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1 день" sheetId="1" r:id="rId1"/>
    <sheet name="2 день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</sheets>
  <definedNames/>
  <calcPr fullCalcOnLoad="1"/>
</workbook>
</file>

<file path=xl/sharedStrings.xml><?xml version="1.0" encoding="utf-8"?>
<sst xmlns="http://schemas.openxmlformats.org/spreadsheetml/2006/main" count="728" uniqueCount="171">
  <si>
    <t>СОГЛАСОВАНО</t>
  </si>
  <si>
    <t>УТВЕРЖДАЮ</t>
  </si>
  <si>
    <t xml:space="preserve">Директор </t>
  </si>
  <si>
    <t>Директор ООО «Агрофирма «Атлашевская»</t>
  </si>
  <si>
    <t>_________________________________________________</t>
  </si>
  <si>
    <t xml:space="preserve">                                                                                    ________________________________Мефодьева Е.В.</t>
  </si>
  <si>
    <t xml:space="preserve">                                       ОСНОВНОЕ (ОРГАНИЗАЦИОННОЕ) МЕНЮ ДЛЯ ОБУЧАЮЩИХСЯ С 1 ПО 4 КЛАССЫ                                   </t>
  </si>
  <si>
    <t xml:space="preserve"> МЕНЮ  на ______________________2024 года</t>
  </si>
  <si>
    <t>1 день</t>
  </si>
  <si>
    <t>СБ</t>
  </si>
  <si>
    <t>Наименование блюда</t>
  </si>
  <si>
    <t>Цена (руб)</t>
  </si>
  <si>
    <t>Выход (гр)</t>
  </si>
  <si>
    <t>Пищевая ценность</t>
  </si>
  <si>
    <t>Витамины и минеральные вещества</t>
  </si>
  <si>
    <t>белки</t>
  </si>
  <si>
    <t>жиры</t>
  </si>
  <si>
    <t>углеводы</t>
  </si>
  <si>
    <t>ккал</t>
  </si>
  <si>
    <t>В1</t>
  </si>
  <si>
    <t>С</t>
  </si>
  <si>
    <t>А</t>
  </si>
  <si>
    <t>Е</t>
  </si>
  <si>
    <t>Са</t>
  </si>
  <si>
    <t>Fe</t>
  </si>
  <si>
    <t xml:space="preserve">                                  ЗАВТРАК</t>
  </si>
  <si>
    <t>Каша молочная пшенная с маслом сливочным</t>
  </si>
  <si>
    <t>СП</t>
  </si>
  <si>
    <t>Масло сливочное</t>
  </si>
  <si>
    <t>ПР</t>
  </si>
  <si>
    <t>Хлеб пшеничный</t>
  </si>
  <si>
    <t>Чай черный с яблочным соком</t>
  </si>
  <si>
    <t>ИТОГО</t>
  </si>
  <si>
    <t xml:space="preserve">                                      ОБЕД</t>
  </si>
  <si>
    <t>Суп картофельный с горохом  на мясном бульоне</t>
  </si>
  <si>
    <t>Салат из помидор с маслом</t>
  </si>
  <si>
    <t xml:space="preserve">Макароны отварные </t>
  </si>
  <si>
    <t>Филе куриное, тушеное с овощами с соусом</t>
  </si>
  <si>
    <t>Компот из яблок</t>
  </si>
  <si>
    <t>Хлеб ржаной</t>
  </si>
  <si>
    <t xml:space="preserve">                                   ОСНОВНОЕ (ОРГАНИЗАЦИОННОЕ) МЕНЮ ДЛЯ ОБУЧАЮЩИХСЯ В 5-11 КЛАССАХ                                        </t>
  </si>
  <si>
    <t xml:space="preserve">                                         ОБЕД</t>
  </si>
  <si>
    <t>Филе куриное, тушеное с овощами в сметанном соусе</t>
  </si>
  <si>
    <t xml:space="preserve">                                                                ИТОГО ЗА ДЕНЬ</t>
  </si>
  <si>
    <t xml:space="preserve">                                                                                                Директор ООО «Агрофирма «Атлашевская»</t>
  </si>
  <si>
    <t xml:space="preserve">                                                                                                                                                       ________________________________Мефодьева Е.В.</t>
  </si>
  <si>
    <t xml:space="preserve">                                           ОСНОВНОЕ (ОРГАНИЗАЦИОННОЕ) МЕНЮ ДЛЯ ОБУЧАЮЩИХСЯ С 1 ПО 4 КЛАССЫ                                   </t>
  </si>
  <si>
    <t xml:space="preserve">  МЕНЮ  на ___________________________ 2024 года</t>
  </si>
  <si>
    <t>2 день</t>
  </si>
  <si>
    <t>Суп молочный с макаронными изделиями со сл маслом</t>
  </si>
  <si>
    <t>Кофейный напиток</t>
  </si>
  <si>
    <t xml:space="preserve">                                        ОБЕД</t>
  </si>
  <si>
    <t>Салат из свежей капусты и моркови</t>
  </si>
  <si>
    <t>Суп крестьянский с крупой на курином бульоне</t>
  </si>
  <si>
    <t>Картофельное пюре</t>
  </si>
  <si>
    <t>Фрикадельки из говядины с соусом</t>
  </si>
  <si>
    <t>Чай с сахаром</t>
  </si>
  <si>
    <t>ИТОГО ЗА ДЕНЬ</t>
  </si>
  <si>
    <t xml:space="preserve">ОСНОВНОЕ (ОРГАНИЗАЦИОННОЕ) МЕНЮ ДЛЯ ОБУЧАЮЩИХСЯ В 5 — 11 КЛАССАХ                                    </t>
  </si>
  <si>
    <t xml:space="preserve">                                     ЗАВТРАК</t>
  </si>
  <si>
    <t>Суп молочный с макаронными изделиями со сл мас</t>
  </si>
  <si>
    <t xml:space="preserve">                                              ОБЕД</t>
  </si>
  <si>
    <t>Салат из свежей капусты</t>
  </si>
  <si>
    <t xml:space="preserve">                                                                                            ИТОГО</t>
  </si>
  <si>
    <t xml:space="preserve">                                                     ИТОГО ЗА ДЕНЬ</t>
  </si>
  <si>
    <t xml:space="preserve">ОСНОВНОЕ (ОРГАНИЗАЦИОННОЕ) МЕНЮ ДЛЯ ОБУЧАЮЩИХСЯ 1 — 4  КЛАССОВ                                   </t>
  </si>
  <si>
    <t xml:space="preserve"> МЕНЮ  на ________________________   2024 года</t>
  </si>
  <si>
    <t>3 день</t>
  </si>
  <si>
    <t xml:space="preserve">                                         ЗАВТРАК</t>
  </si>
  <si>
    <t>Каша пшеничная вязкая с маслом сливочным</t>
  </si>
  <si>
    <t>Сыр порциями</t>
  </si>
  <si>
    <t xml:space="preserve">                                          ОБЕД</t>
  </si>
  <si>
    <t>Салат из свежей капусты и кукурузы</t>
  </si>
  <si>
    <t>Рассольник по-Ленинградски на мясном бульоне со сметаной</t>
  </si>
  <si>
    <t>Филе минтая, припущенное с луком и бульоном</t>
  </si>
  <si>
    <t>Рис отварной</t>
  </si>
  <si>
    <t>Компот из сухофруктов</t>
  </si>
  <si>
    <t xml:space="preserve">                                           ЗАВТРАК</t>
  </si>
  <si>
    <t xml:space="preserve">                                               ОБЕД</t>
  </si>
  <si>
    <t xml:space="preserve">                                                             ИТОГО ЗА ДЕНЬ</t>
  </si>
  <si>
    <t xml:space="preserve">ОСНОВНОЕ (ОРГАНИЗАЦИОННОЕ) МЕНЮ ДЛЯ ОБУЧАЮЩИХСЯ В 1 — 4 КЛАССАХ                                       </t>
  </si>
  <si>
    <t xml:space="preserve"> МЕНЮ  на  __________________ 2024 года</t>
  </si>
  <si>
    <t>4 день</t>
  </si>
  <si>
    <t xml:space="preserve">                                             ЗАВТРАК</t>
  </si>
  <si>
    <t>Каша молочная рисовая с маслом</t>
  </si>
  <si>
    <t>Чай с молоком</t>
  </si>
  <si>
    <t xml:space="preserve">                                                ОБЕД</t>
  </si>
  <si>
    <t>Салат из свеклы с сыром</t>
  </si>
  <si>
    <t>Щи из свежей капусты на курином бульоне со сметаной</t>
  </si>
  <si>
    <t>Плов с филе куриным</t>
  </si>
  <si>
    <t>Компот из изюма</t>
  </si>
  <si>
    <t xml:space="preserve">ОСНОВНОЕ (ОРГАНИЗАЦИОННОЕ) МЕНЮ ДЛЯ ОБУЧАЮЩИХСЯ В 5-11 КЛАССАХ                                        </t>
  </si>
  <si>
    <t xml:space="preserve">                                                   ЗАВТРАК</t>
  </si>
  <si>
    <t xml:space="preserve">                                                      ОБЕД</t>
  </si>
  <si>
    <t xml:space="preserve">                                                                   ИТОГО</t>
  </si>
  <si>
    <t xml:space="preserve">                                                   ИТОГО ЗА ДЕНЬ</t>
  </si>
  <si>
    <t xml:space="preserve">ОСНОВНОЕ (ОРГАНИЗАЦИОННОЕ) МЕНЮ ДЛЯ ОБУЧАЮЩИХСЯ 1- 4 КЛАССАХ                               </t>
  </si>
  <si>
    <t xml:space="preserve"> МЕНЮ  на  _______________________2024 года</t>
  </si>
  <si>
    <t>5 день</t>
  </si>
  <si>
    <r>
      <rPr>
        <sz val="10"/>
        <rFont val="Arial Cyr"/>
        <family val="2"/>
      </rPr>
      <t xml:space="preserve">                                   </t>
    </r>
    <r>
      <rPr>
        <b/>
        <i/>
        <sz val="10"/>
        <rFont val="Arial Cyr"/>
        <family val="2"/>
      </rPr>
      <t xml:space="preserve"> ЗАВТРАК</t>
    </r>
  </si>
  <si>
    <t>Каша манная молочная с маслом сливочным</t>
  </si>
  <si>
    <t xml:space="preserve">                                       ОБЕД</t>
  </si>
  <si>
    <t>Винегрет</t>
  </si>
  <si>
    <t>Борщ на мясном бульоне со сметаной</t>
  </si>
  <si>
    <t>Греча отварная рассыпчатая</t>
  </si>
  <si>
    <t>Биточки из филе грудки с соусом</t>
  </si>
  <si>
    <t xml:space="preserve">                                                                          ИТОГО</t>
  </si>
  <si>
    <t xml:space="preserve">                                                          ИТОГО ЗА ДЕНЬ</t>
  </si>
  <si>
    <t xml:space="preserve">ОСНОВНОЕ (ОРГАНИЗАЦИОННОЕ) МЕНЮ ДЛЯ ОБУЧАЮЩИХСЯ 5 — 11 КЛАССАХ                    </t>
  </si>
  <si>
    <t xml:space="preserve">                                    ЗАВТРАК</t>
  </si>
  <si>
    <t xml:space="preserve">                                                                        ИТОГО</t>
  </si>
  <si>
    <t xml:space="preserve">                                                            ИТОГО ЗА ДЕНЬ</t>
  </si>
  <si>
    <t xml:space="preserve">ОСНОВНОЕ (ОРГАНИЗАЦИОННОЕ) МЕНЮ ДЛЯ ОБУЧАЮЩИХСЯ 1  - 4 КЛАССАХ                                  </t>
  </si>
  <si>
    <t>МЕНЮ на  ___________________ 2024 года</t>
  </si>
  <si>
    <t>6 день</t>
  </si>
  <si>
    <t xml:space="preserve">                                ЗАВТРАК</t>
  </si>
  <si>
    <t>Каша молочная  «Дружба» с маслом сливочным</t>
  </si>
  <si>
    <t>Какао с молоком</t>
  </si>
  <si>
    <t xml:space="preserve">                                   ОБЕД</t>
  </si>
  <si>
    <t>Салат из свежей капусты с морковью</t>
  </si>
  <si>
    <t>Суп с макаронными изделиями на кур. бульоне</t>
  </si>
  <si>
    <t xml:space="preserve">Каша гречневая вязкая </t>
  </si>
  <si>
    <t>Котлеты из говядины  с соусом</t>
  </si>
  <si>
    <t>Чай с с лимоном</t>
  </si>
  <si>
    <t xml:space="preserve">ОСНОВНОЕ (ОРГАНИЗАЦИОННОЕ) МЕНЮ ДЛЯ ОБУЧАЮЩИХСЯ В 5- 11 КЛАССАХ                                        </t>
  </si>
  <si>
    <t xml:space="preserve">                                   ЗАВТРАК</t>
  </si>
  <si>
    <t xml:space="preserve">                                            ИТОГО ЗА ДЕНЬ</t>
  </si>
  <si>
    <t xml:space="preserve">ОСНОВНОЕ (ОРГАНИЗАЦИОННОЕ) МЕНЮ ДЛЯ ОБУЧАЮЩИХСЯ 1 — 4 КЛАССАХ                                     </t>
  </si>
  <si>
    <t xml:space="preserve"> МЕНЮ  на  30 января 2024 года</t>
  </si>
  <si>
    <t>7 день</t>
  </si>
  <si>
    <t>Кисель ягодный из концентрата</t>
  </si>
  <si>
    <t xml:space="preserve">                                    ОБЕД</t>
  </si>
  <si>
    <t>Суп гороховый на мясном бульоне</t>
  </si>
  <si>
    <t>Жаркое с говядиной и картофелем</t>
  </si>
  <si>
    <t>ТТК</t>
  </si>
  <si>
    <t xml:space="preserve">ОСНОВНОЕ (ОРГАНИЗАЦИОННОЕ) МЕНЮ ДЛЯ ОБУЧАЮЩИХСЯ 5 — 11 КЛАССАХ                                </t>
  </si>
  <si>
    <t xml:space="preserve">                                     ОБЕД</t>
  </si>
  <si>
    <t>Салат овощной, с капустой и огурцами свежими</t>
  </si>
  <si>
    <t xml:space="preserve">                                                 ИТОГО ЗА ДЕНЬ</t>
  </si>
  <si>
    <t xml:space="preserve">ОСНОВНОЕ (ОРГАНИЗАЦИОННОЕ) МЕНЮ ДЛЯ ОБУЧАЮЩИХСЯ 1 — 4 КЛАССОВ                                     </t>
  </si>
  <si>
    <t>МЕНЮ на _________________________ 2024 года</t>
  </si>
  <si>
    <t>8 день</t>
  </si>
  <si>
    <t>Каша рисовая вязкая с маслом сливочным</t>
  </si>
  <si>
    <t>Суп «Крестьянский» с крупой на курином бульоне</t>
  </si>
  <si>
    <t>Филе куриное, тушеное в соусе</t>
  </si>
  <si>
    <t>Напиток лимонный</t>
  </si>
  <si>
    <t xml:space="preserve"> ИТОГО ЗА ДЕНЬ </t>
  </si>
  <si>
    <t xml:space="preserve">ОСНОВНОЕ (ОРГАНИЗАЦИОННОЕ) МЕНЮ ДЛЯ ОБУЧАЮЩИХСЯ 5 - 11 КЛАССОВ                                     </t>
  </si>
  <si>
    <t xml:space="preserve">                                            ЗАВТРАК</t>
  </si>
  <si>
    <t xml:space="preserve">                                               ИТОГО ЗА ДЕНЬ</t>
  </si>
  <si>
    <t xml:space="preserve">ОСНОВНОЕ (ОРГАНИЗАЦИОННОЕ) МЕНЮ ДЛЯ ОБУЧАЮЩИХСЯ 1 — 4 КЛАССАХ                               </t>
  </si>
  <si>
    <t>МЕНЮ на ______________________ 2024 года</t>
  </si>
  <si>
    <t>9 день</t>
  </si>
  <si>
    <t xml:space="preserve">                                        ЗАВТРАК</t>
  </si>
  <si>
    <t>Каша молочная овсяная</t>
  </si>
  <si>
    <t>Чай с лимоном</t>
  </si>
  <si>
    <t>Салат из свеклы отварной с маслом</t>
  </si>
  <si>
    <t>Щи из свежей капусты на курином бульоне  со сметаной</t>
  </si>
  <si>
    <t>Котлеты рыбные с соусом</t>
  </si>
  <si>
    <t xml:space="preserve">ОСНОВНОЕ (ОРГАНИЗАЦИОННОЕ) МЕНЮ ДЛЯ ОБУЧАЮЩИХСЯ  5 — 11 КЛАССАХ                          </t>
  </si>
  <si>
    <t xml:space="preserve">                             ЗАВТРАК</t>
  </si>
  <si>
    <t xml:space="preserve">                                                       ИТОГО ЗА ДЕНЬ</t>
  </si>
  <si>
    <t xml:space="preserve">ОСНОВНОЕ (ОРГАНИЗАЦИОННОЕ) МЕНЮ ДЛЯ ОБУЧАЮЩИХСЯ 1 — 4 КЛАССАХ                            </t>
  </si>
  <si>
    <t>МЕНЮ на _________________ 2024 года</t>
  </si>
  <si>
    <t>10 день</t>
  </si>
  <si>
    <t xml:space="preserve">                                          ЗАВТРАК</t>
  </si>
  <si>
    <t>Макароны отварные с сыром и маслом сл</t>
  </si>
  <si>
    <t>Салат из свежей капусты с кукурузой</t>
  </si>
  <si>
    <t>Каша пшенная</t>
  </si>
  <si>
    <t xml:space="preserve">                                                 ОБЕД</t>
  </si>
  <si>
    <t xml:space="preserve">                                    ИТОГО ЗА ДЕНЬ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</si>
</sst>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General"/>
  </numFmts>
  <fonts count="23">
    <font>
      <sz val="10"/>
      <name val="Arial"/>
      <family val="2"/>
    </font>
    <font>
      <sz val="10"/>
      <name val="Mangal"/>
      <family val="2"/>
    </font>
    <font>
      <sz val="10"/>
      <color indexed="9"/>
      <name val="Mangal"/>
      <family val="2"/>
    </font>
    <font>
      <sz val="10"/>
      <color indexed="8"/>
      <name val="Mangal"/>
      <family val="2"/>
    </font>
    <font>
      <sz val="10"/>
      <color indexed="19"/>
      <name val="Mangal"/>
      <family val="2"/>
    </font>
    <font>
      <sz val="10"/>
      <color indexed="10"/>
      <name val="Mangal"/>
      <family val="2"/>
    </font>
    <font>
      <sz val="10"/>
      <color indexed="63"/>
      <name val="Mangal"/>
      <family val="2"/>
    </font>
    <font>
      <sz val="10"/>
      <color indexed="23"/>
      <name val="Mangal"/>
      <family val="2"/>
    </font>
    <font>
      <sz val="10"/>
      <color indexed="17"/>
      <name val="Mangal"/>
      <family val="2"/>
    </font>
    <font>
      <sz val="9"/>
      <name val="Arial Cyr"/>
      <family val="2"/>
    </font>
    <font>
      <b/>
      <sz val="10"/>
      <name val="Arial Cyr"/>
      <family val="2"/>
    </font>
    <font>
      <b/>
      <sz val="9"/>
      <name val="Arial Cyr"/>
      <family val="2"/>
    </font>
    <font>
      <sz val="9"/>
      <name val="Arial"/>
      <family val="2"/>
    </font>
    <font>
      <b/>
      <i/>
      <sz val="9"/>
      <name val="Arial Cyr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sz val="11"/>
      <name val="Arial Cyr"/>
      <family val="2"/>
    </font>
    <font>
      <b/>
      <sz val="12"/>
      <name val="Arial Cyr"/>
      <family val="2"/>
    </font>
    <font>
      <sz val="10"/>
      <name val="Arial Cyr"/>
      <family val="2"/>
    </font>
    <font>
      <b/>
      <i/>
      <sz val="10"/>
      <name val="Arial Cyr"/>
      <family val="2"/>
    </font>
    <font>
      <sz val="8.5"/>
      <name val="Arial Cyr"/>
      <family val="2"/>
    </font>
  </fonts>
  <fills count="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3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3" fillId="4" borderId="0" applyNumberFormat="0" applyBorder="0" applyAlignment="0" applyProtection="0"/>
    <xf numFmtId="164" fontId="3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4" fillId="5" borderId="0" applyNumberFormat="0" applyBorder="0" applyAlignment="0" applyProtection="0"/>
    <xf numFmtId="164" fontId="2" fillId="6" borderId="0" applyNumberFormat="0" applyBorder="0" applyAlignment="0" applyProtection="0"/>
    <xf numFmtId="164" fontId="5" fillId="7" borderId="0" applyNumberFormat="0" applyBorder="0" applyAlignment="0" applyProtection="0"/>
    <xf numFmtId="164" fontId="5" fillId="0" borderId="0" applyNumberFormat="0" applyFill="0" applyBorder="0" applyAlignment="0" applyProtection="0"/>
    <xf numFmtId="164" fontId="6" fillId="5" borderId="1" applyNumberFormat="0" applyAlignment="0" applyProtection="0"/>
    <xf numFmtId="164" fontId="7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8" fillId="8" borderId="0" applyNumberFormat="0" applyBorder="0" applyAlignment="0" applyProtection="0"/>
  </cellStyleXfs>
  <cellXfs count="96">
    <xf numFmtId="164" fontId="0" fillId="0" borderId="0" xfId="0" applyAlignment="1">
      <alignment/>
    </xf>
    <xf numFmtId="164" fontId="0" fillId="0" borderId="0" xfId="0" applyAlignment="1">
      <alignment horizontal="center" vertical="center"/>
    </xf>
    <xf numFmtId="164" fontId="9" fillId="0" borderId="0" xfId="0" applyFont="1" applyAlignment="1">
      <alignment/>
    </xf>
    <xf numFmtId="165" fontId="9" fillId="0" borderId="0" xfId="0" applyNumberFormat="1" applyFont="1" applyAlignment="1">
      <alignment horizontal="center" vertical="center"/>
    </xf>
    <xf numFmtId="164" fontId="9" fillId="0" borderId="0" xfId="0" applyFont="1" applyAlignment="1">
      <alignment horizontal="center"/>
    </xf>
    <xf numFmtId="164" fontId="10" fillId="0" borderId="0" xfId="0" applyFont="1" applyBorder="1" applyAlignment="1">
      <alignment/>
    </xf>
    <xf numFmtId="164" fontId="11" fillId="0" borderId="0" xfId="0" applyFont="1" applyAlignment="1">
      <alignment/>
    </xf>
    <xf numFmtId="165" fontId="12" fillId="0" borderId="0" xfId="0" applyNumberFormat="1" applyFont="1" applyAlignment="1">
      <alignment horizontal="center" vertical="center" wrapText="1"/>
    </xf>
    <xf numFmtId="164" fontId="12" fillId="0" borderId="0" xfId="0" applyFont="1" applyAlignment="1">
      <alignment horizontal="center"/>
    </xf>
    <xf numFmtId="164" fontId="12" fillId="0" borderId="0" xfId="0" applyFont="1" applyAlignment="1">
      <alignment/>
    </xf>
    <xf numFmtId="164" fontId="0" fillId="0" borderId="2" xfId="0" applyFont="1" applyBorder="1" applyAlignment="1">
      <alignment horizontal="center" vertical="center" wrapText="1"/>
    </xf>
    <xf numFmtId="164" fontId="9" fillId="0" borderId="2" xfId="0" applyFont="1" applyBorder="1" applyAlignment="1">
      <alignment horizontal="center" vertical="center"/>
    </xf>
    <xf numFmtId="165" fontId="9" fillId="0" borderId="2" xfId="0" applyNumberFormat="1" applyFont="1" applyBorder="1" applyAlignment="1">
      <alignment horizontal="center" vertical="center" wrapText="1"/>
    </xf>
    <xf numFmtId="164" fontId="9" fillId="0" borderId="2" xfId="0" applyFont="1" applyBorder="1" applyAlignment="1">
      <alignment horizontal="center" vertical="center" wrapText="1"/>
    </xf>
    <xf numFmtId="164" fontId="12" fillId="0" borderId="2" xfId="0" applyFont="1" applyBorder="1" applyAlignment="1">
      <alignment/>
    </xf>
    <xf numFmtId="164" fontId="0" fillId="0" borderId="2" xfId="0" applyBorder="1" applyAlignment="1">
      <alignment horizontal="center" vertical="center"/>
    </xf>
    <xf numFmtId="164" fontId="13" fillId="0" borderId="2" xfId="0" applyFont="1" applyBorder="1" applyAlignment="1">
      <alignment/>
    </xf>
    <xf numFmtId="165" fontId="13" fillId="0" borderId="2" xfId="0" applyNumberFormat="1" applyFont="1" applyBorder="1" applyAlignment="1">
      <alignment horizontal="center" vertical="center"/>
    </xf>
    <xf numFmtId="164" fontId="13" fillId="0" borderId="2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 vertical="center"/>
    </xf>
    <xf numFmtId="164" fontId="9" fillId="0" borderId="2" xfId="0" applyFont="1" applyBorder="1" applyAlignment="1">
      <alignment horizontal="center"/>
    </xf>
    <xf numFmtId="164" fontId="12" fillId="0" borderId="2" xfId="0" applyFont="1" applyBorder="1" applyAlignment="1">
      <alignment horizontal="center"/>
    </xf>
    <xf numFmtId="164" fontId="14" fillId="0" borderId="2" xfId="0" applyFont="1" applyBorder="1" applyAlignment="1">
      <alignment horizontal="center" vertical="center"/>
    </xf>
    <xf numFmtId="164" fontId="13" fillId="0" borderId="2" xfId="0" applyFont="1" applyBorder="1" applyAlignment="1">
      <alignment horizontal="right"/>
    </xf>
    <xf numFmtId="164" fontId="14" fillId="0" borderId="0" xfId="0" applyFont="1" applyAlignment="1">
      <alignment/>
    </xf>
    <xf numFmtId="165" fontId="9" fillId="0" borderId="2" xfId="0" applyNumberFormat="1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164" fontId="9" fillId="0" borderId="3" xfId="0" applyFont="1" applyBorder="1" applyAlignment="1">
      <alignment horizontal="center" vertical="center"/>
    </xf>
    <xf numFmtId="165" fontId="9" fillId="0" borderId="3" xfId="0" applyNumberFormat="1" applyFont="1" applyBorder="1" applyAlignment="1">
      <alignment horizontal="center" vertical="center" wrapText="1"/>
    </xf>
    <xf numFmtId="164" fontId="9" fillId="0" borderId="3" xfId="0" applyFont="1" applyBorder="1" applyAlignment="1">
      <alignment horizontal="center" vertical="center" wrapText="1"/>
    </xf>
    <xf numFmtId="164" fontId="12" fillId="0" borderId="3" xfId="0" applyFont="1" applyBorder="1" applyAlignment="1">
      <alignment/>
    </xf>
    <xf numFmtId="164" fontId="13" fillId="0" borderId="3" xfId="0" applyFont="1" applyBorder="1" applyAlignment="1">
      <alignment/>
    </xf>
    <xf numFmtId="165" fontId="13" fillId="0" borderId="3" xfId="0" applyNumberFormat="1" applyFont="1" applyBorder="1" applyAlignment="1">
      <alignment horizontal="center" vertical="center"/>
    </xf>
    <xf numFmtId="164" fontId="13" fillId="0" borderId="3" xfId="0" applyFont="1" applyBorder="1" applyAlignment="1">
      <alignment horizontal="center"/>
    </xf>
    <xf numFmtId="164" fontId="15" fillId="0" borderId="2" xfId="0" applyFont="1" applyBorder="1" applyAlignment="1">
      <alignment/>
    </xf>
    <xf numFmtId="164" fontId="15" fillId="0" borderId="2" xfId="0" applyNumberFormat="1" applyFont="1" applyBorder="1" applyAlignment="1">
      <alignment horizontal="center" vertical="center"/>
    </xf>
    <xf numFmtId="164" fontId="12" fillId="0" borderId="0" xfId="0" applyFont="1" applyAlignment="1">
      <alignment horizontal="center" vertical="center"/>
    </xf>
    <xf numFmtId="165" fontId="9" fillId="0" borderId="0" xfId="0" applyNumberFormat="1" applyFont="1" applyAlignment="1">
      <alignment horizontal="center"/>
    </xf>
    <xf numFmtId="164" fontId="11" fillId="0" borderId="0" xfId="0" applyFont="1" applyBorder="1" applyAlignment="1">
      <alignment/>
    </xf>
    <xf numFmtId="165" fontId="9" fillId="0" borderId="2" xfId="0" applyNumberFormat="1" applyFont="1" applyBorder="1" applyAlignment="1">
      <alignment horizontal="center" vertical="center"/>
    </xf>
    <xf numFmtId="164" fontId="11" fillId="0" borderId="2" xfId="0" applyFont="1" applyBorder="1" applyAlignment="1">
      <alignment/>
    </xf>
    <xf numFmtId="165" fontId="11" fillId="0" borderId="2" xfId="0" applyNumberFormat="1" applyFont="1" applyBorder="1" applyAlignment="1">
      <alignment horizontal="center" vertical="center"/>
    </xf>
    <xf numFmtId="165" fontId="13" fillId="0" borderId="2" xfId="0" applyNumberFormat="1" applyFont="1" applyBorder="1" applyAlignment="1">
      <alignment horizontal="center"/>
    </xf>
    <xf numFmtId="164" fontId="16" fillId="0" borderId="2" xfId="0" applyFont="1" applyBorder="1" applyAlignment="1">
      <alignment horizontal="center" vertical="center"/>
    </xf>
    <xf numFmtId="164" fontId="17" fillId="0" borderId="2" xfId="0" applyNumberFormat="1" applyFont="1" applyBorder="1" applyAlignment="1">
      <alignment horizontal="center"/>
    </xf>
    <xf numFmtId="164" fontId="16" fillId="0" borderId="0" xfId="0" applyFont="1" applyAlignment="1">
      <alignment/>
    </xf>
    <xf numFmtId="164" fontId="9" fillId="0" borderId="2" xfId="0" applyFont="1" applyBorder="1" applyAlignment="1">
      <alignment horizontal="right"/>
    </xf>
    <xf numFmtId="165" fontId="11" fillId="0" borderId="2" xfId="0" applyNumberFormat="1" applyFont="1" applyBorder="1" applyAlignment="1">
      <alignment horizontal="center"/>
    </xf>
    <xf numFmtId="164" fontId="14" fillId="0" borderId="0" xfId="0" applyFont="1" applyAlignment="1">
      <alignment horizontal="center"/>
    </xf>
    <xf numFmtId="164" fontId="14" fillId="0" borderId="2" xfId="0" applyFont="1" applyBorder="1" applyAlignment="1">
      <alignment horizontal="center"/>
    </xf>
    <xf numFmtId="164" fontId="14" fillId="0" borderId="2" xfId="0" applyNumberFormat="1" applyFont="1" applyBorder="1" applyAlignment="1">
      <alignment horizontal="center"/>
    </xf>
    <xf numFmtId="165" fontId="11" fillId="0" borderId="0" xfId="0" applyNumberFormat="1" applyFont="1" applyAlignment="1">
      <alignment horizontal="center" vertical="center"/>
    </xf>
    <xf numFmtId="164" fontId="11" fillId="0" borderId="0" xfId="0" applyFont="1" applyAlignment="1">
      <alignment horizontal="center"/>
    </xf>
    <xf numFmtId="164" fontId="13" fillId="0" borderId="2" xfId="0" applyFont="1" applyBorder="1" applyAlignment="1">
      <alignment horizontal="center" vertical="center"/>
    </xf>
    <xf numFmtId="164" fontId="14" fillId="0" borderId="0" xfId="0" applyFont="1" applyAlignment="1">
      <alignment horizontal="center" vertical="center"/>
    </xf>
    <xf numFmtId="164" fontId="18" fillId="0" borderId="0" xfId="0" applyFont="1" applyAlignment="1">
      <alignment/>
    </xf>
    <xf numFmtId="165" fontId="18" fillId="0" borderId="0" xfId="0" applyNumberFormat="1" applyFont="1" applyAlignment="1">
      <alignment horizontal="center" vertical="center"/>
    </xf>
    <xf numFmtId="164" fontId="18" fillId="0" borderId="0" xfId="0" applyFont="1" applyAlignment="1">
      <alignment horizontal="center"/>
    </xf>
    <xf numFmtId="164" fontId="19" fillId="0" borderId="2" xfId="0" applyFont="1" applyBorder="1" applyAlignment="1">
      <alignment/>
    </xf>
    <xf numFmtId="164" fontId="10" fillId="0" borderId="2" xfId="0" applyFont="1" applyBorder="1" applyAlignment="1">
      <alignment/>
    </xf>
    <xf numFmtId="165" fontId="0" fillId="0" borderId="2" xfId="0" applyNumberFormat="1" applyFont="1" applyBorder="1" applyAlignment="1">
      <alignment horizontal="center"/>
    </xf>
    <xf numFmtId="164" fontId="0" fillId="0" borderId="2" xfId="0" applyBorder="1" applyAlignment="1">
      <alignment horizontal="center"/>
    </xf>
    <xf numFmtId="164" fontId="0" fillId="0" borderId="2" xfId="0" applyBorder="1" applyAlignment="1">
      <alignment/>
    </xf>
    <xf numFmtId="164" fontId="20" fillId="0" borderId="2" xfId="0" applyFont="1" applyBorder="1" applyAlignment="1">
      <alignment horizontal="center" vertical="center"/>
    </xf>
    <xf numFmtId="165" fontId="20" fillId="0" borderId="2" xfId="0" applyNumberFormat="1" applyFont="1" applyBorder="1" applyAlignment="1">
      <alignment horizontal="center" vertical="center" wrapText="1"/>
    </xf>
    <xf numFmtId="164" fontId="20" fillId="0" borderId="2" xfId="0" applyFont="1" applyBorder="1" applyAlignment="1">
      <alignment horizontal="center" vertical="center" wrapText="1"/>
    </xf>
    <xf numFmtId="164" fontId="21" fillId="0" borderId="2" xfId="0" applyFont="1" applyBorder="1" applyAlignment="1">
      <alignment/>
    </xf>
    <xf numFmtId="164" fontId="20" fillId="0" borderId="2" xfId="0" applyFont="1" applyBorder="1" applyAlignment="1">
      <alignment horizontal="center"/>
    </xf>
    <xf numFmtId="164" fontId="0" fillId="0" borderId="2" xfId="0" applyFont="1" applyBorder="1" applyAlignment="1">
      <alignment horizontal="center"/>
    </xf>
    <xf numFmtId="164" fontId="20" fillId="0" borderId="2" xfId="0" applyFont="1" applyBorder="1" applyAlignment="1">
      <alignment horizontal="right"/>
    </xf>
    <xf numFmtId="165" fontId="10" fillId="0" borderId="2" xfId="0" applyNumberFormat="1" applyFont="1" applyBorder="1" applyAlignment="1">
      <alignment horizontal="center"/>
    </xf>
    <xf numFmtId="164" fontId="21" fillId="0" borderId="2" xfId="0" applyFont="1" applyBorder="1" applyAlignment="1">
      <alignment horizontal="right"/>
    </xf>
    <xf numFmtId="165" fontId="21" fillId="0" borderId="2" xfId="0" applyNumberFormat="1" applyFont="1" applyBorder="1" applyAlignment="1">
      <alignment horizontal="center"/>
    </xf>
    <xf numFmtId="164" fontId="21" fillId="0" borderId="2" xfId="0" applyNumberFormat="1" applyFont="1" applyBorder="1" applyAlignment="1">
      <alignment horizontal="center"/>
    </xf>
    <xf numFmtId="164" fontId="19" fillId="0" borderId="0" xfId="0" applyFont="1" applyBorder="1" applyAlignment="1">
      <alignment/>
    </xf>
    <xf numFmtId="165" fontId="0" fillId="0" borderId="0" xfId="0" applyNumberFormat="1" applyAlignment="1">
      <alignment/>
    </xf>
    <xf numFmtId="164" fontId="22" fillId="0" borderId="2" xfId="0" applyFont="1" applyBorder="1" applyAlignment="1">
      <alignment horizontal="center" vertical="center"/>
    </xf>
    <xf numFmtId="164" fontId="20" fillId="0" borderId="2" xfId="0" applyFont="1" applyBorder="1" applyAlignment="1">
      <alignment/>
    </xf>
    <xf numFmtId="164" fontId="15" fillId="0" borderId="0" xfId="0" applyFont="1" applyAlignment="1">
      <alignment/>
    </xf>
    <xf numFmtId="164" fontId="15" fillId="0" borderId="0" xfId="0" applyFont="1" applyAlignment="1">
      <alignment horizontal="center"/>
    </xf>
    <xf numFmtId="164" fontId="11" fillId="0" borderId="3" xfId="0" applyFont="1" applyBorder="1" applyAlignment="1">
      <alignment/>
    </xf>
    <xf numFmtId="164" fontId="15" fillId="0" borderId="2" xfId="0" applyFont="1" applyBorder="1" applyAlignment="1">
      <alignment horizontal="center"/>
    </xf>
    <xf numFmtId="165" fontId="15" fillId="0" borderId="2" xfId="0" applyNumberFormat="1" applyFont="1" applyBorder="1" applyAlignment="1">
      <alignment horizontal="center"/>
    </xf>
    <xf numFmtId="165" fontId="0" fillId="0" borderId="0" xfId="0" applyNumberFormat="1" applyAlignment="1">
      <alignment horizontal="center" vertical="center"/>
    </xf>
    <xf numFmtId="164" fontId="19" fillId="0" borderId="3" xfId="0" applyFont="1" applyBorder="1" applyAlignment="1">
      <alignment/>
    </xf>
    <xf numFmtId="164" fontId="10" fillId="0" borderId="0" xfId="0" applyFont="1" applyAlignment="1">
      <alignment/>
    </xf>
    <xf numFmtId="164" fontId="0" fillId="0" borderId="0" xfId="0" applyAlignment="1">
      <alignment horizontal="center"/>
    </xf>
    <xf numFmtId="165" fontId="0" fillId="0" borderId="2" xfId="0" applyNumberFormat="1" applyBorder="1" applyAlignment="1">
      <alignment horizontal="center" vertical="center"/>
    </xf>
    <xf numFmtId="165" fontId="10" fillId="0" borderId="2" xfId="0" applyNumberFormat="1" applyFont="1" applyBorder="1" applyAlignment="1">
      <alignment horizontal="center" vertical="center"/>
    </xf>
    <xf numFmtId="165" fontId="21" fillId="0" borderId="2" xfId="0" applyNumberFormat="1" applyFont="1" applyBorder="1" applyAlignment="1">
      <alignment horizontal="center" vertical="center"/>
    </xf>
    <xf numFmtId="164" fontId="14" fillId="0" borderId="2" xfId="0" applyFont="1" applyBorder="1" applyAlignment="1">
      <alignment/>
    </xf>
    <xf numFmtId="165" fontId="14" fillId="0" borderId="2" xfId="0" applyNumberFormat="1" applyFont="1" applyBorder="1" applyAlignment="1">
      <alignment horizontal="center" vertical="center"/>
    </xf>
    <xf numFmtId="165" fontId="14" fillId="0" borderId="2" xfId="0" applyNumberFormat="1" applyFont="1" applyBorder="1" applyAlignment="1">
      <alignment horizontal="center"/>
    </xf>
    <xf numFmtId="164" fontId="12" fillId="0" borderId="2" xfId="0" applyFont="1" applyBorder="1" applyAlignment="1">
      <alignment horizontal="center" vertical="center" wrapText="1"/>
    </xf>
    <xf numFmtId="164" fontId="12" fillId="0" borderId="2" xfId="0" applyFont="1" applyBorder="1" applyAlignment="1">
      <alignment horizontal="center" vertical="center"/>
    </xf>
    <xf numFmtId="164" fontId="15" fillId="0" borderId="2" xfId="0" applyFont="1" applyBorder="1" applyAlignment="1">
      <alignment horizontal="center" vertical="center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Status 1" xfId="20"/>
    <cellStyle name="Акцент 1 1" xfId="21"/>
    <cellStyle name="Акцент 2 1" xfId="22"/>
    <cellStyle name="Акцент 3 1" xfId="23"/>
    <cellStyle name="Акцент 4" xfId="24"/>
    <cellStyle name="Заголовок 1 1" xfId="25"/>
    <cellStyle name="Заголовок 2 1" xfId="26"/>
    <cellStyle name="Заголовок 3" xfId="27"/>
    <cellStyle name="Нейтрально 1" xfId="28"/>
    <cellStyle name="Ошибка 1" xfId="29"/>
    <cellStyle name="Плохо 1" xfId="30"/>
    <cellStyle name="Предупреждение 1" xfId="31"/>
    <cellStyle name="Примечание 1" xfId="32"/>
    <cellStyle name="Сноска 1" xfId="33"/>
    <cellStyle name="Текст 1" xfId="34"/>
    <cellStyle name="Хорошо 1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workbookViewId="0" topLeftCell="A1">
      <selection activeCell="C19" sqref="C19"/>
    </sheetView>
  </sheetViews>
  <sheetFormatPr defaultColWidth="9.140625" defaultRowHeight="12.75"/>
  <cols>
    <col min="1" max="1" width="5.140625" style="1" customWidth="1"/>
    <col min="2" max="2" width="44.8515625" style="0" customWidth="1"/>
    <col min="3" max="3" width="8.140625" style="0" customWidth="1"/>
    <col min="4" max="4" width="7.7109375" style="0" customWidth="1"/>
    <col min="5" max="5" width="7.421875" style="0" customWidth="1"/>
    <col min="6" max="6" width="6.421875" style="0" customWidth="1"/>
    <col min="7" max="7" width="8.140625" style="0" customWidth="1"/>
    <col min="8" max="8" width="7.7109375" style="0" customWidth="1"/>
    <col min="9" max="9" width="6.00390625" style="0" customWidth="1"/>
    <col min="10" max="10" width="6.140625" style="0" customWidth="1"/>
    <col min="11" max="11" width="6.421875" style="0" customWidth="1"/>
    <col min="12" max="12" width="5.57421875" style="0" customWidth="1"/>
    <col min="13" max="13" width="5.8515625" style="0" customWidth="1"/>
    <col min="14" max="14" width="6.00390625" style="0" customWidth="1"/>
    <col min="15" max="16384" width="11.421875" style="0" customWidth="1"/>
  </cols>
  <sheetData>
    <row r="1" spans="2:14" ht="14.25" customHeight="1">
      <c r="B1" s="2" t="s">
        <v>0</v>
      </c>
      <c r="C1" s="3"/>
      <c r="D1" s="4"/>
      <c r="E1" s="4"/>
      <c r="F1" s="4"/>
      <c r="G1" s="4"/>
      <c r="H1" s="4"/>
      <c r="I1" s="4" t="s">
        <v>1</v>
      </c>
      <c r="J1" s="4"/>
      <c r="K1" s="4"/>
      <c r="L1" s="4"/>
      <c r="M1" s="4"/>
      <c r="N1" s="2"/>
    </row>
    <row r="2" spans="2:14" ht="12.75" customHeight="1">
      <c r="B2" s="2" t="s">
        <v>2</v>
      </c>
      <c r="C2" s="3"/>
      <c r="D2" s="4"/>
      <c r="E2" s="4"/>
      <c r="F2" s="4"/>
      <c r="G2" s="4"/>
      <c r="H2" s="4" t="s">
        <v>3</v>
      </c>
      <c r="I2" s="4"/>
      <c r="J2" s="4"/>
      <c r="K2" s="4"/>
      <c r="L2" s="4"/>
      <c r="M2" s="4"/>
      <c r="N2" s="2"/>
    </row>
    <row r="3" spans="2:14" ht="9.75" customHeight="1">
      <c r="B3" s="2" t="s">
        <v>4</v>
      </c>
      <c r="C3" s="3"/>
      <c r="D3" s="4"/>
      <c r="E3" s="4"/>
      <c r="F3" s="4" t="s">
        <v>5</v>
      </c>
      <c r="G3" s="4"/>
      <c r="H3" s="4"/>
      <c r="I3" s="4"/>
      <c r="J3" s="4"/>
      <c r="K3" s="2"/>
      <c r="L3" s="2"/>
      <c r="M3" s="2"/>
      <c r="N3" s="2"/>
    </row>
    <row r="4" spans="2:14" ht="12.75" customHeight="1">
      <c r="B4" s="5" t="s">
        <v>6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2:14" ht="16.5" customHeight="1">
      <c r="B5" s="6" t="s">
        <v>7</v>
      </c>
      <c r="C5" s="7" t="s">
        <v>8</v>
      </c>
      <c r="D5" s="8"/>
      <c r="E5" s="8"/>
      <c r="F5" s="8"/>
      <c r="G5" s="8"/>
      <c r="H5" s="8"/>
      <c r="I5" s="8"/>
      <c r="J5" s="8"/>
      <c r="K5" s="8"/>
      <c r="L5" s="8"/>
      <c r="M5" s="8"/>
      <c r="N5" s="9"/>
    </row>
    <row r="6" spans="1:14" ht="12" customHeight="1">
      <c r="A6" s="10" t="s">
        <v>9</v>
      </c>
      <c r="B6" s="11" t="s">
        <v>10</v>
      </c>
      <c r="C6" s="12" t="s">
        <v>11</v>
      </c>
      <c r="D6" s="13" t="s">
        <v>12</v>
      </c>
      <c r="E6" s="11" t="s">
        <v>13</v>
      </c>
      <c r="F6" s="11"/>
      <c r="G6" s="11"/>
      <c r="H6" s="11" t="s">
        <v>14</v>
      </c>
      <c r="I6" s="11"/>
      <c r="J6" s="11"/>
      <c r="K6" s="11"/>
      <c r="L6" s="11"/>
      <c r="M6" s="11"/>
      <c r="N6" s="14"/>
    </row>
    <row r="7" spans="1:14" ht="9" customHeight="1">
      <c r="A7" s="10"/>
      <c r="B7" s="11"/>
      <c r="C7" s="12"/>
      <c r="D7" s="13"/>
      <c r="E7" s="11" t="s">
        <v>15</v>
      </c>
      <c r="F7" s="11" t="s">
        <v>16</v>
      </c>
      <c r="G7" s="11" t="s">
        <v>17</v>
      </c>
      <c r="H7" s="11" t="s">
        <v>18</v>
      </c>
      <c r="I7" s="11" t="s">
        <v>19</v>
      </c>
      <c r="J7" s="11" t="s">
        <v>20</v>
      </c>
      <c r="K7" s="11" t="s">
        <v>21</v>
      </c>
      <c r="L7" s="11" t="s">
        <v>22</v>
      </c>
      <c r="M7" s="11" t="s">
        <v>23</v>
      </c>
      <c r="N7" s="14" t="s">
        <v>24</v>
      </c>
    </row>
    <row r="8" spans="1:14" ht="12.75">
      <c r="A8" s="15"/>
      <c r="B8" s="16" t="s">
        <v>25</v>
      </c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6"/>
    </row>
    <row r="9" spans="1:14" ht="12.75">
      <c r="A9" s="15">
        <v>302</v>
      </c>
      <c r="B9" s="14" t="s">
        <v>26</v>
      </c>
      <c r="C9" s="19">
        <f>16.82-0.11</f>
        <v>16.71</v>
      </c>
      <c r="D9" s="20">
        <v>185</v>
      </c>
      <c r="E9" s="20">
        <v>5.59</v>
      </c>
      <c r="F9" s="20">
        <v>8.58</v>
      </c>
      <c r="G9" s="20">
        <v>38.23</v>
      </c>
      <c r="H9" s="20">
        <v>261.74</v>
      </c>
      <c r="I9" s="20">
        <v>0.14</v>
      </c>
      <c r="J9" s="20">
        <v>0.97</v>
      </c>
      <c r="K9" s="20">
        <v>0.04</v>
      </c>
      <c r="L9" s="20">
        <v>0.16</v>
      </c>
      <c r="M9" s="20">
        <v>100.18</v>
      </c>
      <c r="N9" s="14">
        <v>1.07</v>
      </c>
    </row>
    <row r="10" spans="1:14" ht="12.75">
      <c r="A10" s="15" t="s">
        <v>27</v>
      </c>
      <c r="B10" s="14" t="s">
        <v>28</v>
      </c>
      <c r="C10" s="19">
        <v>6.75</v>
      </c>
      <c r="D10" s="20">
        <v>10</v>
      </c>
      <c r="E10" s="20">
        <v>0.08</v>
      </c>
      <c r="F10" s="20">
        <v>7.25</v>
      </c>
      <c r="G10" s="20">
        <v>0.13</v>
      </c>
      <c r="H10" s="20">
        <v>66.1</v>
      </c>
      <c r="I10" s="20">
        <v>0.01</v>
      </c>
      <c r="J10" s="20"/>
      <c r="K10" s="20">
        <v>45</v>
      </c>
      <c r="L10" s="20">
        <v>0.1</v>
      </c>
      <c r="M10" s="20">
        <v>2.4</v>
      </c>
      <c r="N10" s="21">
        <v>0.02</v>
      </c>
    </row>
    <row r="11" spans="1:14" ht="12.75">
      <c r="A11" s="15" t="s">
        <v>29</v>
      </c>
      <c r="B11" s="14" t="s">
        <v>30</v>
      </c>
      <c r="C11" s="19">
        <v>2.11</v>
      </c>
      <c r="D11" s="20">
        <v>60</v>
      </c>
      <c r="E11" s="20">
        <v>4.8</v>
      </c>
      <c r="F11" s="20">
        <v>0.6</v>
      </c>
      <c r="G11" s="20">
        <v>29.8</v>
      </c>
      <c r="H11" s="20">
        <v>138.6</v>
      </c>
      <c r="I11" s="20">
        <v>0.04</v>
      </c>
      <c r="J11" s="20">
        <v>0</v>
      </c>
      <c r="K11" s="20">
        <v>0</v>
      </c>
      <c r="L11" s="20">
        <v>0.04</v>
      </c>
      <c r="M11" s="20">
        <v>8</v>
      </c>
      <c r="N11" s="21">
        <v>0.44</v>
      </c>
    </row>
    <row r="12" spans="1:14" ht="12.75">
      <c r="A12" s="15">
        <v>79</v>
      </c>
      <c r="B12" s="14" t="s">
        <v>31</v>
      </c>
      <c r="C12" s="19">
        <v>4.43</v>
      </c>
      <c r="D12" s="20">
        <v>200</v>
      </c>
      <c r="E12" s="20">
        <v>0.5</v>
      </c>
      <c r="F12" s="20">
        <v>0</v>
      </c>
      <c r="G12" s="20">
        <v>24.1</v>
      </c>
      <c r="H12" s="20">
        <v>94</v>
      </c>
      <c r="I12" s="20"/>
      <c r="J12" s="20">
        <v>1.04</v>
      </c>
      <c r="K12" s="20"/>
      <c r="L12" s="20"/>
      <c r="M12" s="20"/>
      <c r="N12" s="21">
        <v>0.58</v>
      </c>
    </row>
    <row r="13" spans="1:14" s="24" customFormat="1" ht="13.5" customHeight="1">
      <c r="A13" s="22"/>
      <c r="B13" s="23" t="s">
        <v>32</v>
      </c>
      <c r="C13" s="17">
        <v>30</v>
      </c>
      <c r="D13" s="18">
        <f>D9+D10+D11+D12</f>
        <v>455</v>
      </c>
      <c r="E13" s="18">
        <f>E9+E10+E11+E12</f>
        <v>10.969999999999999</v>
      </c>
      <c r="F13" s="18">
        <f>F9+F10+F11+F12</f>
        <v>16.43</v>
      </c>
      <c r="G13" s="18">
        <f>G9+G10+G11+G12</f>
        <v>92.25999999999999</v>
      </c>
      <c r="H13" s="18">
        <f>H9+H10+H11+H12</f>
        <v>560.44</v>
      </c>
      <c r="I13" s="18">
        <f>I9+I10+I11+I12</f>
        <v>0.19000000000000003</v>
      </c>
      <c r="J13" s="18">
        <f>J9+J10+J11+J12</f>
        <v>2.01</v>
      </c>
      <c r="K13" s="18">
        <f>K9+K10+K11+K12</f>
        <v>45.04</v>
      </c>
      <c r="L13" s="18">
        <f>L9+L10+L11+L12</f>
        <v>0.3</v>
      </c>
      <c r="M13" s="18">
        <f>M9+M10+M11+M12</f>
        <v>110.58000000000001</v>
      </c>
      <c r="N13" s="18">
        <f>N9+N10+N11+N12</f>
        <v>2.11</v>
      </c>
    </row>
    <row r="14" spans="1:14" ht="13.5" customHeight="1">
      <c r="A14" s="15"/>
      <c r="B14" s="16" t="s">
        <v>33</v>
      </c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</row>
    <row r="15" spans="1:14" ht="12.75">
      <c r="A15" s="15">
        <v>139</v>
      </c>
      <c r="B15" s="14" t="s">
        <v>34</v>
      </c>
      <c r="C15" s="19">
        <v>13.85</v>
      </c>
      <c r="D15" s="20">
        <v>200</v>
      </c>
      <c r="E15" s="20">
        <v>4.11</v>
      </c>
      <c r="F15" s="20">
        <v>4.27</v>
      </c>
      <c r="G15" s="25">
        <v>15.6</v>
      </c>
      <c r="H15" s="25">
        <v>118.63</v>
      </c>
      <c r="I15" s="25">
        <v>0.18</v>
      </c>
      <c r="J15" s="25">
        <v>10.98</v>
      </c>
      <c r="K15" s="25">
        <v>0.22</v>
      </c>
      <c r="L15" s="25">
        <v>1.96</v>
      </c>
      <c r="M15" s="25">
        <v>27.78</v>
      </c>
      <c r="N15" s="26">
        <v>1.64</v>
      </c>
    </row>
    <row r="16" spans="1:14" ht="12.75">
      <c r="A16" s="15">
        <v>39</v>
      </c>
      <c r="B16" s="14" t="s">
        <v>35</v>
      </c>
      <c r="C16" s="19">
        <v>9</v>
      </c>
      <c r="D16" s="20">
        <v>50</v>
      </c>
      <c r="E16" s="20">
        <v>0.4</v>
      </c>
      <c r="F16" s="20">
        <v>1.9</v>
      </c>
      <c r="G16" s="25">
        <v>2</v>
      </c>
      <c r="H16" s="25">
        <v>24.4</v>
      </c>
      <c r="I16" s="25">
        <v>1.3</v>
      </c>
      <c r="J16" s="25">
        <v>10.98</v>
      </c>
      <c r="K16" s="25">
        <v>4.4</v>
      </c>
      <c r="L16" s="25">
        <v>5.3</v>
      </c>
      <c r="M16" s="25">
        <v>0.9</v>
      </c>
      <c r="N16" s="26">
        <v>0.2</v>
      </c>
    </row>
    <row r="17" spans="1:14" ht="12.75">
      <c r="A17" s="15">
        <v>516</v>
      </c>
      <c r="B17" s="14" t="s">
        <v>36</v>
      </c>
      <c r="C17" s="19">
        <v>6.45</v>
      </c>
      <c r="D17" s="20">
        <v>150</v>
      </c>
      <c r="E17" s="20">
        <v>5.37</v>
      </c>
      <c r="F17" s="20">
        <v>4.68</v>
      </c>
      <c r="G17" s="25">
        <v>32.39</v>
      </c>
      <c r="H17" s="25">
        <v>196.96</v>
      </c>
      <c r="I17" s="25">
        <v>0.05</v>
      </c>
      <c r="J17" s="25">
        <v>0</v>
      </c>
      <c r="K17" s="25">
        <v>0.02</v>
      </c>
      <c r="L17" s="25">
        <v>0.83</v>
      </c>
      <c r="M17" s="25">
        <v>4.06</v>
      </c>
      <c r="N17" s="26">
        <v>0.81</v>
      </c>
    </row>
    <row r="18" spans="1:14" ht="12.75">
      <c r="A18" s="15">
        <v>493</v>
      </c>
      <c r="B18" s="14" t="s">
        <v>37</v>
      </c>
      <c r="C18" s="19">
        <f>34.51-1.97-2</f>
        <v>30.54</v>
      </c>
      <c r="D18" s="20">
        <v>80</v>
      </c>
      <c r="E18" s="20">
        <v>14.1</v>
      </c>
      <c r="F18" s="20">
        <v>5.7</v>
      </c>
      <c r="G18" s="25">
        <v>4.4</v>
      </c>
      <c r="H18" s="25">
        <v>122</v>
      </c>
      <c r="I18" s="25"/>
      <c r="J18" s="25">
        <v>6</v>
      </c>
      <c r="K18" s="25"/>
      <c r="L18" s="25"/>
      <c r="M18" s="25"/>
      <c r="N18" s="26">
        <v>3.1</v>
      </c>
    </row>
    <row r="19" spans="1:14" ht="12.75">
      <c r="A19" s="15">
        <v>631</v>
      </c>
      <c r="B19" s="14" t="s">
        <v>38</v>
      </c>
      <c r="C19" s="19">
        <v>4.16</v>
      </c>
      <c r="D19" s="20">
        <v>200</v>
      </c>
      <c r="E19" s="20">
        <v>0.1</v>
      </c>
      <c r="F19" s="20">
        <v>0.03</v>
      </c>
      <c r="G19" s="25">
        <v>14.99</v>
      </c>
      <c r="H19" s="25">
        <v>56.85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6">
        <v>0</v>
      </c>
    </row>
    <row r="20" spans="1:14" ht="12.75">
      <c r="A20" s="15" t="s">
        <v>29</v>
      </c>
      <c r="B20" s="14" t="s">
        <v>39</v>
      </c>
      <c r="C20" s="19">
        <v>4</v>
      </c>
      <c r="D20" s="20">
        <v>60</v>
      </c>
      <c r="E20" s="20">
        <v>3.12</v>
      </c>
      <c r="F20" s="20">
        <v>0.36</v>
      </c>
      <c r="G20" s="25">
        <v>0</v>
      </c>
      <c r="H20" s="25">
        <v>98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6">
        <v>0.1</v>
      </c>
    </row>
    <row r="21" spans="1:14" s="24" customFormat="1" ht="12.75" customHeight="1">
      <c r="A21" s="22"/>
      <c r="B21" s="23" t="s">
        <v>32</v>
      </c>
      <c r="C21" s="17">
        <f>C15+C16+C17+C18+C19+C20</f>
        <v>68</v>
      </c>
      <c r="D21" s="17">
        <f>D15+D16+D17+D18+D19+D20</f>
        <v>740</v>
      </c>
      <c r="E21" s="17">
        <f>E15+E16+E17+E18+E19+E20</f>
        <v>27.200000000000003</v>
      </c>
      <c r="F21" s="17">
        <f>F15+F16+F17+F18+F19+F20</f>
        <v>16.94</v>
      </c>
      <c r="G21" s="17">
        <f>G15+G16+G17+G18+G19+G20</f>
        <v>69.38</v>
      </c>
      <c r="H21" s="17">
        <f>H15+H16+H17+H18+H19+H20</f>
        <v>616.84</v>
      </c>
      <c r="I21" s="17">
        <f>I15+I16+I17+I18+I19+I20</f>
        <v>1.53</v>
      </c>
      <c r="J21" s="17">
        <f>J15+J16+J17+J18+J19+J20</f>
        <v>27.96</v>
      </c>
      <c r="K21" s="17">
        <f>K15+K16+K17+K18+K19+K20</f>
        <v>4.64</v>
      </c>
      <c r="L21" s="17">
        <f>L15+L16+L17+L18+L19+L20</f>
        <v>8.09</v>
      </c>
      <c r="M21" s="17">
        <f>M15+M16+M17+M18+M19+M20</f>
        <v>32.74</v>
      </c>
      <c r="N21" s="17">
        <f>N15+N16+N17+N18+N19+N20</f>
        <v>5.85</v>
      </c>
    </row>
    <row r="22" spans="1:14" s="24" customFormat="1" ht="12.75" customHeight="1">
      <c r="A22" s="22"/>
      <c r="B22" s="23">
        <f>B40</f>
        <v>0</v>
      </c>
      <c r="C22" s="17">
        <f>C13+C21</f>
        <v>98</v>
      </c>
      <c r="D22" s="17">
        <f>D13+D21</f>
        <v>1195</v>
      </c>
      <c r="E22" s="17">
        <f>E13+E21</f>
        <v>38.17</v>
      </c>
      <c r="F22" s="17">
        <f>F13+F21</f>
        <v>33.370000000000005</v>
      </c>
      <c r="G22" s="17">
        <f>G13+G21</f>
        <v>161.64</v>
      </c>
      <c r="H22" s="17">
        <f>H13+H21</f>
        <v>1177.2800000000002</v>
      </c>
      <c r="I22" s="17">
        <f>I13+I21</f>
        <v>1.72</v>
      </c>
      <c r="J22" s="17">
        <f>J13+J21</f>
        <v>29.97</v>
      </c>
      <c r="K22" s="17">
        <f>K13+K21</f>
        <v>49.68</v>
      </c>
      <c r="L22" s="17">
        <f>L13+L21</f>
        <v>8.39</v>
      </c>
      <c r="M22" s="17">
        <f>M13+M21</f>
        <v>143.32000000000002</v>
      </c>
      <c r="N22" s="17">
        <f>N13+N21</f>
        <v>7.959999999999999</v>
      </c>
    </row>
    <row r="23" spans="1:14" ht="12.75">
      <c r="A23" s="15"/>
      <c r="B23" s="5" t="s">
        <v>40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1:14" ht="11.25" customHeight="1">
      <c r="A24" s="15"/>
      <c r="B24" s="27" t="s">
        <v>10</v>
      </c>
      <c r="C24" s="28" t="s">
        <v>11</v>
      </c>
      <c r="D24" s="29" t="s">
        <v>12</v>
      </c>
      <c r="E24" s="27" t="s">
        <v>13</v>
      </c>
      <c r="F24" s="27"/>
      <c r="G24" s="27"/>
      <c r="H24" s="27" t="s">
        <v>14</v>
      </c>
      <c r="I24" s="27"/>
      <c r="J24" s="27"/>
      <c r="K24" s="27"/>
      <c r="L24" s="27"/>
      <c r="M24" s="27"/>
      <c r="N24" s="30"/>
    </row>
    <row r="25" spans="1:14" ht="10.5" customHeight="1">
      <c r="A25" s="15"/>
      <c r="B25" s="27"/>
      <c r="C25" s="28"/>
      <c r="D25" s="29"/>
      <c r="E25" s="27" t="s">
        <v>15</v>
      </c>
      <c r="F25" s="27" t="s">
        <v>16</v>
      </c>
      <c r="G25" s="27" t="s">
        <v>17</v>
      </c>
      <c r="H25" s="27" t="s">
        <v>18</v>
      </c>
      <c r="I25" s="27" t="s">
        <v>19</v>
      </c>
      <c r="J25" s="27" t="s">
        <v>20</v>
      </c>
      <c r="K25" s="27" t="s">
        <v>21</v>
      </c>
      <c r="L25" s="27" t="s">
        <v>22</v>
      </c>
      <c r="M25" s="27" t="s">
        <v>23</v>
      </c>
      <c r="N25" s="30" t="s">
        <v>24</v>
      </c>
    </row>
    <row r="26" spans="1:14" ht="13.5" customHeight="1">
      <c r="A26" s="15"/>
      <c r="B26" s="31" t="s">
        <v>25</v>
      </c>
      <c r="C26" s="32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1"/>
    </row>
    <row r="27" spans="1:14" ht="14.25">
      <c r="A27" s="15">
        <v>302</v>
      </c>
      <c r="B27" s="14">
        <f>B9</f>
        <v>0</v>
      </c>
      <c r="C27" s="19">
        <f>21.82-0.11</f>
        <v>21.71</v>
      </c>
      <c r="D27" s="20">
        <v>205</v>
      </c>
      <c r="E27" s="20">
        <v>6.2</v>
      </c>
      <c r="F27" s="20">
        <v>9.53</v>
      </c>
      <c r="G27" s="20">
        <v>42.48</v>
      </c>
      <c r="H27" s="20">
        <v>290.77</v>
      </c>
      <c r="I27" s="20">
        <v>0.15</v>
      </c>
      <c r="J27" s="20">
        <v>0.99</v>
      </c>
      <c r="K27" s="20">
        <v>0.06</v>
      </c>
      <c r="L27" s="20">
        <v>0.18</v>
      </c>
      <c r="M27" s="20">
        <v>111.31</v>
      </c>
      <c r="N27" s="21">
        <v>1.18</v>
      </c>
    </row>
    <row r="28" spans="1:14" ht="14.25">
      <c r="A28" s="15" t="s">
        <v>27</v>
      </c>
      <c r="B28" s="14" t="s">
        <v>28</v>
      </c>
      <c r="C28" s="19">
        <f>C10</f>
        <v>6.75</v>
      </c>
      <c r="D28" s="20">
        <v>10</v>
      </c>
      <c r="E28" s="20">
        <v>0.08</v>
      </c>
      <c r="F28" s="20">
        <v>7.25</v>
      </c>
      <c r="G28" s="20">
        <v>0.13</v>
      </c>
      <c r="H28" s="20">
        <v>66.1</v>
      </c>
      <c r="I28" s="20">
        <v>0.001</v>
      </c>
      <c r="J28" s="20"/>
      <c r="K28" s="20">
        <v>45</v>
      </c>
      <c r="L28" s="20">
        <v>0.1</v>
      </c>
      <c r="M28" s="20">
        <v>2.4</v>
      </c>
      <c r="N28" s="21">
        <v>0.02</v>
      </c>
    </row>
    <row r="29" spans="1:14" ht="14.25">
      <c r="A29" s="15" t="s">
        <v>29</v>
      </c>
      <c r="B29" s="14" t="s">
        <v>30</v>
      </c>
      <c r="C29" s="19">
        <v>2.11</v>
      </c>
      <c r="D29" s="20">
        <v>60</v>
      </c>
      <c r="E29" s="20">
        <v>4.8</v>
      </c>
      <c r="F29" s="20">
        <v>0.6</v>
      </c>
      <c r="G29" s="20">
        <v>29.8</v>
      </c>
      <c r="H29" s="20">
        <v>138.6</v>
      </c>
      <c r="I29" s="20">
        <v>0.04</v>
      </c>
      <c r="J29" s="20">
        <v>0</v>
      </c>
      <c r="K29" s="20">
        <v>0</v>
      </c>
      <c r="L29" s="20">
        <v>0.04</v>
      </c>
      <c r="M29" s="20">
        <v>8</v>
      </c>
      <c r="N29" s="21">
        <v>0.44</v>
      </c>
    </row>
    <row r="30" spans="1:14" ht="14.25">
      <c r="A30" s="15">
        <v>79</v>
      </c>
      <c r="B30" s="14" t="s">
        <v>31</v>
      </c>
      <c r="C30" s="19">
        <f>C12</f>
        <v>4.43</v>
      </c>
      <c r="D30" s="20">
        <v>200</v>
      </c>
      <c r="E30" s="20">
        <v>0.5</v>
      </c>
      <c r="F30" s="20"/>
      <c r="G30" s="20">
        <v>24.1</v>
      </c>
      <c r="H30" s="20">
        <v>94</v>
      </c>
      <c r="I30" s="20"/>
      <c r="J30" s="20">
        <v>1.04</v>
      </c>
      <c r="K30" s="20"/>
      <c r="L30" s="20"/>
      <c r="M30" s="20"/>
      <c r="N30" s="21">
        <v>0.58</v>
      </c>
    </row>
    <row r="31" spans="1:14" s="24" customFormat="1" ht="14.25">
      <c r="A31" s="22"/>
      <c r="B31" s="23" t="s">
        <v>32</v>
      </c>
      <c r="C31" s="17">
        <v>35</v>
      </c>
      <c r="D31" s="18">
        <f>D27+D28+D29+D30</f>
        <v>475</v>
      </c>
      <c r="E31" s="18">
        <f>E27+E28+E29+E30</f>
        <v>11.58</v>
      </c>
      <c r="F31" s="18">
        <f>F27+F28+F29+F30</f>
        <v>17.380000000000003</v>
      </c>
      <c r="G31" s="18">
        <f>G27+G28+G29+G30</f>
        <v>96.50999999999999</v>
      </c>
      <c r="H31" s="18">
        <f>H27+H28+H29+H30</f>
        <v>589.47</v>
      </c>
      <c r="I31" s="18">
        <f>I27+I28+I29+I30</f>
        <v>0.191</v>
      </c>
      <c r="J31" s="18">
        <f>J27+J28+J29+J30</f>
        <v>2.0300000000000002</v>
      </c>
      <c r="K31" s="18">
        <f>K27+K28+K29+K30</f>
        <v>45.06</v>
      </c>
      <c r="L31" s="18">
        <f>L27+L28+L29+L30</f>
        <v>0.32</v>
      </c>
      <c r="M31" s="18">
        <f>M27+M28+M29+M30</f>
        <v>121.71000000000001</v>
      </c>
      <c r="N31" s="18">
        <f>N27+N28+N29+N30</f>
        <v>2.2199999999999998</v>
      </c>
    </row>
    <row r="32" spans="1:14" ht="11.25" customHeight="1">
      <c r="A32" s="15"/>
      <c r="B32" s="16" t="s">
        <v>41</v>
      </c>
      <c r="C32" s="17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</row>
    <row r="33" spans="1:14" ht="13.5" customHeight="1">
      <c r="A33" s="15">
        <v>139</v>
      </c>
      <c r="B33" s="14">
        <f>B15</f>
        <v>0</v>
      </c>
      <c r="C33" s="19">
        <f>24.01-2.73-2</f>
        <v>19.28</v>
      </c>
      <c r="D33" s="20">
        <v>250</v>
      </c>
      <c r="E33" s="20">
        <v>5.13</v>
      </c>
      <c r="F33" s="20">
        <v>4.74</v>
      </c>
      <c r="G33" s="20">
        <v>19.5</v>
      </c>
      <c r="H33" s="20">
        <v>148.29</v>
      </c>
      <c r="I33" s="20">
        <v>0.18</v>
      </c>
      <c r="J33" s="20">
        <v>10.98</v>
      </c>
      <c r="K33" s="20">
        <v>0.22</v>
      </c>
      <c r="L33" s="20">
        <v>1.96</v>
      </c>
      <c r="M33" s="20">
        <v>27.78</v>
      </c>
      <c r="N33" s="21">
        <v>1.64</v>
      </c>
    </row>
    <row r="34" spans="1:14" ht="13.5" customHeight="1">
      <c r="A34" s="15">
        <v>39</v>
      </c>
      <c r="B34" s="14" t="s">
        <v>35</v>
      </c>
      <c r="C34" s="19">
        <v>9</v>
      </c>
      <c r="D34" s="20">
        <v>50</v>
      </c>
      <c r="E34" s="20">
        <v>0.4</v>
      </c>
      <c r="F34" s="20">
        <v>1.9</v>
      </c>
      <c r="G34" s="20">
        <v>2</v>
      </c>
      <c r="H34" s="20">
        <v>24.4</v>
      </c>
      <c r="I34" s="20">
        <v>1.3</v>
      </c>
      <c r="J34" s="20">
        <v>10.98</v>
      </c>
      <c r="K34" s="20">
        <v>4.4</v>
      </c>
      <c r="L34" s="20">
        <v>5.3</v>
      </c>
      <c r="M34" s="20">
        <v>0.9</v>
      </c>
      <c r="N34" s="21">
        <v>0.2</v>
      </c>
    </row>
    <row r="35" spans="1:14" ht="13.5" customHeight="1">
      <c r="A35" s="15">
        <v>516</v>
      </c>
      <c r="B35" s="14">
        <f>B17</f>
        <v>0</v>
      </c>
      <c r="C35" s="19">
        <f>9.05+1.97</f>
        <v>11.020000000000001</v>
      </c>
      <c r="D35" s="20">
        <v>200</v>
      </c>
      <c r="E35" s="20">
        <v>7.2</v>
      </c>
      <c r="F35" s="20">
        <v>6.53</v>
      </c>
      <c r="G35" s="20">
        <v>43.73</v>
      </c>
      <c r="H35" s="20">
        <v>262.4</v>
      </c>
      <c r="I35" s="20">
        <v>0.08</v>
      </c>
      <c r="J35" s="20">
        <v>0</v>
      </c>
      <c r="K35" s="20">
        <v>0.02</v>
      </c>
      <c r="L35" s="20">
        <v>1.08</v>
      </c>
      <c r="M35" s="20">
        <v>9.6</v>
      </c>
      <c r="N35" s="21">
        <v>0.97</v>
      </c>
    </row>
    <row r="36" spans="1:14" ht="13.5" customHeight="1">
      <c r="A36" s="15">
        <v>493</v>
      </c>
      <c r="B36" s="14" t="s">
        <v>42</v>
      </c>
      <c r="C36" s="19">
        <f>C18</f>
        <v>30.54</v>
      </c>
      <c r="D36" s="20">
        <v>80</v>
      </c>
      <c r="E36" s="20">
        <v>14.1</v>
      </c>
      <c r="F36" s="20">
        <v>5.7</v>
      </c>
      <c r="G36" s="20">
        <v>4.4</v>
      </c>
      <c r="H36" s="20">
        <v>122</v>
      </c>
      <c r="I36" s="20"/>
      <c r="J36" s="20">
        <v>6</v>
      </c>
      <c r="K36" s="20"/>
      <c r="L36" s="20"/>
      <c r="M36" s="20"/>
      <c r="N36" s="21">
        <v>3.1</v>
      </c>
    </row>
    <row r="37" spans="1:14" ht="13.5" customHeight="1">
      <c r="A37" s="15">
        <v>631</v>
      </c>
      <c r="B37" s="14" t="s">
        <v>38</v>
      </c>
      <c r="C37" s="19">
        <v>4.16</v>
      </c>
      <c r="D37" s="20">
        <v>200</v>
      </c>
      <c r="E37" s="20">
        <v>0.1</v>
      </c>
      <c r="F37" s="20">
        <v>0.03</v>
      </c>
      <c r="G37" s="20">
        <v>14.99</v>
      </c>
      <c r="H37" s="20">
        <v>56.85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1">
        <v>0</v>
      </c>
    </row>
    <row r="38" spans="1:14" ht="13.5" customHeight="1">
      <c r="A38" s="15" t="s">
        <v>29</v>
      </c>
      <c r="B38" s="14" t="s">
        <v>39</v>
      </c>
      <c r="C38" s="19">
        <v>4</v>
      </c>
      <c r="D38" s="20">
        <v>60</v>
      </c>
      <c r="E38" s="20">
        <v>3.12</v>
      </c>
      <c r="F38" s="20">
        <v>0.36</v>
      </c>
      <c r="G38" s="20">
        <v>0</v>
      </c>
      <c r="H38" s="20">
        <v>98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1">
        <v>0.1</v>
      </c>
    </row>
    <row r="39" spans="1:14" s="24" customFormat="1" ht="14.25">
      <c r="A39" s="22"/>
      <c r="B39" s="23" t="s">
        <v>32</v>
      </c>
      <c r="C39" s="17">
        <f>C33+C34+C35+C36+C37+C38</f>
        <v>78</v>
      </c>
      <c r="D39" s="17">
        <f>D33+D34+D35+D36+D37+D38</f>
        <v>840</v>
      </c>
      <c r="E39" s="17">
        <f>E33+E34+E35+E36+E37+E38</f>
        <v>30.05</v>
      </c>
      <c r="F39" s="17">
        <f>F33+F34+F35+F36+F37+F38</f>
        <v>19.26</v>
      </c>
      <c r="G39" s="17">
        <f>G33+G34+G35+G36+G37+G38</f>
        <v>84.61999999999999</v>
      </c>
      <c r="H39" s="17">
        <f>H33+H34+H35+H36+H37+H38</f>
        <v>711.9399999999999</v>
      </c>
      <c r="I39" s="17">
        <f>I33+I34+I35+I36+I37+I38</f>
        <v>1.56</v>
      </c>
      <c r="J39" s="17">
        <f>J33+J34+J35+J36+J37+J38</f>
        <v>27.96</v>
      </c>
      <c r="K39" s="17">
        <f>K33+K34+K35+K36+K37+K38</f>
        <v>4.64</v>
      </c>
      <c r="L39" s="17">
        <f>L33+L34+L35+L36+L37+L38</f>
        <v>8.34</v>
      </c>
      <c r="M39" s="17">
        <f>M33+M34+M35+M36+M37+M38</f>
        <v>38.28</v>
      </c>
      <c r="N39" s="17">
        <f>N33+N34+N35+N36+N37+N38</f>
        <v>6.01</v>
      </c>
    </row>
    <row r="40" spans="1:14" s="24" customFormat="1" ht="14.25">
      <c r="A40" s="22"/>
      <c r="B40" s="34" t="s">
        <v>43</v>
      </c>
      <c r="C40" s="35">
        <f>C31+C39</f>
        <v>113</v>
      </c>
      <c r="D40" s="35">
        <f>D31+D39</f>
        <v>1315</v>
      </c>
      <c r="E40" s="35">
        <f>E31+E39</f>
        <v>41.63</v>
      </c>
      <c r="F40" s="35">
        <f>F31+F39</f>
        <v>36.64</v>
      </c>
      <c r="G40" s="35">
        <f>G31+G39</f>
        <v>181.13</v>
      </c>
      <c r="H40" s="35">
        <f>H31+H39</f>
        <v>1301.4099999999999</v>
      </c>
      <c r="I40" s="35">
        <f>I31+I39</f>
        <v>1.7510000000000001</v>
      </c>
      <c r="J40" s="35">
        <f>J31+J39</f>
        <v>29.990000000000002</v>
      </c>
      <c r="K40" s="35">
        <f>K31+K39</f>
        <v>49.7</v>
      </c>
      <c r="L40" s="35">
        <f>L31+L39</f>
        <v>8.66</v>
      </c>
      <c r="M40" s="35">
        <f>M31+M39</f>
        <v>159.99</v>
      </c>
      <c r="N40" s="35">
        <f>N31+N39</f>
        <v>8.23</v>
      </c>
    </row>
    <row r="41" spans="2:14" ht="14.25">
      <c r="B41" s="9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</row>
  </sheetData>
  <sheetProtection selectLockedCells="1" selectUnlockedCells="1"/>
  <mergeCells count="13">
    <mergeCell ref="B4:N4"/>
    <mergeCell ref="A6:A7"/>
    <mergeCell ref="B6:B7"/>
    <mergeCell ref="C6:C7"/>
    <mergeCell ref="D6:D7"/>
    <mergeCell ref="E6:G6"/>
    <mergeCell ref="H6:M6"/>
    <mergeCell ref="B23:N23"/>
    <mergeCell ref="B24:B25"/>
    <mergeCell ref="C24:C25"/>
    <mergeCell ref="D24:D25"/>
    <mergeCell ref="E24:G24"/>
    <mergeCell ref="H24:M24"/>
  </mergeCells>
  <printOptions/>
  <pageMargins left="0.7875" right="0.7875" top="0.39375" bottom="0.19652777777777777" header="0.5118110236220472" footer="0.5118110236220472"/>
  <pageSetup firstPageNumber="1" useFirstPageNumber="1" horizontalDpi="300" verticalDpi="300" orientation="landscape" paperSize="9" scale="99"/>
  <legacyDrawing r:id="rId2"/>
  <oleObjects>
    <oleObject progId="" shapeId="54340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Q16" sqref="Q16"/>
    </sheetView>
  </sheetViews>
  <sheetFormatPr defaultColWidth="9.140625" defaultRowHeight="12.75"/>
  <cols>
    <col min="1" max="1" width="4.8515625" style="1" customWidth="1"/>
    <col min="2" max="2" width="36.140625" style="0" customWidth="1"/>
    <col min="3" max="3" width="9.28125" style="0" customWidth="1"/>
    <col min="4" max="4" width="8.7109375" style="0" customWidth="1"/>
    <col min="5" max="5" width="7.00390625" style="0" customWidth="1"/>
    <col min="6" max="6" width="8.140625" style="0" customWidth="1"/>
    <col min="7" max="7" width="8.7109375" style="0" customWidth="1"/>
    <col min="8" max="8" width="7.8515625" style="0" customWidth="1"/>
    <col min="9" max="9" width="6.00390625" style="0" customWidth="1"/>
    <col min="10" max="10" width="5.8515625" style="0" customWidth="1"/>
    <col min="11" max="11" width="5.57421875" style="0" customWidth="1"/>
    <col min="12" max="12" width="6.57421875" style="0" customWidth="1"/>
    <col min="13" max="13" width="8.140625" style="0" customWidth="1"/>
    <col min="14" max="14" width="5.57421875" style="0" customWidth="1"/>
    <col min="15" max="16384" width="11.421875" style="0" customWidth="1"/>
  </cols>
  <sheetData>
    <row r="1" spans="1:14" s="9" customFormat="1" ht="13.5">
      <c r="A1" s="36"/>
      <c r="B1" s="6" t="s">
        <v>0</v>
      </c>
      <c r="C1" s="51"/>
      <c r="D1" s="52"/>
      <c r="E1" s="52"/>
      <c r="F1" s="52"/>
      <c r="G1" s="52"/>
      <c r="H1" s="52"/>
      <c r="I1" s="52" t="s">
        <v>1</v>
      </c>
      <c r="J1" s="52"/>
      <c r="K1" s="52"/>
      <c r="L1" s="52"/>
      <c r="M1" s="52"/>
      <c r="N1" s="6"/>
    </row>
    <row r="2" spans="1:14" s="9" customFormat="1" ht="13.5">
      <c r="A2" s="36"/>
      <c r="B2" s="6" t="s">
        <v>2</v>
      </c>
      <c r="C2" s="51"/>
      <c r="D2" s="52"/>
      <c r="E2" s="52"/>
      <c r="F2" s="52"/>
      <c r="G2" s="52"/>
      <c r="H2" s="52" t="s">
        <v>3</v>
      </c>
      <c r="I2" s="52"/>
      <c r="J2" s="52"/>
      <c r="K2" s="52"/>
      <c r="L2" s="52"/>
      <c r="M2" s="52"/>
      <c r="N2" s="6"/>
    </row>
    <row r="3" spans="1:14" s="9" customFormat="1" ht="13.5">
      <c r="A3" s="36"/>
      <c r="B3" s="6" t="s">
        <v>4</v>
      </c>
      <c r="C3" s="51"/>
      <c r="D3" s="52"/>
      <c r="E3" s="52"/>
      <c r="F3" s="52" t="s">
        <v>5</v>
      </c>
      <c r="G3" s="52"/>
      <c r="H3" s="52"/>
      <c r="I3" s="52"/>
      <c r="J3" s="52"/>
      <c r="K3" s="6"/>
      <c r="L3" s="6"/>
      <c r="M3" s="6"/>
      <c r="N3" s="6"/>
    </row>
    <row r="4" spans="1:14" ht="14.25" customHeight="1">
      <c r="A4" s="10" t="s">
        <v>9</v>
      </c>
      <c r="B4" s="40" t="s">
        <v>162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</row>
    <row r="5" spans="1:14" ht="15.75" customHeight="1">
      <c r="A5" s="10"/>
      <c r="B5" s="40" t="s">
        <v>163</v>
      </c>
      <c r="C5" s="26" t="s">
        <v>164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14"/>
    </row>
    <row r="6" spans="1:14" ht="9.75" customHeight="1">
      <c r="A6" s="15"/>
      <c r="B6" s="11" t="s">
        <v>10</v>
      </c>
      <c r="C6" s="12" t="s">
        <v>11</v>
      </c>
      <c r="D6" s="13" t="s">
        <v>12</v>
      </c>
      <c r="E6" s="11" t="s">
        <v>13</v>
      </c>
      <c r="F6" s="11"/>
      <c r="G6" s="11"/>
      <c r="H6" s="11" t="s">
        <v>14</v>
      </c>
      <c r="I6" s="11"/>
      <c r="J6" s="11"/>
      <c r="K6" s="11"/>
      <c r="L6" s="11"/>
      <c r="M6" s="11"/>
      <c r="N6" s="14"/>
    </row>
    <row r="7" spans="1:14" ht="10.5" customHeight="1">
      <c r="A7" s="15"/>
      <c r="B7" s="11"/>
      <c r="C7" s="12"/>
      <c r="D7" s="13"/>
      <c r="E7" s="11" t="s">
        <v>15</v>
      </c>
      <c r="F7" s="11" t="s">
        <v>16</v>
      </c>
      <c r="G7" s="11" t="s">
        <v>17</v>
      </c>
      <c r="H7" s="11" t="s">
        <v>18</v>
      </c>
      <c r="I7" s="11" t="s">
        <v>19</v>
      </c>
      <c r="J7" s="11" t="s">
        <v>20</v>
      </c>
      <c r="K7" s="11" t="s">
        <v>21</v>
      </c>
      <c r="L7" s="11" t="s">
        <v>22</v>
      </c>
      <c r="M7" s="11" t="s">
        <v>23</v>
      </c>
      <c r="N7" s="14" t="s">
        <v>24</v>
      </c>
    </row>
    <row r="8" spans="1:14" ht="12" customHeight="1">
      <c r="A8" s="15"/>
      <c r="B8" s="16" t="s">
        <v>165</v>
      </c>
      <c r="C8" s="42"/>
      <c r="D8" s="18"/>
      <c r="E8" s="18"/>
      <c r="F8" s="18"/>
      <c r="G8" s="18"/>
      <c r="H8" s="18"/>
      <c r="I8" s="18"/>
      <c r="J8" s="18"/>
      <c r="K8" s="18"/>
      <c r="L8" s="18"/>
      <c r="M8" s="18"/>
      <c r="N8" s="16"/>
    </row>
    <row r="9" spans="1:14" ht="10.5" customHeight="1">
      <c r="A9" s="15">
        <v>333</v>
      </c>
      <c r="B9" s="14" t="s">
        <v>166</v>
      </c>
      <c r="C9" s="26">
        <v>18.37</v>
      </c>
      <c r="D9" s="20">
        <v>195</v>
      </c>
      <c r="E9" s="20">
        <v>9.7</v>
      </c>
      <c r="F9" s="20">
        <v>9.22</v>
      </c>
      <c r="G9" s="20">
        <v>27.69</v>
      </c>
      <c r="H9" s="20">
        <v>233.83</v>
      </c>
      <c r="I9" s="20">
        <v>0.05</v>
      </c>
      <c r="J9" s="20">
        <v>0.14</v>
      </c>
      <c r="K9" s="20">
        <v>0.07</v>
      </c>
      <c r="L9" s="20">
        <v>0.83</v>
      </c>
      <c r="M9" s="20">
        <v>65.05</v>
      </c>
      <c r="N9" s="21">
        <v>0.87</v>
      </c>
    </row>
    <row r="10" spans="1:14" ht="9.75" customHeight="1">
      <c r="A10" s="15">
        <v>685</v>
      </c>
      <c r="B10" s="14" t="s">
        <v>56</v>
      </c>
      <c r="C10" s="26">
        <v>2.77</v>
      </c>
      <c r="D10" s="20">
        <v>200</v>
      </c>
      <c r="E10" s="21">
        <v>0.2</v>
      </c>
      <c r="F10" s="21">
        <v>0</v>
      </c>
      <c r="G10" s="21">
        <v>19.8</v>
      </c>
      <c r="H10" s="21">
        <v>77</v>
      </c>
      <c r="I10" s="21">
        <v>0.01</v>
      </c>
      <c r="J10" s="21">
        <v>5.28</v>
      </c>
      <c r="K10" s="21">
        <v>2.49</v>
      </c>
      <c r="L10" s="21">
        <v>2.49</v>
      </c>
      <c r="M10" s="21">
        <v>7.11</v>
      </c>
      <c r="N10" s="21">
        <v>0.11</v>
      </c>
    </row>
    <row r="11" spans="1:14" ht="13.5" customHeight="1">
      <c r="A11" s="15" t="s">
        <v>27</v>
      </c>
      <c r="B11" s="14" t="s">
        <v>28</v>
      </c>
      <c r="C11" s="26">
        <v>6.75</v>
      </c>
      <c r="D11" s="20">
        <v>10</v>
      </c>
      <c r="E11" s="20">
        <v>5.72</v>
      </c>
      <c r="F11" s="20">
        <v>5.97</v>
      </c>
      <c r="G11" s="20">
        <v>0</v>
      </c>
      <c r="H11" s="20">
        <v>90</v>
      </c>
      <c r="I11" s="20">
        <v>0.01</v>
      </c>
      <c r="J11" s="20">
        <v>0.17</v>
      </c>
      <c r="K11" s="20">
        <v>0.06</v>
      </c>
      <c r="L11" s="20">
        <v>0.13</v>
      </c>
      <c r="M11" s="20">
        <v>220</v>
      </c>
      <c r="N11" s="21">
        <v>0.25</v>
      </c>
    </row>
    <row r="12" spans="1:14" ht="14.25">
      <c r="A12" s="15" t="s">
        <v>29</v>
      </c>
      <c r="B12" s="14" t="s">
        <v>30</v>
      </c>
      <c r="C12" s="19">
        <v>2.11</v>
      </c>
      <c r="D12" s="20">
        <v>60</v>
      </c>
      <c r="E12" s="20">
        <v>4.8</v>
      </c>
      <c r="F12" s="20">
        <v>0.6</v>
      </c>
      <c r="G12" s="20">
        <v>29.8</v>
      </c>
      <c r="H12" s="20">
        <v>138.6</v>
      </c>
      <c r="I12" s="20">
        <v>0.04</v>
      </c>
      <c r="J12" s="20">
        <v>0</v>
      </c>
      <c r="K12" s="20">
        <v>0</v>
      </c>
      <c r="L12" s="20">
        <v>0.04</v>
      </c>
      <c r="M12" s="20">
        <v>8</v>
      </c>
      <c r="N12" s="21">
        <v>0.44</v>
      </c>
    </row>
    <row r="13" spans="1:14" s="24" customFormat="1" ht="12" customHeight="1">
      <c r="A13" s="22"/>
      <c r="B13" s="23" t="s">
        <v>32</v>
      </c>
      <c r="C13" s="42">
        <f>SUM(C9:C12)</f>
        <v>30</v>
      </c>
      <c r="D13" s="18">
        <f>D9+D10+D11+D12</f>
        <v>465</v>
      </c>
      <c r="E13" s="18">
        <f>E9+E10+E11+E12</f>
        <v>20.419999999999998</v>
      </c>
      <c r="F13" s="18">
        <f>F9+F10+F11+F12</f>
        <v>15.790000000000001</v>
      </c>
      <c r="G13" s="18">
        <f>G9+G10+G11+G12</f>
        <v>77.29</v>
      </c>
      <c r="H13" s="18">
        <f>H9+H10+H11+H12</f>
        <v>539.4300000000001</v>
      </c>
      <c r="I13" s="18">
        <f>I9+I10+I11+I12</f>
        <v>0.11000000000000001</v>
      </c>
      <c r="J13" s="18">
        <f>J9+J10+J11+J12</f>
        <v>5.59</v>
      </c>
      <c r="K13" s="18">
        <f>K9+K10+K11+K12</f>
        <v>2.62</v>
      </c>
      <c r="L13" s="18">
        <f>L9+L10+L11+L12</f>
        <v>3.49</v>
      </c>
      <c r="M13" s="18">
        <f>M9+M10+M11+M12</f>
        <v>300.15999999999997</v>
      </c>
      <c r="N13" s="18">
        <f>N9+N10+N11+N12</f>
        <v>1.67</v>
      </c>
    </row>
    <row r="14" spans="1:14" ht="11.25" customHeight="1">
      <c r="A14" s="15"/>
      <c r="B14" s="16" t="s">
        <v>41</v>
      </c>
      <c r="C14" s="42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</row>
    <row r="15" spans="1:14" ht="14.25">
      <c r="A15" s="15" t="s">
        <v>134</v>
      </c>
      <c r="B15" s="14" t="s">
        <v>167</v>
      </c>
      <c r="C15" s="19">
        <v>6</v>
      </c>
      <c r="D15" s="20">
        <v>60</v>
      </c>
      <c r="E15" s="20">
        <v>0.48</v>
      </c>
      <c r="F15" s="20">
        <v>0.06</v>
      </c>
      <c r="G15" s="20">
        <v>1.68</v>
      </c>
      <c r="H15" s="20">
        <v>95.2</v>
      </c>
      <c r="I15" s="20">
        <v>1.2</v>
      </c>
      <c r="J15" s="20">
        <v>6.6</v>
      </c>
      <c r="K15" s="20">
        <v>0.66</v>
      </c>
      <c r="L15" s="20">
        <v>0.42</v>
      </c>
      <c r="M15" s="20">
        <v>1.38</v>
      </c>
      <c r="N15" s="21">
        <v>1.98</v>
      </c>
    </row>
    <row r="16" spans="1:14" ht="14.25">
      <c r="A16" s="15">
        <v>110</v>
      </c>
      <c r="B16" s="14" t="s">
        <v>103</v>
      </c>
      <c r="C16" s="26">
        <f>20.87-1.22</f>
        <v>19.650000000000002</v>
      </c>
      <c r="D16" s="20">
        <v>205</v>
      </c>
      <c r="E16" s="20">
        <f>7.6+0.1</f>
        <v>7.699999999999999</v>
      </c>
      <c r="F16" s="20">
        <v>6.8</v>
      </c>
      <c r="G16" s="20">
        <v>13.57</v>
      </c>
      <c r="H16" s="20">
        <f>123.2+10.3</f>
        <v>133.5</v>
      </c>
      <c r="I16" s="20">
        <v>0.08</v>
      </c>
      <c r="J16" s="20">
        <v>6.06</v>
      </c>
      <c r="K16" s="20">
        <v>0.23</v>
      </c>
      <c r="L16" s="20">
        <v>1.94</v>
      </c>
      <c r="M16" s="20">
        <v>17.98</v>
      </c>
      <c r="N16" s="21">
        <v>0.78</v>
      </c>
    </row>
    <row r="17" spans="1:14" ht="14.25">
      <c r="A17" s="15">
        <v>498</v>
      </c>
      <c r="B17" s="14" t="s">
        <v>105</v>
      </c>
      <c r="C17" s="26">
        <v>23.23</v>
      </c>
      <c r="D17" s="20">
        <v>100</v>
      </c>
      <c r="E17" s="20">
        <v>8.9</v>
      </c>
      <c r="F17" s="20">
        <v>8.1</v>
      </c>
      <c r="G17" s="20">
        <v>5.2</v>
      </c>
      <c r="H17" s="20">
        <v>129</v>
      </c>
      <c r="I17" s="20"/>
      <c r="J17" s="20"/>
      <c r="K17" s="20"/>
      <c r="L17" s="20"/>
      <c r="M17" s="20"/>
      <c r="N17" s="21"/>
    </row>
    <row r="18" spans="1:14" ht="14.25">
      <c r="A18" s="15">
        <v>302</v>
      </c>
      <c r="B18" s="14" t="s">
        <v>168</v>
      </c>
      <c r="C18" s="26">
        <v>10.96</v>
      </c>
      <c r="D18" s="20">
        <v>150</v>
      </c>
      <c r="E18" s="20">
        <v>8.38</v>
      </c>
      <c r="F18" s="20">
        <v>6.1</v>
      </c>
      <c r="G18" s="20">
        <v>41.26</v>
      </c>
      <c r="H18" s="20">
        <v>257.89</v>
      </c>
      <c r="I18" s="20">
        <v>0.2</v>
      </c>
      <c r="J18" s="20">
        <v>0</v>
      </c>
      <c r="K18" s="20">
        <v>0.02</v>
      </c>
      <c r="L18" s="20">
        <v>0.59</v>
      </c>
      <c r="M18" s="20">
        <v>14.41</v>
      </c>
      <c r="N18" s="21">
        <v>4.45</v>
      </c>
    </row>
    <row r="19" spans="1:14" ht="14.25">
      <c r="A19" s="15" t="s">
        <v>29</v>
      </c>
      <c r="B19" s="14" t="s">
        <v>39</v>
      </c>
      <c r="C19" s="26">
        <v>4</v>
      </c>
      <c r="D19" s="20">
        <v>60</v>
      </c>
      <c r="E19" s="21">
        <v>3.12</v>
      </c>
      <c r="F19" s="21">
        <v>0.36</v>
      </c>
      <c r="G19" s="21">
        <v>12.48</v>
      </c>
      <c r="H19" s="21">
        <v>98</v>
      </c>
      <c r="I19" s="21">
        <v>0.02</v>
      </c>
      <c r="J19" s="21">
        <v>0</v>
      </c>
      <c r="K19" s="21">
        <v>0</v>
      </c>
      <c r="L19" s="21">
        <v>0.02</v>
      </c>
      <c r="M19" s="21">
        <v>4</v>
      </c>
      <c r="N19" s="21">
        <v>0.22</v>
      </c>
    </row>
    <row r="20" spans="1:14" ht="14.25">
      <c r="A20" s="15">
        <v>686</v>
      </c>
      <c r="B20" s="14" t="s">
        <v>155</v>
      </c>
      <c r="C20" s="19">
        <v>4.16</v>
      </c>
      <c r="D20" s="20">
        <v>200</v>
      </c>
      <c r="E20" s="20">
        <v>0.1</v>
      </c>
      <c r="F20" s="20">
        <v>0.03</v>
      </c>
      <c r="G20" s="20">
        <v>14.99</v>
      </c>
      <c r="H20" s="20">
        <v>56.85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1"/>
    </row>
    <row r="21" spans="1:14" s="24" customFormat="1" ht="10.5" customHeight="1">
      <c r="A21" s="22"/>
      <c r="B21" s="23" t="s">
        <v>32</v>
      </c>
      <c r="C21" s="42">
        <f>C15+C16+C17+C18+C19+C20</f>
        <v>68</v>
      </c>
      <c r="D21" s="42">
        <f>D15+D16+D17+D18+D19+D20</f>
        <v>775</v>
      </c>
      <c r="E21" s="42">
        <f>E15+E16+E17+E18+E19+E20</f>
        <v>28.680000000000003</v>
      </c>
      <c r="F21" s="42">
        <f>F15+F16+F17+F18+F19+F20</f>
        <v>21.45</v>
      </c>
      <c r="G21" s="42">
        <f>G15+G16+G17+G18+G19+G20</f>
        <v>89.17999999999999</v>
      </c>
      <c r="H21" s="42">
        <f>H15+H16+H17+H18+H19+H20</f>
        <v>770.4399999999999</v>
      </c>
      <c r="I21" s="42">
        <f>I15+I16+I17+I18+I19+I20</f>
        <v>1.5</v>
      </c>
      <c r="J21" s="42">
        <f>J15+J16+J17+J18+J19+J20</f>
        <v>12.66</v>
      </c>
      <c r="K21" s="42">
        <f>K15+K16+K17+K18+K19+K20</f>
        <v>0.91</v>
      </c>
      <c r="L21" s="42">
        <f>L15+L16+L17+L18+L19+L20</f>
        <v>2.9699999999999998</v>
      </c>
      <c r="M21" s="42">
        <f>M15+M16+M17+M18+M19+M20</f>
        <v>37.769999999999996</v>
      </c>
      <c r="N21" s="42">
        <f>N15+N16+N17+N18+N19+N20</f>
        <v>7.43</v>
      </c>
    </row>
    <row r="22" spans="1:14" s="24" customFormat="1" ht="12" customHeight="1">
      <c r="A22" s="22"/>
      <c r="B22" s="23" t="s">
        <v>57</v>
      </c>
      <c r="C22" s="42">
        <f>C21+C13</f>
        <v>98</v>
      </c>
      <c r="D22" s="42">
        <f>D21+D13</f>
        <v>1240</v>
      </c>
      <c r="E22" s="42">
        <f>E21+E13</f>
        <v>49.1</v>
      </c>
      <c r="F22" s="42">
        <f>F21+F13</f>
        <v>37.24</v>
      </c>
      <c r="G22" s="42">
        <f>G21+G13</f>
        <v>166.47</v>
      </c>
      <c r="H22" s="42">
        <f>H21+H13</f>
        <v>1309.87</v>
      </c>
      <c r="I22" s="42">
        <f>I21+I13</f>
        <v>1.61</v>
      </c>
      <c r="J22" s="42">
        <f>J21+J13</f>
        <v>18.25</v>
      </c>
      <c r="K22" s="42">
        <f>K21+K13</f>
        <v>3.5300000000000002</v>
      </c>
      <c r="L22" s="42">
        <f>L21+L13</f>
        <v>6.46</v>
      </c>
      <c r="M22" s="42">
        <f>M21+M13</f>
        <v>337.92999999999995</v>
      </c>
      <c r="N22" s="42">
        <f>N21+N13</f>
        <v>9.1</v>
      </c>
    </row>
    <row r="23" spans="2:14" ht="14.25">
      <c r="B23" s="80" t="s">
        <v>135</v>
      </c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</row>
    <row r="24" spans="1:14" ht="9.75" customHeight="1">
      <c r="A24" s="15"/>
      <c r="B24" s="11" t="s">
        <v>10</v>
      </c>
      <c r="C24" s="12" t="s">
        <v>11</v>
      </c>
      <c r="D24" s="13" t="s">
        <v>12</v>
      </c>
      <c r="E24" s="11" t="s">
        <v>13</v>
      </c>
      <c r="F24" s="11"/>
      <c r="G24" s="11"/>
      <c r="H24" s="11" t="s">
        <v>14</v>
      </c>
      <c r="I24" s="11"/>
      <c r="J24" s="11"/>
      <c r="K24" s="11"/>
      <c r="L24" s="11"/>
      <c r="M24" s="11"/>
      <c r="N24" s="14"/>
    </row>
    <row r="25" spans="1:14" ht="9.75" customHeight="1">
      <c r="A25" s="15"/>
      <c r="B25" s="11"/>
      <c r="C25" s="12"/>
      <c r="D25" s="13"/>
      <c r="E25" s="11" t="s">
        <v>15</v>
      </c>
      <c r="F25" s="11" t="s">
        <v>16</v>
      </c>
      <c r="G25" s="11" t="s">
        <v>17</v>
      </c>
      <c r="H25" s="11" t="s">
        <v>18</v>
      </c>
      <c r="I25" s="11" t="s">
        <v>19</v>
      </c>
      <c r="J25" s="11" t="s">
        <v>20</v>
      </c>
      <c r="K25" s="11" t="s">
        <v>21</v>
      </c>
      <c r="L25" s="11" t="s">
        <v>22</v>
      </c>
      <c r="M25" s="11" t="s">
        <v>23</v>
      </c>
      <c r="N25" s="14" t="s">
        <v>24</v>
      </c>
    </row>
    <row r="26" spans="1:14" ht="14.25">
      <c r="A26" s="15"/>
      <c r="B26" s="16" t="s">
        <v>68</v>
      </c>
      <c r="C26" s="26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4"/>
    </row>
    <row r="27" spans="1:14" ht="12" customHeight="1">
      <c r="A27" s="15">
        <v>333</v>
      </c>
      <c r="B27" s="14">
        <f>B9</f>
        <v>0</v>
      </c>
      <c r="C27" s="26">
        <v>24.08</v>
      </c>
      <c r="D27" s="20">
        <v>217</v>
      </c>
      <c r="E27" s="20">
        <v>9.7</v>
      </c>
      <c r="F27" s="20">
        <v>9.22</v>
      </c>
      <c r="G27" s="20">
        <v>27.69</v>
      </c>
      <c r="H27" s="20">
        <v>233.83</v>
      </c>
      <c r="I27" s="20">
        <v>0.05</v>
      </c>
      <c r="J27" s="20">
        <v>0.14</v>
      </c>
      <c r="K27" s="20">
        <v>0.07</v>
      </c>
      <c r="L27" s="20">
        <v>0.83</v>
      </c>
      <c r="M27" s="20">
        <v>65.05</v>
      </c>
      <c r="N27" s="21">
        <v>0.87</v>
      </c>
    </row>
    <row r="28" spans="1:14" ht="11.25" customHeight="1">
      <c r="A28" s="15">
        <v>685</v>
      </c>
      <c r="B28" s="14" t="s">
        <v>56</v>
      </c>
      <c r="C28" s="26">
        <v>2.77</v>
      </c>
      <c r="D28" s="20">
        <v>200</v>
      </c>
      <c r="E28" s="21">
        <v>0.2</v>
      </c>
      <c r="F28" s="21">
        <v>0</v>
      </c>
      <c r="G28" s="21">
        <v>19.8</v>
      </c>
      <c r="H28" s="21">
        <v>77</v>
      </c>
      <c r="I28" s="21">
        <v>0.01</v>
      </c>
      <c r="J28" s="21">
        <v>5.28</v>
      </c>
      <c r="K28" s="21">
        <v>2.49</v>
      </c>
      <c r="L28" s="21">
        <v>2.49</v>
      </c>
      <c r="M28" s="21">
        <v>7.11</v>
      </c>
      <c r="N28" s="21">
        <v>0.11</v>
      </c>
    </row>
    <row r="29" spans="1:14" ht="13.5" customHeight="1">
      <c r="A29" s="15" t="s">
        <v>27</v>
      </c>
      <c r="B29" s="14" t="s">
        <v>28</v>
      </c>
      <c r="C29" s="26">
        <v>6.04</v>
      </c>
      <c r="D29" s="20">
        <v>10</v>
      </c>
      <c r="E29" s="20">
        <v>0.08</v>
      </c>
      <c r="F29" s="20">
        <v>7.25</v>
      </c>
      <c r="G29" s="20">
        <v>0.13</v>
      </c>
      <c r="H29" s="20">
        <v>66.1</v>
      </c>
      <c r="I29" s="20">
        <v>0.001</v>
      </c>
      <c r="J29" s="20"/>
      <c r="K29" s="20">
        <v>45</v>
      </c>
      <c r="L29" s="20">
        <v>0.1</v>
      </c>
      <c r="M29" s="20">
        <v>2.4</v>
      </c>
      <c r="N29" s="21">
        <v>0.02</v>
      </c>
    </row>
    <row r="30" spans="1:14" ht="11.25" customHeight="1">
      <c r="A30" s="15" t="s">
        <v>29</v>
      </c>
      <c r="B30" s="14" t="s">
        <v>30</v>
      </c>
      <c r="C30" s="19">
        <v>2.11</v>
      </c>
      <c r="D30" s="20">
        <v>60</v>
      </c>
      <c r="E30" s="20">
        <v>4.8</v>
      </c>
      <c r="F30" s="20">
        <v>0.6</v>
      </c>
      <c r="G30" s="20">
        <v>29.8</v>
      </c>
      <c r="H30" s="20">
        <v>138.6</v>
      </c>
      <c r="I30" s="20">
        <v>0.04</v>
      </c>
      <c r="J30" s="20">
        <v>0</v>
      </c>
      <c r="K30" s="20">
        <v>0</v>
      </c>
      <c r="L30" s="20">
        <v>0.04</v>
      </c>
      <c r="M30" s="20">
        <v>8</v>
      </c>
      <c r="N30" s="21">
        <v>0.44</v>
      </c>
    </row>
    <row r="31" spans="1:14" s="24" customFormat="1" ht="14.25">
      <c r="A31" s="22"/>
      <c r="B31" s="23" t="s">
        <v>32</v>
      </c>
      <c r="C31" s="42">
        <f>SUM(C27:C30)</f>
        <v>35</v>
      </c>
      <c r="D31" s="42">
        <f>SUM(D27:D30)</f>
        <v>487</v>
      </c>
      <c r="E31" s="42">
        <f>SUM(E27:E30)</f>
        <v>14.78</v>
      </c>
      <c r="F31" s="42">
        <f>SUM(F27:F30)</f>
        <v>17.07</v>
      </c>
      <c r="G31" s="42">
        <f>SUM(G27:G30)</f>
        <v>77.42</v>
      </c>
      <c r="H31" s="42">
        <f>SUM(H27:H30)</f>
        <v>515.53</v>
      </c>
      <c r="I31" s="42">
        <f>SUM(I27:I30)</f>
        <v>0.101</v>
      </c>
      <c r="J31" s="42">
        <f>SUM(J27:J30)</f>
        <v>5.42</v>
      </c>
      <c r="K31" s="42">
        <f>SUM(K27:K30)</f>
        <v>47.56</v>
      </c>
      <c r="L31" s="42">
        <f>SUM(L27:L30)</f>
        <v>3.46</v>
      </c>
      <c r="M31" s="42">
        <f>SUM(M27:M30)</f>
        <v>82.56</v>
      </c>
      <c r="N31" s="42">
        <f>SUM(N27:N30)</f>
        <v>1.44</v>
      </c>
    </row>
    <row r="32" spans="1:14" ht="9.75" customHeight="1">
      <c r="A32" s="15"/>
      <c r="B32" s="16" t="s">
        <v>169</v>
      </c>
      <c r="C32" s="26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1"/>
    </row>
    <row r="33" spans="1:14" ht="14.25">
      <c r="A33" s="15" t="s">
        <v>134</v>
      </c>
      <c r="B33" s="14" t="s">
        <v>167</v>
      </c>
      <c r="C33" s="19">
        <v>6</v>
      </c>
      <c r="D33" s="20">
        <v>60</v>
      </c>
      <c r="E33" s="20">
        <v>0.48</v>
      </c>
      <c r="F33" s="20">
        <v>0.06</v>
      </c>
      <c r="G33" s="20">
        <v>1.68</v>
      </c>
      <c r="H33" s="20">
        <v>95.2</v>
      </c>
      <c r="I33" s="20">
        <v>1.2</v>
      </c>
      <c r="J33" s="20">
        <v>6.6</v>
      </c>
      <c r="K33" s="20">
        <v>0.66</v>
      </c>
      <c r="L33" s="20">
        <v>0.42</v>
      </c>
      <c r="M33" s="20">
        <v>1.38</v>
      </c>
      <c r="N33" s="21">
        <v>1.98</v>
      </c>
    </row>
    <row r="34" spans="1:14" ht="14.25">
      <c r="A34" s="15">
        <v>110</v>
      </c>
      <c r="B34" s="14">
        <f aca="true" t="shared" si="0" ref="B34:B36">B16</f>
        <v>0</v>
      </c>
      <c r="C34" s="26">
        <f>28.52-1.3</f>
        <v>27.22</v>
      </c>
      <c r="D34" s="20">
        <v>255</v>
      </c>
      <c r="E34" s="20">
        <v>1.81</v>
      </c>
      <c r="F34" s="20">
        <v>5.03</v>
      </c>
      <c r="G34" s="20">
        <v>13.57</v>
      </c>
      <c r="H34" s="20">
        <v>109.28</v>
      </c>
      <c r="I34" s="20">
        <v>0.08</v>
      </c>
      <c r="J34" s="20">
        <v>6.04</v>
      </c>
      <c r="K34" s="20">
        <v>0.23</v>
      </c>
      <c r="L34" s="20">
        <v>1.94</v>
      </c>
      <c r="M34" s="20">
        <v>17.98</v>
      </c>
      <c r="N34" s="21">
        <v>0.78</v>
      </c>
    </row>
    <row r="35" spans="1:14" ht="14.25">
      <c r="A35" s="15">
        <v>498</v>
      </c>
      <c r="B35" s="14">
        <f t="shared" si="0"/>
        <v>0</v>
      </c>
      <c r="C35" s="26">
        <v>22.01</v>
      </c>
      <c r="D35" s="20">
        <v>100</v>
      </c>
      <c r="E35" s="20">
        <v>8.9</v>
      </c>
      <c r="F35" s="20">
        <v>8.1</v>
      </c>
      <c r="G35" s="20">
        <v>5.2</v>
      </c>
      <c r="H35" s="20">
        <v>129</v>
      </c>
      <c r="I35" s="20"/>
      <c r="J35" s="20"/>
      <c r="K35" s="20"/>
      <c r="L35" s="20"/>
      <c r="M35" s="20"/>
      <c r="N35" s="21"/>
    </row>
    <row r="36" spans="1:14" ht="14.25">
      <c r="A36" s="15">
        <v>302</v>
      </c>
      <c r="B36" s="14">
        <f t="shared" si="0"/>
        <v>0</v>
      </c>
      <c r="C36" s="26">
        <v>14.61</v>
      </c>
      <c r="D36" s="20">
        <v>200</v>
      </c>
      <c r="E36" s="20">
        <v>9.3</v>
      </c>
      <c r="F36" s="20">
        <v>6.78</v>
      </c>
      <c r="G36" s="20">
        <v>45.84</v>
      </c>
      <c r="H36" s="20">
        <v>286.51</v>
      </c>
      <c r="I36" s="20">
        <v>0.2</v>
      </c>
      <c r="J36" s="20">
        <v>0</v>
      </c>
      <c r="K36" s="20">
        <v>0.02</v>
      </c>
      <c r="L36" s="20">
        <v>0.59</v>
      </c>
      <c r="M36" s="20">
        <v>14.41</v>
      </c>
      <c r="N36" s="21">
        <v>4.45</v>
      </c>
    </row>
    <row r="37" spans="1:14" ht="14.25">
      <c r="A37" s="15" t="s">
        <v>29</v>
      </c>
      <c r="B37" s="14" t="s">
        <v>39</v>
      </c>
      <c r="C37" s="26">
        <v>4</v>
      </c>
      <c r="D37" s="20">
        <v>60</v>
      </c>
      <c r="E37" s="21">
        <v>3.12</v>
      </c>
      <c r="F37" s="21">
        <v>0.36</v>
      </c>
      <c r="G37" s="21">
        <v>12.48</v>
      </c>
      <c r="H37" s="21">
        <v>98</v>
      </c>
      <c r="I37" s="21">
        <v>0.02</v>
      </c>
      <c r="J37" s="21">
        <v>0</v>
      </c>
      <c r="K37" s="21">
        <v>0</v>
      </c>
      <c r="L37" s="21">
        <v>0.02</v>
      </c>
      <c r="M37" s="21">
        <v>4</v>
      </c>
      <c r="N37" s="21">
        <v>0.22</v>
      </c>
    </row>
    <row r="38" spans="1:14" ht="14.25">
      <c r="A38" s="15">
        <v>686</v>
      </c>
      <c r="B38" s="14">
        <f>B20</f>
        <v>0</v>
      </c>
      <c r="C38" s="19">
        <v>4.16</v>
      </c>
      <c r="D38" s="20">
        <v>200</v>
      </c>
      <c r="E38" s="20">
        <v>0.1</v>
      </c>
      <c r="F38" s="20">
        <v>0.03</v>
      </c>
      <c r="G38" s="20">
        <v>14.99</v>
      </c>
      <c r="H38" s="20">
        <v>56.85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1"/>
    </row>
    <row r="39" spans="1:14" s="24" customFormat="1" ht="11.25" customHeight="1">
      <c r="A39" s="22"/>
      <c r="B39" s="23" t="s">
        <v>32</v>
      </c>
      <c r="C39" s="42">
        <f>C33+C34+C35+C36+C37+C38</f>
        <v>78</v>
      </c>
      <c r="D39" s="42">
        <f>D33+D34+D35+D36+D37+D38</f>
        <v>875</v>
      </c>
      <c r="E39" s="42">
        <f>E33+E34+E35+E36+E37+E38</f>
        <v>23.710000000000004</v>
      </c>
      <c r="F39" s="42">
        <f>F33+F34+F35+F36+F37+F38</f>
        <v>20.36</v>
      </c>
      <c r="G39" s="42">
        <f>G33+G34+G35+G36+G37+G38</f>
        <v>93.76</v>
      </c>
      <c r="H39" s="42">
        <f>H33+H34+H35+H36+H37+H38</f>
        <v>774.84</v>
      </c>
      <c r="I39" s="42">
        <f>I33+I34+I35+I36+I37+I38</f>
        <v>1.5</v>
      </c>
      <c r="J39" s="42">
        <f>J33+J34+J35+J36+J37+J38</f>
        <v>12.64</v>
      </c>
      <c r="K39" s="42">
        <f>K33+K34+K35+K36+K37+K38</f>
        <v>0.91</v>
      </c>
      <c r="L39" s="42">
        <f>L33+L34+L35+L36+L37+L38</f>
        <v>2.9699999999999998</v>
      </c>
      <c r="M39" s="42">
        <f>M33+M34+M35+M36+M37+M38</f>
        <v>37.769999999999996</v>
      </c>
      <c r="N39" s="42">
        <f>N33+N34+N35+N36+N37+N38</f>
        <v>7.43</v>
      </c>
    </row>
    <row r="40" spans="1:14" s="24" customFormat="1" ht="15" customHeight="1">
      <c r="A40" s="22"/>
      <c r="B40" s="90" t="s">
        <v>170</v>
      </c>
      <c r="C40" s="92">
        <f>C39+C31</f>
        <v>113</v>
      </c>
      <c r="D40" s="92">
        <f>D39+D31</f>
        <v>1362</v>
      </c>
      <c r="E40" s="92">
        <f>E39+E31</f>
        <v>38.49</v>
      </c>
      <c r="F40" s="92">
        <f>F39+F31</f>
        <v>37.43</v>
      </c>
      <c r="G40" s="92">
        <f>G39+G31</f>
        <v>171.18</v>
      </c>
      <c r="H40" s="92">
        <f>H39+H31</f>
        <v>1290.37</v>
      </c>
      <c r="I40" s="92">
        <f>I39+I31</f>
        <v>1.601</v>
      </c>
      <c r="J40" s="92">
        <f>J39+J31</f>
        <v>18.060000000000002</v>
      </c>
      <c r="K40" s="92">
        <f>K39+K31</f>
        <v>48.47</v>
      </c>
      <c r="L40" s="92">
        <f>L39+L31</f>
        <v>6.43</v>
      </c>
      <c r="M40" s="92">
        <f>M39+M31</f>
        <v>120.33</v>
      </c>
      <c r="N40" s="92">
        <f>N39+N31</f>
        <v>8.87</v>
      </c>
    </row>
  </sheetData>
  <sheetProtection selectLockedCells="1" selectUnlockedCells="1"/>
  <mergeCells count="13">
    <mergeCell ref="A4:A5"/>
    <mergeCell ref="B4:N4"/>
    <mergeCell ref="B6:B7"/>
    <mergeCell ref="C6:C7"/>
    <mergeCell ref="D6:D7"/>
    <mergeCell ref="E6:G6"/>
    <mergeCell ref="H6:M6"/>
    <mergeCell ref="B23:N23"/>
    <mergeCell ref="B24:B25"/>
    <mergeCell ref="C24:C25"/>
    <mergeCell ref="D24:D25"/>
    <mergeCell ref="E24:G24"/>
    <mergeCell ref="H24:M24"/>
  </mergeCells>
  <printOptions/>
  <pageMargins left="0.7875" right="0.7875" top="0.39375" bottom="0.39375" header="0.5118110236220472" footer="0.5118110236220472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0"/>
  <sheetViews>
    <sheetView tabSelected="1" workbookViewId="0" topLeftCell="A1">
      <selection activeCell="Q17" sqref="Q17"/>
    </sheetView>
  </sheetViews>
  <sheetFormatPr defaultColWidth="9.140625" defaultRowHeight="12.75"/>
  <cols>
    <col min="1" max="1" width="4.57421875" style="1" customWidth="1"/>
    <col min="2" max="2" width="48.57421875" style="0" customWidth="1"/>
    <col min="4" max="4" width="7.421875" style="0" customWidth="1"/>
    <col min="5" max="5" width="6.140625" style="0" customWidth="1"/>
    <col min="6" max="6" width="6.421875" style="0" customWidth="1"/>
    <col min="7" max="7" width="8.28125" style="0" customWidth="1"/>
    <col min="8" max="8" width="7.421875" style="0" customWidth="1"/>
    <col min="9" max="9" width="6.00390625" style="0" customWidth="1"/>
    <col min="10" max="10" width="5.8515625" style="0" customWidth="1"/>
    <col min="11" max="11" width="5.140625" style="0" customWidth="1"/>
    <col min="12" max="12" width="5.421875" style="0" customWidth="1"/>
    <col min="13" max="13" width="7.7109375" style="0" customWidth="1"/>
    <col min="14" max="14" width="4.7109375" style="0" customWidth="1"/>
    <col min="15" max="16384" width="11.421875" style="0" customWidth="1"/>
  </cols>
  <sheetData>
    <row r="1" spans="2:14" ht="14.25">
      <c r="B1" s="3" t="s">
        <v>0</v>
      </c>
      <c r="C1" s="37"/>
      <c r="D1" s="4"/>
      <c r="E1" s="4"/>
      <c r="F1" s="4"/>
      <c r="G1" s="4" t="s">
        <v>1</v>
      </c>
      <c r="H1" s="4"/>
      <c r="I1" s="4"/>
      <c r="J1" s="4"/>
      <c r="K1" s="4"/>
      <c r="L1" s="2"/>
      <c r="M1" s="2"/>
      <c r="N1" s="3"/>
    </row>
    <row r="2" spans="2:14" ht="14.25">
      <c r="B2" s="2" t="s">
        <v>2</v>
      </c>
      <c r="C2" s="3"/>
      <c r="D2" s="4"/>
      <c r="E2" s="4"/>
      <c r="F2" s="4" t="s">
        <v>44</v>
      </c>
      <c r="G2" s="4"/>
      <c r="H2" s="4"/>
      <c r="I2" s="4"/>
      <c r="J2" s="4"/>
      <c r="K2" s="4"/>
      <c r="L2" s="2"/>
      <c r="M2" s="2"/>
      <c r="N2" s="3"/>
    </row>
    <row r="3" spans="2:14" ht="15" customHeight="1">
      <c r="B3" s="2" t="s">
        <v>4</v>
      </c>
      <c r="C3" s="3"/>
      <c r="D3" s="4" t="s">
        <v>45</v>
      </c>
      <c r="E3" s="4"/>
      <c r="F3" s="4"/>
      <c r="G3" s="4"/>
      <c r="H3" s="4"/>
      <c r="I3" s="2"/>
      <c r="J3" s="2"/>
      <c r="K3" s="2"/>
      <c r="L3" s="2"/>
      <c r="M3" s="2"/>
      <c r="N3" s="3"/>
    </row>
    <row r="4" spans="1:14" ht="15.75" customHeight="1">
      <c r="A4" s="10" t="s">
        <v>9</v>
      </c>
      <c r="B4" s="38" t="s">
        <v>46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9"/>
    </row>
    <row r="5" spans="1:14" ht="14.25">
      <c r="A5" s="10"/>
      <c r="B5" s="40" t="s">
        <v>47</v>
      </c>
      <c r="C5" s="41" t="s">
        <v>48</v>
      </c>
      <c r="D5" s="40"/>
      <c r="E5" s="40"/>
      <c r="F5" s="40"/>
      <c r="G5" s="40"/>
      <c r="H5" s="40"/>
      <c r="I5" s="40"/>
      <c r="J5" s="40"/>
      <c r="K5" s="40"/>
      <c r="L5" s="40"/>
      <c r="M5" s="40"/>
      <c r="N5" s="39"/>
    </row>
    <row r="6" spans="1:14" ht="10.5" customHeight="1">
      <c r="A6" s="15"/>
      <c r="B6" s="11" t="s">
        <v>10</v>
      </c>
      <c r="C6" s="12" t="s">
        <v>11</v>
      </c>
      <c r="D6" s="13" t="s">
        <v>12</v>
      </c>
      <c r="E6" s="11" t="s">
        <v>13</v>
      </c>
      <c r="F6" s="11"/>
      <c r="G6" s="11"/>
      <c r="H6" s="11" t="s">
        <v>14</v>
      </c>
      <c r="I6" s="11"/>
      <c r="J6" s="11"/>
      <c r="K6" s="11"/>
      <c r="L6" s="11"/>
      <c r="M6" s="11"/>
      <c r="N6" s="14"/>
    </row>
    <row r="7" spans="1:14" ht="9.75" customHeight="1">
      <c r="A7" s="15"/>
      <c r="B7" s="11"/>
      <c r="C7" s="12"/>
      <c r="D7" s="13"/>
      <c r="E7" s="11" t="s">
        <v>15</v>
      </c>
      <c r="F7" s="11" t="s">
        <v>16</v>
      </c>
      <c r="G7" s="11" t="s">
        <v>17</v>
      </c>
      <c r="H7" s="11" t="s">
        <v>18</v>
      </c>
      <c r="I7" s="11" t="s">
        <v>19</v>
      </c>
      <c r="J7" s="11" t="s">
        <v>20</v>
      </c>
      <c r="K7" s="11" t="s">
        <v>21</v>
      </c>
      <c r="L7" s="11" t="s">
        <v>22</v>
      </c>
      <c r="M7" s="11" t="s">
        <v>23</v>
      </c>
      <c r="N7" s="14" t="s">
        <v>24</v>
      </c>
    </row>
    <row r="8" spans="1:14" ht="11.25" customHeight="1">
      <c r="A8" s="15"/>
      <c r="B8" s="16" t="s">
        <v>25</v>
      </c>
      <c r="C8" s="39"/>
      <c r="D8" s="11"/>
      <c r="E8" s="11"/>
      <c r="F8" s="11"/>
      <c r="G8" s="11"/>
      <c r="H8" s="11"/>
      <c r="I8" s="11"/>
      <c r="J8" s="11"/>
      <c r="K8" s="11"/>
      <c r="L8" s="11"/>
      <c r="M8" s="11"/>
      <c r="N8" s="14"/>
    </row>
    <row r="9" spans="1:14" ht="14.25">
      <c r="A9" s="15">
        <v>160</v>
      </c>
      <c r="B9" s="14" t="s">
        <v>49</v>
      </c>
      <c r="C9" s="26">
        <f>15.26-0.82</f>
        <v>14.44</v>
      </c>
      <c r="D9" s="20">
        <v>185</v>
      </c>
      <c r="E9" s="20">
        <v>6.86</v>
      </c>
      <c r="F9" s="20">
        <v>12</v>
      </c>
      <c r="G9" s="20">
        <v>29.25</v>
      </c>
      <c r="H9" s="20">
        <v>252.81</v>
      </c>
      <c r="I9" s="20">
        <v>0.16</v>
      </c>
      <c r="J9" s="20">
        <v>1.17</v>
      </c>
      <c r="K9" s="20">
        <v>0.05</v>
      </c>
      <c r="L9" s="20">
        <v>0.72</v>
      </c>
      <c r="M9" s="20">
        <v>129.44</v>
      </c>
      <c r="N9" s="21">
        <v>1.52</v>
      </c>
    </row>
    <row r="10" spans="1:14" ht="14.25">
      <c r="A10" s="15">
        <v>692</v>
      </c>
      <c r="B10" s="14" t="s">
        <v>50</v>
      </c>
      <c r="C10" s="26">
        <v>6.7</v>
      </c>
      <c r="D10" s="20">
        <v>200</v>
      </c>
      <c r="E10" s="20">
        <v>0.54</v>
      </c>
      <c r="F10" s="20">
        <v>0.1</v>
      </c>
      <c r="G10" s="20">
        <v>8.58</v>
      </c>
      <c r="H10" s="20">
        <v>33</v>
      </c>
      <c r="I10" s="20">
        <v>0</v>
      </c>
      <c r="J10" s="20">
        <v>1.38</v>
      </c>
      <c r="K10" s="20">
        <v>0</v>
      </c>
      <c r="L10" s="20">
        <v>0</v>
      </c>
      <c r="M10" s="20">
        <v>0</v>
      </c>
      <c r="N10" s="21">
        <v>0</v>
      </c>
    </row>
    <row r="11" spans="1:14" ht="14.25">
      <c r="A11" s="15" t="s">
        <v>29</v>
      </c>
      <c r="B11" s="14" t="s">
        <v>30</v>
      </c>
      <c r="C11" s="19">
        <v>2.11</v>
      </c>
      <c r="D11" s="20">
        <v>60</v>
      </c>
      <c r="E11" s="20">
        <v>4.8</v>
      </c>
      <c r="F11" s="20">
        <v>0.6</v>
      </c>
      <c r="G11" s="20">
        <v>29.8</v>
      </c>
      <c r="H11" s="20">
        <v>138.6</v>
      </c>
      <c r="I11" s="20">
        <v>0.04</v>
      </c>
      <c r="J11" s="20">
        <v>0</v>
      </c>
      <c r="K11" s="20">
        <v>0</v>
      </c>
      <c r="L11" s="20">
        <v>0.04</v>
      </c>
      <c r="M11" s="20">
        <v>8</v>
      </c>
      <c r="N11" s="21">
        <v>0.44</v>
      </c>
    </row>
    <row r="12" spans="1:14" ht="14.25">
      <c r="A12" s="15" t="s">
        <v>27</v>
      </c>
      <c r="B12" s="14" t="s">
        <v>28</v>
      </c>
      <c r="C12" s="26">
        <v>6.75</v>
      </c>
      <c r="D12" s="20">
        <v>10</v>
      </c>
      <c r="E12" s="20">
        <v>0.08</v>
      </c>
      <c r="F12" s="20">
        <v>7.25</v>
      </c>
      <c r="G12" s="20">
        <v>0.13</v>
      </c>
      <c r="H12" s="20">
        <v>66.1</v>
      </c>
      <c r="I12" s="20">
        <v>0.001</v>
      </c>
      <c r="J12" s="20"/>
      <c r="K12" s="20">
        <v>45</v>
      </c>
      <c r="L12" s="20">
        <v>0.1</v>
      </c>
      <c r="M12" s="20">
        <v>2.4</v>
      </c>
      <c r="N12" s="21">
        <v>0.02</v>
      </c>
    </row>
    <row r="13" spans="1:14" s="24" customFormat="1" ht="14.25">
      <c r="A13" s="22"/>
      <c r="B13" s="23" t="s">
        <v>32</v>
      </c>
      <c r="C13" s="42">
        <v>30</v>
      </c>
      <c r="D13" s="18">
        <f>D9+D10+D11+D12</f>
        <v>455</v>
      </c>
      <c r="E13" s="18">
        <f>E9+E10+E11+E12</f>
        <v>12.28</v>
      </c>
      <c r="F13" s="18">
        <f>F9+F10+F11+F12</f>
        <v>19.95</v>
      </c>
      <c r="G13" s="18">
        <f>G9+G10+G11+G12</f>
        <v>67.75999999999999</v>
      </c>
      <c r="H13" s="18">
        <f>H9+H10+H11+H12</f>
        <v>490.51</v>
      </c>
      <c r="I13" s="18">
        <f>I9+I10+I11+I12</f>
        <v>0.201</v>
      </c>
      <c r="J13" s="18">
        <f>J9+J10+J11+J12</f>
        <v>2.55</v>
      </c>
      <c r="K13" s="18">
        <f>K9+K10+K11+K12</f>
        <v>45.05</v>
      </c>
      <c r="L13" s="18">
        <f>L9+L10+L11+L12</f>
        <v>0.86</v>
      </c>
      <c r="M13" s="18">
        <f>M9+M10+M11+M12</f>
        <v>139.84</v>
      </c>
      <c r="N13" s="18">
        <f>N9+N10+N11+N12</f>
        <v>1.98</v>
      </c>
    </row>
    <row r="14" spans="1:14" ht="11.25" customHeight="1">
      <c r="A14" s="15"/>
      <c r="B14" s="16" t="s">
        <v>51</v>
      </c>
      <c r="C14" s="26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1"/>
    </row>
    <row r="15" spans="1:14" ht="14.25">
      <c r="A15" s="15">
        <v>43</v>
      </c>
      <c r="B15" s="14" t="s">
        <v>52</v>
      </c>
      <c r="C15" s="26">
        <v>3.5</v>
      </c>
      <c r="D15" s="20">
        <v>60</v>
      </c>
      <c r="E15" s="20">
        <v>0.8</v>
      </c>
      <c r="F15" s="20">
        <v>6.06</v>
      </c>
      <c r="G15" s="20">
        <v>4.11</v>
      </c>
      <c r="H15" s="20">
        <v>74.6</v>
      </c>
      <c r="I15" s="20">
        <v>0.03</v>
      </c>
      <c r="J15" s="20">
        <v>7.77</v>
      </c>
      <c r="K15" s="20">
        <v>0.13</v>
      </c>
      <c r="L15" s="20">
        <v>2.76</v>
      </c>
      <c r="M15" s="20">
        <v>15.89</v>
      </c>
      <c r="N15" s="21">
        <v>0.46</v>
      </c>
    </row>
    <row r="16" spans="1:14" ht="14.25">
      <c r="A16" s="15">
        <v>149</v>
      </c>
      <c r="B16" s="14" t="s">
        <v>53</v>
      </c>
      <c r="C16" s="26">
        <v>14.02</v>
      </c>
      <c r="D16" s="20">
        <v>200</v>
      </c>
      <c r="E16" s="20">
        <v>1.57</v>
      </c>
      <c r="F16" s="20">
        <v>4.87</v>
      </c>
      <c r="G16" s="20">
        <v>10.71</v>
      </c>
      <c r="H16" s="20">
        <v>90.04</v>
      </c>
      <c r="I16" s="20">
        <v>0.04</v>
      </c>
      <c r="J16" s="20">
        <v>9.88</v>
      </c>
      <c r="K16" s="20">
        <v>0.22</v>
      </c>
      <c r="L16" s="20">
        <v>1.96</v>
      </c>
      <c r="M16" s="20">
        <v>35.92</v>
      </c>
      <c r="N16" s="21">
        <v>0.94</v>
      </c>
    </row>
    <row r="17" spans="1:14" ht="14.25">
      <c r="A17" s="15">
        <v>520</v>
      </c>
      <c r="B17" s="14" t="s">
        <v>54</v>
      </c>
      <c r="C17" s="26">
        <f>14.35-2</f>
        <v>12.35</v>
      </c>
      <c r="D17" s="20">
        <v>150</v>
      </c>
      <c r="E17" s="20">
        <v>8.38</v>
      </c>
      <c r="F17" s="20">
        <v>6.1</v>
      </c>
      <c r="G17" s="20">
        <v>41.26</v>
      </c>
      <c r="H17" s="20">
        <v>257.86</v>
      </c>
      <c r="I17" s="20">
        <v>0.2</v>
      </c>
      <c r="J17" s="20">
        <v>0</v>
      </c>
      <c r="K17" s="20">
        <v>0.02</v>
      </c>
      <c r="L17" s="20">
        <v>0.59</v>
      </c>
      <c r="M17" s="20">
        <v>14.41</v>
      </c>
      <c r="N17" s="21">
        <v>4.45</v>
      </c>
    </row>
    <row r="18" spans="1:14" ht="14.25">
      <c r="A18" s="15">
        <v>471</v>
      </c>
      <c r="B18" s="14" t="s">
        <v>55</v>
      </c>
      <c r="C18" s="26">
        <v>31.36</v>
      </c>
      <c r="D18" s="20">
        <v>105</v>
      </c>
      <c r="E18" s="20">
        <v>7.47</v>
      </c>
      <c r="F18" s="20">
        <v>8.37</v>
      </c>
      <c r="G18" s="20">
        <v>8.05</v>
      </c>
      <c r="H18" s="20">
        <v>139.1</v>
      </c>
      <c r="I18" s="20">
        <v>0.03</v>
      </c>
      <c r="J18" s="20">
        <v>0</v>
      </c>
      <c r="K18" s="20">
        <v>0.02</v>
      </c>
      <c r="L18" s="20">
        <v>2.86</v>
      </c>
      <c r="M18" s="20">
        <v>18.26</v>
      </c>
      <c r="N18" s="21">
        <v>1.14</v>
      </c>
    </row>
    <row r="19" spans="1:14" ht="14.25">
      <c r="A19" s="15">
        <v>685</v>
      </c>
      <c r="B19" s="14" t="s">
        <v>56</v>
      </c>
      <c r="C19" s="26">
        <v>2.77</v>
      </c>
      <c r="D19" s="20">
        <v>200</v>
      </c>
      <c r="E19" s="21">
        <v>0.2</v>
      </c>
      <c r="F19" s="21">
        <v>0</v>
      </c>
      <c r="G19" s="21">
        <v>19.8</v>
      </c>
      <c r="H19" s="21">
        <v>77</v>
      </c>
      <c r="I19" s="21">
        <v>0.01</v>
      </c>
      <c r="J19" s="21">
        <v>5.28</v>
      </c>
      <c r="K19" s="21">
        <v>2.49</v>
      </c>
      <c r="L19" s="21">
        <v>2.49</v>
      </c>
      <c r="M19" s="21">
        <v>7.11</v>
      </c>
      <c r="N19" s="21">
        <v>0.11</v>
      </c>
    </row>
    <row r="20" spans="1:14" ht="14.25">
      <c r="A20" s="15" t="s">
        <v>29</v>
      </c>
      <c r="B20" s="14" t="s">
        <v>39</v>
      </c>
      <c r="C20" s="26">
        <v>4</v>
      </c>
      <c r="D20" s="20">
        <v>60</v>
      </c>
      <c r="E20" s="20">
        <v>3.12</v>
      </c>
      <c r="F20" s="20">
        <v>0.35</v>
      </c>
      <c r="G20" s="20">
        <v>0</v>
      </c>
      <c r="H20" s="20">
        <v>98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14">
        <v>0.1</v>
      </c>
    </row>
    <row r="21" spans="1:14" s="45" customFormat="1" ht="14.25">
      <c r="A21" s="43"/>
      <c r="B21" s="23" t="s">
        <v>32</v>
      </c>
      <c r="C21" s="42">
        <f>C15+C16+C17+C18+C19+C20</f>
        <v>68</v>
      </c>
      <c r="D21" s="44">
        <f>D15+D16+D17+D18+D19+D20</f>
        <v>775</v>
      </c>
      <c r="E21" s="44">
        <f>E15+E16+E17+E18+E19+E20</f>
        <v>21.54</v>
      </c>
      <c r="F21" s="44">
        <f>F15+F16+F17+F18+F19+F20</f>
        <v>25.75</v>
      </c>
      <c r="G21" s="44">
        <f>G15+G16+G17+G18+G19+G20</f>
        <v>83.92999999999999</v>
      </c>
      <c r="H21" s="44">
        <f>H15+H16+H17+H18+H19+H20</f>
        <v>736.6</v>
      </c>
      <c r="I21" s="44">
        <f>I15+I16+I17+I18+I19+I20</f>
        <v>0.31000000000000005</v>
      </c>
      <c r="J21" s="44">
        <f>J15+J16+J17+J18+J19+J20</f>
        <v>22.93</v>
      </c>
      <c r="K21" s="44">
        <f>K15+K16+K17+K18+K19+K20</f>
        <v>2.8800000000000003</v>
      </c>
      <c r="L21" s="44">
        <f>L15+L16+L17+L18+L19+L20</f>
        <v>10.66</v>
      </c>
      <c r="M21" s="44">
        <f>M15+M16+M17+M18+M19+M20</f>
        <v>91.59</v>
      </c>
      <c r="N21" s="44">
        <f>N15+N16+N17+N18+N19+N20</f>
        <v>7.199999999999999</v>
      </c>
    </row>
    <row r="22" spans="1:14" s="24" customFormat="1" ht="14.25">
      <c r="A22" s="22"/>
      <c r="B22" s="23" t="s">
        <v>57</v>
      </c>
      <c r="C22" s="42">
        <f>C13+C21</f>
        <v>98</v>
      </c>
      <c r="D22" s="42">
        <f>D13+D21</f>
        <v>1230</v>
      </c>
      <c r="E22" s="42">
        <f>E13+E21</f>
        <v>33.82</v>
      </c>
      <c r="F22" s="42">
        <f>F13+F21</f>
        <v>45.7</v>
      </c>
      <c r="G22" s="42">
        <f>G13+G21</f>
        <v>151.69</v>
      </c>
      <c r="H22" s="42">
        <f>H13+H21</f>
        <v>1227.1100000000001</v>
      </c>
      <c r="I22" s="42">
        <f>I13+I21</f>
        <v>0.5110000000000001</v>
      </c>
      <c r="J22" s="42">
        <f>J13+J21</f>
        <v>25.48</v>
      </c>
      <c r="K22" s="42">
        <f>K13+K21</f>
        <v>47.93</v>
      </c>
      <c r="L22" s="42">
        <f>L13+L21</f>
        <v>11.52</v>
      </c>
      <c r="M22" s="42">
        <f>M13+M21</f>
        <v>231.43</v>
      </c>
      <c r="N22" s="42">
        <f>N13+N21</f>
        <v>9.18</v>
      </c>
    </row>
    <row r="23" spans="1:14" ht="14.25">
      <c r="A23" s="15"/>
      <c r="B23" s="40" t="s">
        <v>58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</row>
    <row r="24" spans="1:14" ht="9.75" customHeight="1">
      <c r="A24" s="15"/>
      <c r="B24" s="11" t="s">
        <v>10</v>
      </c>
      <c r="C24" s="12" t="s">
        <v>11</v>
      </c>
      <c r="D24" s="13" t="s">
        <v>12</v>
      </c>
      <c r="E24" s="11" t="s">
        <v>13</v>
      </c>
      <c r="F24" s="11"/>
      <c r="G24" s="11"/>
      <c r="H24" s="11" t="s">
        <v>14</v>
      </c>
      <c r="I24" s="11"/>
      <c r="J24" s="11"/>
      <c r="K24" s="11"/>
      <c r="L24" s="11"/>
      <c r="M24" s="11"/>
      <c r="N24" s="14"/>
    </row>
    <row r="25" spans="1:14" ht="14.25">
      <c r="A25" s="15"/>
      <c r="B25" s="11"/>
      <c r="C25" s="12"/>
      <c r="D25" s="13"/>
      <c r="E25" s="11" t="s">
        <v>15</v>
      </c>
      <c r="F25" s="11" t="s">
        <v>16</v>
      </c>
      <c r="G25" s="11" t="s">
        <v>17</v>
      </c>
      <c r="H25" s="11" t="s">
        <v>18</v>
      </c>
      <c r="I25" s="11" t="s">
        <v>19</v>
      </c>
      <c r="J25" s="11" t="s">
        <v>20</v>
      </c>
      <c r="K25" s="11" t="s">
        <v>21</v>
      </c>
      <c r="L25" s="11" t="s">
        <v>22</v>
      </c>
      <c r="M25" s="11" t="s">
        <v>23</v>
      </c>
      <c r="N25" s="14" t="s">
        <v>24</v>
      </c>
    </row>
    <row r="26" spans="1:14" ht="14.25">
      <c r="A26" s="15"/>
      <c r="B26" s="16" t="s">
        <v>59</v>
      </c>
      <c r="C26" s="26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4"/>
    </row>
    <row r="27" spans="1:14" ht="14.25">
      <c r="A27" s="15">
        <v>160</v>
      </c>
      <c r="B27" s="14" t="s">
        <v>60</v>
      </c>
      <c r="C27" s="26">
        <f>0.52+18.92</f>
        <v>19.44</v>
      </c>
      <c r="D27" s="20">
        <v>205</v>
      </c>
      <c r="E27" s="20">
        <v>7.62</v>
      </c>
      <c r="F27" s="20">
        <v>13.3</v>
      </c>
      <c r="G27" s="20">
        <v>32.5</v>
      </c>
      <c r="H27" s="20">
        <v>280.9</v>
      </c>
      <c r="I27" s="20">
        <v>0.16</v>
      </c>
      <c r="J27" s="20">
        <v>1.17</v>
      </c>
      <c r="K27" s="20">
        <v>0.05</v>
      </c>
      <c r="L27" s="20">
        <v>0.72</v>
      </c>
      <c r="M27" s="20">
        <v>129.44</v>
      </c>
      <c r="N27" s="14">
        <v>1.52</v>
      </c>
    </row>
    <row r="28" spans="1:14" ht="14.25">
      <c r="A28" s="15">
        <v>692</v>
      </c>
      <c r="B28" s="14" t="s">
        <v>50</v>
      </c>
      <c r="C28" s="26">
        <v>6.7</v>
      </c>
      <c r="D28" s="20">
        <v>200</v>
      </c>
      <c r="E28" s="20">
        <v>0.54</v>
      </c>
      <c r="F28" s="20">
        <v>0.1</v>
      </c>
      <c r="G28" s="20">
        <v>8.58</v>
      </c>
      <c r="H28" s="20">
        <v>33</v>
      </c>
      <c r="I28" s="20">
        <v>0</v>
      </c>
      <c r="J28" s="20">
        <v>1.38</v>
      </c>
      <c r="K28" s="20">
        <v>0</v>
      </c>
      <c r="L28" s="20">
        <v>0</v>
      </c>
      <c r="M28" s="20">
        <v>0</v>
      </c>
      <c r="N28" s="21">
        <v>0</v>
      </c>
    </row>
    <row r="29" spans="1:14" ht="14.25">
      <c r="A29" s="15" t="s">
        <v>29</v>
      </c>
      <c r="B29" s="14" t="s">
        <v>30</v>
      </c>
      <c r="C29" s="19">
        <v>2.11</v>
      </c>
      <c r="D29" s="20">
        <v>60</v>
      </c>
      <c r="E29" s="20">
        <v>4.8</v>
      </c>
      <c r="F29" s="20">
        <v>0.6</v>
      </c>
      <c r="G29" s="20">
        <v>29.8</v>
      </c>
      <c r="H29" s="20">
        <v>138.6</v>
      </c>
      <c r="I29" s="20">
        <v>0.04</v>
      </c>
      <c r="J29" s="20">
        <v>0</v>
      </c>
      <c r="K29" s="20">
        <v>0</v>
      </c>
      <c r="L29" s="20">
        <v>0.04</v>
      </c>
      <c r="M29" s="20">
        <v>8</v>
      </c>
      <c r="N29" s="21">
        <v>0.44</v>
      </c>
    </row>
    <row r="30" spans="1:14" ht="14.25">
      <c r="A30" s="15" t="s">
        <v>27</v>
      </c>
      <c r="B30" s="14" t="s">
        <v>28</v>
      </c>
      <c r="C30" s="26">
        <v>6.75</v>
      </c>
      <c r="D30" s="20">
        <v>10</v>
      </c>
      <c r="E30" s="20">
        <v>0.08</v>
      </c>
      <c r="F30" s="20">
        <v>7.25</v>
      </c>
      <c r="G30" s="20">
        <v>0.13</v>
      </c>
      <c r="H30" s="20">
        <v>66.1</v>
      </c>
      <c r="I30" s="20">
        <v>0.001</v>
      </c>
      <c r="J30" s="20"/>
      <c r="K30" s="20">
        <v>45</v>
      </c>
      <c r="L30" s="20">
        <v>0.1</v>
      </c>
      <c r="M30" s="20">
        <v>2.4</v>
      </c>
      <c r="N30" s="21">
        <v>0.02</v>
      </c>
    </row>
    <row r="31" spans="1:14" ht="14.25">
      <c r="A31" s="15"/>
      <c r="B31" s="46" t="s">
        <v>32</v>
      </c>
      <c r="C31" s="47">
        <f>C27+C28+C29+C30</f>
        <v>35</v>
      </c>
      <c r="D31" s="20">
        <f>D27+D28+D29+D30</f>
        <v>475</v>
      </c>
      <c r="E31" s="20">
        <f>E27+E28+E29+E30</f>
        <v>13.040000000000001</v>
      </c>
      <c r="F31" s="20">
        <f>F27+F28+F29+F30</f>
        <v>21.25</v>
      </c>
      <c r="G31" s="20">
        <f>G27+G28+G29+G30</f>
        <v>71.00999999999999</v>
      </c>
      <c r="H31" s="20">
        <f>H27+H28+H29+H30</f>
        <v>518.6</v>
      </c>
      <c r="I31" s="20">
        <f>I27+I28+I29+I30</f>
        <v>0.201</v>
      </c>
      <c r="J31" s="20">
        <f>J27+J28+J29+J30</f>
        <v>2.55</v>
      </c>
      <c r="K31" s="20">
        <f>K27+K28+K29+K30</f>
        <v>45.05</v>
      </c>
      <c r="L31" s="20">
        <f>L27+L28+L29+L30</f>
        <v>0.86</v>
      </c>
      <c r="M31" s="20">
        <f>M27+M28+M29+M30</f>
        <v>139.84</v>
      </c>
      <c r="N31" s="20">
        <f>N27+N28+N29+N30</f>
        <v>1.98</v>
      </c>
    </row>
    <row r="32" spans="1:14" ht="14.25">
      <c r="A32" s="15"/>
      <c r="B32" s="16" t="s">
        <v>61</v>
      </c>
      <c r="C32" s="26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1"/>
    </row>
    <row r="33" spans="1:14" ht="14.25">
      <c r="A33" s="15">
        <v>43</v>
      </c>
      <c r="B33" s="14" t="s">
        <v>62</v>
      </c>
      <c r="C33" s="26">
        <v>3.5</v>
      </c>
      <c r="D33" s="20">
        <v>60</v>
      </c>
      <c r="E33" s="20">
        <v>0.8</v>
      </c>
      <c r="F33" s="20">
        <v>6.06</v>
      </c>
      <c r="G33" s="20">
        <v>4.11</v>
      </c>
      <c r="H33" s="20">
        <v>74.6</v>
      </c>
      <c r="I33" s="20">
        <v>0.03</v>
      </c>
      <c r="J33" s="20">
        <v>7.77</v>
      </c>
      <c r="K33" s="20">
        <v>0.13</v>
      </c>
      <c r="L33" s="20">
        <v>2.72</v>
      </c>
      <c r="M33" s="20">
        <v>15.39</v>
      </c>
      <c r="N33" s="21">
        <v>0.46</v>
      </c>
    </row>
    <row r="34" spans="1:14" ht="14.25">
      <c r="A34" s="15">
        <v>149</v>
      </c>
      <c r="B34" s="14">
        <f aca="true" t="shared" si="0" ref="B34:B35">B16</f>
        <v>0</v>
      </c>
      <c r="C34" s="26">
        <v>19.91</v>
      </c>
      <c r="D34" s="20">
        <v>250</v>
      </c>
      <c r="E34" s="20">
        <v>1.57</v>
      </c>
      <c r="F34" s="20">
        <v>4.87</v>
      </c>
      <c r="G34" s="20">
        <v>10.71</v>
      </c>
      <c r="H34" s="20">
        <v>90.04</v>
      </c>
      <c r="I34" s="20">
        <v>0.04</v>
      </c>
      <c r="J34" s="20">
        <v>9.88</v>
      </c>
      <c r="K34" s="20">
        <v>0.22</v>
      </c>
      <c r="L34" s="20">
        <v>1.96</v>
      </c>
      <c r="M34" s="20">
        <v>35.92</v>
      </c>
      <c r="N34" s="21">
        <v>0.94</v>
      </c>
    </row>
    <row r="35" spans="1:14" ht="14.25">
      <c r="A35" s="15">
        <v>520</v>
      </c>
      <c r="B35" s="14">
        <f t="shared" si="0"/>
        <v>0</v>
      </c>
      <c r="C35" s="26">
        <v>16.46</v>
      </c>
      <c r="D35" s="20">
        <v>200</v>
      </c>
      <c r="E35" s="20">
        <v>9.3</v>
      </c>
      <c r="F35" s="20">
        <v>6.78</v>
      </c>
      <c r="G35" s="20">
        <v>45.84</v>
      </c>
      <c r="H35" s="20">
        <v>286.51</v>
      </c>
      <c r="I35" s="20">
        <v>0.2</v>
      </c>
      <c r="J35" s="20">
        <v>0</v>
      </c>
      <c r="K35" s="20">
        <v>0.02</v>
      </c>
      <c r="L35" s="20">
        <v>0.59</v>
      </c>
      <c r="M35" s="20">
        <v>14.41</v>
      </c>
      <c r="N35" s="21">
        <v>4.45</v>
      </c>
    </row>
    <row r="36" spans="1:14" ht="14.25">
      <c r="A36" s="15">
        <v>471</v>
      </c>
      <c r="B36" s="14" t="s">
        <v>55</v>
      </c>
      <c r="C36" s="26">
        <v>31.36</v>
      </c>
      <c r="D36" s="20">
        <v>105</v>
      </c>
      <c r="E36" s="20">
        <v>7.47</v>
      </c>
      <c r="F36" s="20">
        <v>8.37</v>
      </c>
      <c r="G36" s="20">
        <v>8.05</v>
      </c>
      <c r="H36" s="20">
        <v>139.1</v>
      </c>
      <c r="I36" s="20">
        <v>0.03</v>
      </c>
      <c r="J36" s="20">
        <v>0</v>
      </c>
      <c r="K36" s="20">
        <v>0.02</v>
      </c>
      <c r="L36" s="20">
        <v>2.86</v>
      </c>
      <c r="M36" s="20">
        <v>18.26</v>
      </c>
      <c r="N36" s="21">
        <v>1.14</v>
      </c>
    </row>
    <row r="37" spans="1:14" ht="14.25">
      <c r="A37" s="15">
        <v>685</v>
      </c>
      <c r="B37" s="14" t="s">
        <v>56</v>
      </c>
      <c r="C37" s="26">
        <v>2.77</v>
      </c>
      <c r="D37" s="20">
        <v>200</v>
      </c>
      <c r="E37" s="21">
        <v>0.2</v>
      </c>
      <c r="F37" s="21">
        <v>0</v>
      </c>
      <c r="G37" s="21">
        <v>19.8</v>
      </c>
      <c r="H37" s="21">
        <v>77</v>
      </c>
      <c r="I37" s="21">
        <v>0.01</v>
      </c>
      <c r="J37" s="21">
        <v>5.28</v>
      </c>
      <c r="K37" s="21">
        <v>2.49</v>
      </c>
      <c r="L37" s="21">
        <v>2.49</v>
      </c>
      <c r="M37" s="21">
        <v>7.11</v>
      </c>
      <c r="N37" s="21">
        <v>0.11</v>
      </c>
    </row>
    <row r="38" spans="1:14" ht="14.25">
      <c r="A38" s="15" t="s">
        <v>29</v>
      </c>
      <c r="B38" s="14" t="s">
        <v>39</v>
      </c>
      <c r="C38" s="26">
        <v>4</v>
      </c>
      <c r="D38" s="20">
        <v>60</v>
      </c>
      <c r="E38" s="20">
        <v>3.12</v>
      </c>
      <c r="F38" s="20">
        <v>0.36</v>
      </c>
      <c r="G38" s="20">
        <v>0</v>
      </c>
      <c r="H38" s="20">
        <v>98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1">
        <v>0.1</v>
      </c>
    </row>
    <row r="39" spans="1:14" s="48" customFormat="1" ht="14.25">
      <c r="A39" s="22"/>
      <c r="B39" s="18" t="s">
        <v>63</v>
      </c>
      <c r="C39" s="42">
        <f>C33+C34+C35+C36+C37+C38</f>
        <v>78</v>
      </c>
      <c r="D39" s="18">
        <f>D33+D34+D35+D36+D37+D38</f>
        <v>875</v>
      </c>
      <c r="E39" s="18">
        <f>E33+E34+E35+E36+E37+E38</f>
        <v>22.46</v>
      </c>
      <c r="F39" s="18">
        <f>F33+F34+F35+F36+F37+F38</f>
        <v>26.439999999999998</v>
      </c>
      <c r="G39" s="18">
        <f>G33+G34+G35+G36+G37+G38</f>
        <v>88.51</v>
      </c>
      <c r="H39" s="18">
        <f>H33+H34+H35+H36+H37+H38</f>
        <v>765.25</v>
      </c>
      <c r="I39" s="18">
        <f>I33+I34+I35+I36+I37+I38</f>
        <v>0.31000000000000005</v>
      </c>
      <c r="J39" s="18">
        <f>J33+J34+J35+J36+J37+J38</f>
        <v>22.93</v>
      </c>
      <c r="K39" s="18">
        <f>K33+K34+K35+K36+K37+K38</f>
        <v>2.8800000000000003</v>
      </c>
      <c r="L39" s="18">
        <f>L33+L34+L35+L36+L37+L38</f>
        <v>10.62</v>
      </c>
      <c r="M39" s="18">
        <f>M33+M34+M35+M36+M37+M38</f>
        <v>91.09</v>
      </c>
      <c r="N39" s="18">
        <f>N33+N34+N35+N36+N37+N38</f>
        <v>7.199999999999999</v>
      </c>
    </row>
    <row r="40" spans="1:14" s="48" customFormat="1" ht="14.25">
      <c r="A40" s="22"/>
      <c r="B40" s="49" t="s">
        <v>64</v>
      </c>
      <c r="C40" s="50">
        <f>C31+C39</f>
        <v>113</v>
      </c>
      <c r="D40" s="50">
        <f>D31+D39</f>
        <v>1350</v>
      </c>
      <c r="E40" s="50">
        <f>E31+E39</f>
        <v>35.5</v>
      </c>
      <c r="F40" s="50">
        <f>F31+F39</f>
        <v>47.69</v>
      </c>
      <c r="G40" s="50">
        <f>G31+G39</f>
        <v>159.51999999999998</v>
      </c>
      <c r="H40" s="50">
        <f>H31+H39</f>
        <v>1283.85</v>
      </c>
      <c r="I40" s="50">
        <f>I31+I39</f>
        <v>0.5110000000000001</v>
      </c>
      <c r="J40" s="50">
        <f>J31+J39</f>
        <v>25.48</v>
      </c>
      <c r="K40" s="50">
        <f>K31+K39</f>
        <v>47.93</v>
      </c>
      <c r="L40" s="50">
        <f>L31+L39</f>
        <v>11.479999999999999</v>
      </c>
      <c r="M40" s="50">
        <f>M31+M39</f>
        <v>230.93</v>
      </c>
      <c r="N40" s="50">
        <f>N31+N39</f>
        <v>9.18</v>
      </c>
    </row>
  </sheetData>
  <sheetProtection selectLockedCells="1" selectUnlockedCells="1"/>
  <mergeCells count="13">
    <mergeCell ref="A4:A5"/>
    <mergeCell ref="B4:M4"/>
    <mergeCell ref="B6:B7"/>
    <mergeCell ref="C6:C7"/>
    <mergeCell ref="D6:D7"/>
    <mergeCell ref="E6:G6"/>
    <mergeCell ref="H6:M6"/>
    <mergeCell ref="B23:N23"/>
    <mergeCell ref="B24:B25"/>
    <mergeCell ref="C24:C25"/>
    <mergeCell ref="D24:D25"/>
    <mergeCell ref="E24:G24"/>
    <mergeCell ref="H24:M24"/>
  </mergeCells>
  <printOptions/>
  <pageMargins left="0.7875" right="0.7875" top="0.39375" bottom="0.39375" header="0.5118110236220472" footer="0.5118110236220472"/>
  <pageSetup horizontalDpi="300" verticalDpi="300" orientation="landscape" paperSize="9" scale="94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9" sqref="O9"/>
    </sheetView>
  </sheetViews>
  <sheetFormatPr defaultColWidth="9.140625" defaultRowHeight="12.75"/>
  <cols>
    <col min="1" max="1" width="5.421875" style="1" customWidth="1"/>
    <col min="2" max="2" width="49.7109375" style="0" customWidth="1"/>
    <col min="3" max="3" width="7.57421875" style="0" customWidth="1"/>
    <col min="4" max="4" width="7.00390625" style="0" customWidth="1"/>
    <col min="5" max="5" width="6.57421875" style="0" customWidth="1"/>
    <col min="6" max="6" width="6.7109375" style="0" customWidth="1"/>
    <col min="7" max="7" width="7.421875" style="0" customWidth="1"/>
    <col min="8" max="8" width="7.140625" style="0" customWidth="1"/>
    <col min="9" max="11" width="5.421875" style="0" customWidth="1"/>
    <col min="12" max="12" width="6.57421875" style="0" customWidth="1"/>
    <col min="13" max="13" width="6.421875" style="0" customWidth="1"/>
    <col min="14" max="14" width="5.57421875" style="0" customWidth="1"/>
    <col min="15" max="16384" width="11.421875" style="0" customWidth="1"/>
  </cols>
  <sheetData>
    <row r="1" spans="2:14" ht="14.25">
      <c r="B1" s="6" t="s">
        <v>0</v>
      </c>
      <c r="C1" s="51"/>
      <c r="D1" s="52"/>
      <c r="E1" s="52"/>
      <c r="F1" s="52"/>
      <c r="G1" s="52"/>
      <c r="H1" s="52"/>
      <c r="I1" s="52" t="s">
        <v>1</v>
      </c>
      <c r="J1" s="52"/>
      <c r="K1" s="52"/>
      <c r="L1" s="52"/>
      <c r="M1" s="52"/>
      <c r="N1" s="6"/>
    </row>
    <row r="2" spans="2:14" ht="14.25">
      <c r="B2" s="6" t="s">
        <v>2</v>
      </c>
      <c r="C2" s="51"/>
      <c r="D2" s="52"/>
      <c r="E2" s="52"/>
      <c r="F2" s="52"/>
      <c r="G2" s="52"/>
      <c r="H2" s="52" t="s">
        <v>3</v>
      </c>
      <c r="I2" s="52"/>
      <c r="J2" s="52"/>
      <c r="K2" s="52"/>
      <c r="L2" s="52"/>
      <c r="M2" s="52"/>
      <c r="N2" s="6"/>
    </row>
    <row r="3" spans="2:14" ht="10.5" customHeight="1">
      <c r="B3" s="6" t="s">
        <v>4</v>
      </c>
      <c r="C3" s="51"/>
      <c r="D3" s="52"/>
      <c r="E3" s="52"/>
      <c r="F3" s="52" t="s">
        <v>5</v>
      </c>
      <c r="G3" s="52"/>
      <c r="H3" s="52"/>
      <c r="I3" s="52"/>
      <c r="J3" s="52"/>
      <c r="K3" s="6"/>
      <c r="L3" s="6"/>
      <c r="M3" s="6"/>
      <c r="N3" s="6"/>
    </row>
    <row r="4" spans="1:14" ht="12.75" customHeight="1">
      <c r="A4" s="10" t="s">
        <v>9</v>
      </c>
      <c r="B4" s="5" t="s">
        <v>65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14.25">
      <c r="A5" s="10"/>
      <c r="B5" s="40" t="s">
        <v>66</v>
      </c>
      <c r="C5" s="26" t="s">
        <v>67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14"/>
    </row>
    <row r="6" spans="1:14" ht="10.5" customHeight="1">
      <c r="A6" s="15"/>
      <c r="B6" s="11" t="s">
        <v>10</v>
      </c>
      <c r="C6" s="12" t="s">
        <v>11</v>
      </c>
      <c r="D6" s="13" t="s">
        <v>12</v>
      </c>
      <c r="E6" s="11" t="s">
        <v>13</v>
      </c>
      <c r="F6" s="11"/>
      <c r="G6" s="11"/>
      <c r="H6" s="11" t="s">
        <v>14</v>
      </c>
      <c r="I6" s="11"/>
      <c r="J6" s="11"/>
      <c r="K6" s="11"/>
      <c r="L6" s="11"/>
      <c r="M6" s="11"/>
      <c r="N6" s="14"/>
    </row>
    <row r="7" spans="1:14" ht="9" customHeight="1">
      <c r="A7" s="15"/>
      <c r="B7" s="11"/>
      <c r="C7" s="12"/>
      <c r="D7" s="13"/>
      <c r="E7" s="11" t="s">
        <v>15</v>
      </c>
      <c r="F7" s="11" t="s">
        <v>16</v>
      </c>
      <c r="G7" s="11" t="s">
        <v>17</v>
      </c>
      <c r="H7" s="11" t="s">
        <v>18</v>
      </c>
      <c r="I7" s="11" t="s">
        <v>19</v>
      </c>
      <c r="J7" s="11" t="s">
        <v>20</v>
      </c>
      <c r="K7" s="11" t="s">
        <v>21</v>
      </c>
      <c r="L7" s="11" t="s">
        <v>22</v>
      </c>
      <c r="M7" s="11" t="s">
        <v>23</v>
      </c>
      <c r="N7" s="14" t="s">
        <v>24</v>
      </c>
    </row>
    <row r="8" spans="1:14" ht="14.25">
      <c r="A8" s="15"/>
      <c r="B8" s="16" t="s">
        <v>68</v>
      </c>
      <c r="C8" s="26"/>
      <c r="D8" s="20"/>
      <c r="E8" s="20"/>
      <c r="F8" s="20"/>
      <c r="G8" s="20"/>
      <c r="H8" s="20"/>
      <c r="I8" s="20"/>
      <c r="J8" s="20"/>
      <c r="K8" s="20"/>
      <c r="L8" s="20"/>
      <c r="M8" s="20"/>
      <c r="N8" s="14"/>
    </row>
    <row r="9" spans="1:14" ht="14.25">
      <c r="A9" s="15">
        <v>302</v>
      </c>
      <c r="B9" s="14" t="s">
        <v>69</v>
      </c>
      <c r="C9" s="26">
        <v>15.44</v>
      </c>
      <c r="D9" s="20">
        <v>185</v>
      </c>
      <c r="E9" s="21">
        <v>19.62</v>
      </c>
      <c r="F9" s="21">
        <v>22.44</v>
      </c>
      <c r="G9" s="21">
        <v>22.65</v>
      </c>
      <c r="H9" s="21">
        <v>262</v>
      </c>
      <c r="I9" s="21">
        <v>0</v>
      </c>
      <c r="J9" s="21">
        <v>0.4</v>
      </c>
      <c r="K9" s="21">
        <v>0</v>
      </c>
      <c r="L9" s="21">
        <v>0.7</v>
      </c>
      <c r="M9" s="21">
        <v>86.3</v>
      </c>
      <c r="N9" s="21">
        <v>0.3</v>
      </c>
    </row>
    <row r="10" spans="1:14" ht="14.25">
      <c r="A10" s="15" t="s">
        <v>29</v>
      </c>
      <c r="B10" s="14" t="s">
        <v>70</v>
      </c>
      <c r="C10" s="26">
        <f>9.79-0.11</f>
        <v>9.68</v>
      </c>
      <c r="D10" s="20">
        <v>15</v>
      </c>
      <c r="E10" s="20">
        <v>5.75</v>
      </c>
      <c r="F10" s="20">
        <v>5.97</v>
      </c>
      <c r="G10" s="20">
        <v>0</v>
      </c>
      <c r="H10" s="20">
        <v>90</v>
      </c>
      <c r="I10" s="20">
        <v>0.01</v>
      </c>
      <c r="J10" s="20">
        <v>0.17</v>
      </c>
      <c r="K10" s="20">
        <v>0.06</v>
      </c>
      <c r="L10" s="20">
        <v>0.13</v>
      </c>
      <c r="M10" s="20">
        <v>220</v>
      </c>
      <c r="N10" s="21">
        <v>0.25</v>
      </c>
    </row>
    <row r="11" spans="1:14" ht="14.25">
      <c r="A11" s="15" t="s">
        <v>29</v>
      </c>
      <c r="B11" s="14" t="s">
        <v>30</v>
      </c>
      <c r="C11" s="19">
        <v>2.11</v>
      </c>
      <c r="D11" s="20">
        <v>60</v>
      </c>
      <c r="E11" s="20">
        <v>4.8</v>
      </c>
      <c r="F11" s="20">
        <v>0.6</v>
      </c>
      <c r="G11" s="20">
        <v>29.8</v>
      </c>
      <c r="H11" s="20">
        <v>138.6</v>
      </c>
      <c r="I11" s="20">
        <v>0.04</v>
      </c>
      <c r="J11" s="20">
        <v>0</v>
      </c>
      <c r="K11" s="20">
        <v>0</v>
      </c>
      <c r="L11" s="20">
        <v>0.04</v>
      </c>
      <c r="M11" s="20">
        <v>8</v>
      </c>
      <c r="N11" s="21">
        <v>0.44</v>
      </c>
    </row>
    <row r="12" spans="1:14" ht="14.25">
      <c r="A12" s="15">
        <v>685</v>
      </c>
      <c r="B12" s="14" t="s">
        <v>56</v>
      </c>
      <c r="C12" s="26">
        <v>2.77</v>
      </c>
      <c r="D12" s="20">
        <v>200</v>
      </c>
      <c r="E12" s="21">
        <v>0.2</v>
      </c>
      <c r="F12" s="21">
        <v>0</v>
      </c>
      <c r="G12" s="21">
        <v>19.8</v>
      </c>
      <c r="H12" s="21">
        <v>77</v>
      </c>
      <c r="I12" s="21">
        <f>I10</f>
        <v>0.01</v>
      </c>
      <c r="J12" s="21">
        <v>5.28</v>
      </c>
      <c r="K12" s="21">
        <v>2.49</v>
      </c>
      <c r="L12" s="21">
        <v>2.49</v>
      </c>
      <c r="M12" s="21">
        <v>7.11</v>
      </c>
      <c r="N12" s="21">
        <v>0.11</v>
      </c>
    </row>
    <row r="13" spans="1:14" s="24" customFormat="1" ht="12" customHeight="1">
      <c r="A13" s="22"/>
      <c r="B13" s="23" t="s">
        <v>32</v>
      </c>
      <c r="C13" s="42">
        <f>C9+C10+C11+C12</f>
        <v>29.999999999999996</v>
      </c>
      <c r="D13" s="42">
        <f>D9+D10+D11+D12</f>
        <v>460</v>
      </c>
      <c r="E13" s="42">
        <f>E9+E10+E11+E12</f>
        <v>30.37</v>
      </c>
      <c r="F13" s="42">
        <f>F9+F10+F11+F12</f>
        <v>29.01</v>
      </c>
      <c r="G13" s="42">
        <f>G9+G10+G11+G12</f>
        <v>72.25</v>
      </c>
      <c r="H13" s="42">
        <f>H9+H10+H11+H12</f>
        <v>567.6</v>
      </c>
      <c r="I13" s="42">
        <f>I9+I10+I11+I12</f>
        <v>0.060000000000000005</v>
      </c>
      <c r="J13" s="42">
        <f>J9+J10+J11+J12</f>
        <v>5.8500000000000005</v>
      </c>
      <c r="K13" s="42">
        <f>K9+K10+K11+K12</f>
        <v>2.5500000000000003</v>
      </c>
      <c r="L13" s="42">
        <f>L9+L10+L11+L12</f>
        <v>3.3600000000000003</v>
      </c>
      <c r="M13" s="42">
        <f>M9+M10+M11+M12</f>
        <v>321.41</v>
      </c>
      <c r="N13" s="42">
        <f>N9+N10+N11+N12</f>
        <v>1.1</v>
      </c>
    </row>
    <row r="14" spans="1:14" ht="12" customHeight="1">
      <c r="A14" s="15"/>
      <c r="B14" s="16" t="s">
        <v>71</v>
      </c>
      <c r="C14" s="26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1"/>
    </row>
    <row r="15" spans="1:14" ht="14.25">
      <c r="A15" s="15"/>
      <c r="B15" s="14" t="s">
        <v>72</v>
      </c>
      <c r="C15" s="26">
        <v>6</v>
      </c>
      <c r="D15" s="20">
        <v>60</v>
      </c>
      <c r="E15" s="21">
        <v>0.48</v>
      </c>
      <c r="F15" s="21">
        <v>0.06</v>
      </c>
      <c r="G15" s="21">
        <v>1.68</v>
      </c>
      <c r="H15" s="21">
        <v>9</v>
      </c>
      <c r="I15" s="21">
        <v>1.2</v>
      </c>
      <c r="J15" s="21">
        <v>6.6</v>
      </c>
      <c r="K15" s="21">
        <v>0.66</v>
      </c>
      <c r="L15" s="21">
        <v>0.42</v>
      </c>
      <c r="M15" s="21">
        <v>1.38</v>
      </c>
      <c r="N15" s="21">
        <v>1.98</v>
      </c>
    </row>
    <row r="16" spans="1:14" ht="14.25">
      <c r="A16" s="15">
        <v>142</v>
      </c>
      <c r="B16" s="14" t="s">
        <v>73</v>
      </c>
      <c r="C16" s="26">
        <v>17.15</v>
      </c>
      <c r="D16" s="20">
        <v>205</v>
      </c>
      <c r="E16" s="20">
        <v>2.25</v>
      </c>
      <c r="F16" s="20">
        <v>2.23</v>
      </c>
      <c r="G16" s="20">
        <v>16.73</v>
      </c>
      <c r="H16" s="20">
        <v>97.56</v>
      </c>
      <c r="I16" s="20">
        <v>0.09</v>
      </c>
      <c r="J16" s="20">
        <v>17.28</v>
      </c>
      <c r="K16" s="20">
        <v>0.26</v>
      </c>
      <c r="L16" s="20">
        <v>1.18</v>
      </c>
      <c r="M16" s="20">
        <v>21.96</v>
      </c>
      <c r="N16" s="21">
        <v>0.86</v>
      </c>
    </row>
    <row r="17" spans="1:14" ht="14.25">
      <c r="A17" s="15">
        <v>371</v>
      </c>
      <c r="B17" s="14" t="s">
        <v>74</v>
      </c>
      <c r="C17" s="26">
        <v>25.04</v>
      </c>
      <c r="D17" s="20">
        <v>100</v>
      </c>
      <c r="E17" s="20">
        <v>9.29</v>
      </c>
      <c r="F17" s="20">
        <v>1.78</v>
      </c>
      <c r="G17" s="20">
        <v>3.29</v>
      </c>
      <c r="H17" s="20">
        <v>65.76</v>
      </c>
      <c r="I17" s="20">
        <v>0.06</v>
      </c>
      <c r="J17" s="20">
        <v>1.03</v>
      </c>
      <c r="K17" s="20">
        <v>0.04</v>
      </c>
      <c r="L17" s="20">
        <v>0.38</v>
      </c>
      <c r="M17" s="20">
        <v>35.34</v>
      </c>
      <c r="N17" s="21">
        <v>0.1</v>
      </c>
    </row>
    <row r="18" spans="1:14" ht="14.25">
      <c r="A18" s="15">
        <v>302</v>
      </c>
      <c r="B18" s="14" t="s">
        <v>75</v>
      </c>
      <c r="C18" s="26">
        <v>10.96</v>
      </c>
      <c r="D18" s="20">
        <v>150</v>
      </c>
      <c r="E18" s="20">
        <v>4.88</v>
      </c>
      <c r="F18" s="20">
        <v>4.01</v>
      </c>
      <c r="G18" s="20">
        <v>47.83</v>
      </c>
      <c r="H18" s="20">
        <v>199.5</v>
      </c>
      <c r="I18" s="20">
        <v>0.03</v>
      </c>
      <c r="J18" s="20">
        <v>3.48</v>
      </c>
      <c r="K18" s="20">
        <v>0.04</v>
      </c>
      <c r="L18" s="20">
        <v>0.38</v>
      </c>
      <c r="M18" s="20">
        <v>3.48</v>
      </c>
      <c r="N18" s="21">
        <v>0.69</v>
      </c>
    </row>
    <row r="19" spans="1:14" ht="14.25">
      <c r="A19" s="15">
        <v>639</v>
      </c>
      <c r="B19" s="14" t="s">
        <v>76</v>
      </c>
      <c r="C19" s="26">
        <v>4.85</v>
      </c>
      <c r="D19" s="20">
        <v>200</v>
      </c>
      <c r="E19" s="21">
        <v>0.36</v>
      </c>
      <c r="F19" s="21">
        <v>0</v>
      </c>
      <c r="G19" s="21">
        <v>28.06</v>
      </c>
      <c r="H19" s="21">
        <v>108.86</v>
      </c>
      <c r="I19" s="21">
        <v>0.03</v>
      </c>
      <c r="J19" s="21">
        <v>0</v>
      </c>
      <c r="K19" s="21">
        <v>0</v>
      </c>
      <c r="L19" s="21">
        <v>0.1</v>
      </c>
      <c r="M19" s="21">
        <v>15.87</v>
      </c>
      <c r="N19" s="21">
        <v>0.6</v>
      </c>
    </row>
    <row r="20" spans="1:14" ht="14.25">
      <c r="A20" s="15" t="s">
        <v>29</v>
      </c>
      <c r="B20" s="14" t="s">
        <v>39</v>
      </c>
      <c r="C20" s="26">
        <v>4</v>
      </c>
      <c r="D20" s="20">
        <v>60</v>
      </c>
      <c r="E20" s="21">
        <v>4.4</v>
      </c>
      <c r="F20" s="21">
        <v>0.8</v>
      </c>
      <c r="G20" s="21">
        <v>21.8</v>
      </c>
      <c r="H20" s="21">
        <v>112.2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</row>
    <row r="21" spans="1:14" s="24" customFormat="1" ht="14.25">
      <c r="A21" s="22"/>
      <c r="B21" s="23" t="s">
        <v>32</v>
      </c>
      <c r="C21" s="42">
        <f>C15+C16+C17+C18+C19+C20</f>
        <v>68</v>
      </c>
      <c r="D21" s="42">
        <f>D15+D16+D17+D18+D19+D20</f>
        <v>775</v>
      </c>
      <c r="E21" s="42">
        <f>E15+E16+E17+E18+E19+E20</f>
        <v>21.659999999999997</v>
      </c>
      <c r="F21" s="42">
        <f>F15+F16+F17+F18+F19+F20</f>
        <v>8.88</v>
      </c>
      <c r="G21" s="42">
        <f>G15+G16+G17+G18+G19+G20</f>
        <v>119.39</v>
      </c>
      <c r="H21" s="42">
        <f>H15+H16+H17+H18+H19+H20</f>
        <v>592.88</v>
      </c>
      <c r="I21" s="42">
        <f>I15+I16+I17+I18+I19+I20</f>
        <v>1.4100000000000001</v>
      </c>
      <c r="J21" s="42">
        <f>J15+J16+J17+J18+J19+J20</f>
        <v>28.390000000000004</v>
      </c>
      <c r="K21" s="42">
        <f>K15+K16+K17+K18+K19+K20</f>
        <v>1</v>
      </c>
      <c r="L21" s="42">
        <f>L15+L16+L17+L18+L19+L20</f>
        <v>2.46</v>
      </c>
      <c r="M21" s="42">
        <f>M15+M16+M17+M18+M19+M20</f>
        <v>78.03</v>
      </c>
      <c r="N21" s="42">
        <f>N15+N16+N17+N18+N19+N20</f>
        <v>4.2299999999999995</v>
      </c>
    </row>
    <row r="22" spans="1:14" s="24" customFormat="1" ht="14.25">
      <c r="A22" s="22"/>
      <c r="B22" s="23" t="s">
        <v>57</v>
      </c>
      <c r="C22" s="42">
        <f>C21+C13</f>
        <v>98</v>
      </c>
      <c r="D22" s="42">
        <f>D21+D13</f>
        <v>1235</v>
      </c>
      <c r="E22" s="42">
        <f>E21+E13</f>
        <v>52.03</v>
      </c>
      <c r="F22" s="42">
        <f>F21+F13</f>
        <v>37.89</v>
      </c>
      <c r="G22" s="42">
        <f>G21+G13</f>
        <v>191.64</v>
      </c>
      <c r="H22" s="42">
        <f>H21+H13</f>
        <v>1160.48</v>
      </c>
      <c r="I22" s="42">
        <f>I21+I13</f>
        <v>1.4700000000000002</v>
      </c>
      <c r="J22" s="42">
        <f>J21+J13</f>
        <v>34.24</v>
      </c>
      <c r="K22" s="42">
        <f>K21+K13</f>
        <v>3.5500000000000003</v>
      </c>
      <c r="L22" s="42">
        <f>L21+L13</f>
        <v>5.82</v>
      </c>
      <c r="M22" s="42">
        <f>M21+M13</f>
        <v>399.44000000000005</v>
      </c>
      <c r="N22" s="42">
        <f>N21+N13</f>
        <v>5.33</v>
      </c>
    </row>
    <row r="23" spans="1:14" ht="14.25">
      <c r="A23" s="15"/>
      <c r="B23" s="40" t="s">
        <v>58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</row>
    <row r="24" spans="1:14" ht="9.75" customHeight="1">
      <c r="A24" s="15"/>
      <c r="B24" s="11" t="s">
        <v>10</v>
      </c>
      <c r="C24" s="12" t="s">
        <v>11</v>
      </c>
      <c r="D24" s="13" t="s">
        <v>12</v>
      </c>
      <c r="E24" s="11" t="s">
        <v>13</v>
      </c>
      <c r="F24" s="11"/>
      <c r="G24" s="11"/>
      <c r="H24" s="11" t="s">
        <v>14</v>
      </c>
      <c r="I24" s="11"/>
      <c r="J24" s="11"/>
      <c r="K24" s="11"/>
      <c r="L24" s="11"/>
      <c r="M24" s="11"/>
      <c r="N24" s="14"/>
    </row>
    <row r="25" spans="1:14" ht="14.25">
      <c r="A25" s="15"/>
      <c r="B25" s="11"/>
      <c r="C25" s="12"/>
      <c r="D25" s="13"/>
      <c r="E25" s="11" t="s">
        <v>15</v>
      </c>
      <c r="F25" s="11" t="s">
        <v>16</v>
      </c>
      <c r="G25" s="11" t="s">
        <v>17</v>
      </c>
      <c r="H25" s="11" t="s">
        <v>18</v>
      </c>
      <c r="I25" s="11" t="s">
        <v>19</v>
      </c>
      <c r="J25" s="11" t="s">
        <v>20</v>
      </c>
      <c r="K25" s="11" t="s">
        <v>21</v>
      </c>
      <c r="L25" s="11" t="s">
        <v>22</v>
      </c>
      <c r="M25" s="11" t="s">
        <v>23</v>
      </c>
      <c r="N25" s="14" t="s">
        <v>24</v>
      </c>
    </row>
    <row r="26" spans="1:14" ht="11.25" customHeight="1">
      <c r="A26" s="15"/>
      <c r="B26" s="16" t="s">
        <v>77</v>
      </c>
      <c r="C26" s="26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4"/>
    </row>
    <row r="27" spans="1:14" ht="14.25">
      <c r="A27" s="15">
        <v>302</v>
      </c>
      <c r="B27" s="14">
        <f>B9</f>
        <v>0</v>
      </c>
      <c r="C27" s="26">
        <f>22.12-1.68</f>
        <v>20.44</v>
      </c>
      <c r="D27" s="20">
        <v>205</v>
      </c>
      <c r="E27" s="21">
        <v>21.8</v>
      </c>
      <c r="F27" s="21">
        <v>24.93</v>
      </c>
      <c r="G27" s="21">
        <v>25.17</v>
      </c>
      <c r="H27" s="21">
        <v>291.11</v>
      </c>
      <c r="I27" s="21">
        <v>0</v>
      </c>
      <c r="J27" s="21">
        <v>0.4</v>
      </c>
      <c r="K27" s="21">
        <v>0</v>
      </c>
      <c r="L27" s="21">
        <v>0.7</v>
      </c>
      <c r="M27" s="21">
        <v>86.3</v>
      </c>
      <c r="N27" s="21">
        <v>0.3</v>
      </c>
    </row>
    <row r="28" spans="1:14" ht="14.25">
      <c r="A28" s="15" t="s">
        <v>29</v>
      </c>
      <c r="B28" s="14" t="s">
        <v>70</v>
      </c>
      <c r="C28" s="26">
        <f>9.79-0.11</f>
        <v>9.68</v>
      </c>
      <c r="D28" s="20">
        <v>15</v>
      </c>
      <c r="E28" s="20">
        <v>5.75</v>
      </c>
      <c r="F28" s="20">
        <v>5.97</v>
      </c>
      <c r="G28" s="20">
        <v>0</v>
      </c>
      <c r="H28" s="20">
        <v>90</v>
      </c>
      <c r="I28" s="20">
        <v>0.01</v>
      </c>
      <c r="J28" s="20">
        <v>0.17</v>
      </c>
      <c r="K28" s="20">
        <v>0.06</v>
      </c>
      <c r="L28" s="20">
        <v>0.13</v>
      </c>
      <c r="M28" s="20">
        <v>220</v>
      </c>
      <c r="N28" s="21">
        <v>0.25</v>
      </c>
    </row>
    <row r="29" spans="1:14" ht="14.25">
      <c r="A29" s="15" t="s">
        <v>29</v>
      </c>
      <c r="B29" s="14" t="s">
        <v>30</v>
      </c>
      <c r="C29" s="19">
        <v>2.11</v>
      </c>
      <c r="D29" s="20">
        <v>60</v>
      </c>
      <c r="E29" s="20">
        <v>4.8</v>
      </c>
      <c r="F29" s="20">
        <v>0.6</v>
      </c>
      <c r="G29" s="20">
        <v>29.8</v>
      </c>
      <c r="H29" s="20">
        <v>138.6</v>
      </c>
      <c r="I29" s="20">
        <v>0.04</v>
      </c>
      <c r="J29" s="20">
        <v>0</v>
      </c>
      <c r="K29" s="20">
        <v>0</v>
      </c>
      <c r="L29" s="20">
        <v>0.04</v>
      </c>
      <c r="M29" s="20">
        <v>8</v>
      </c>
      <c r="N29" s="21">
        <v>0.44</v>
      </c>
    </row>
    <row r="30" spans="1:14" ht="14.25">
      <c r="A30" s="15">
        <v>685</v>
      </c>
      <c r="B30" s="14" t="s">
        <v>56</v>
      </c>
      <c r="C30" s="26">
        <v>2.77</v>
      </c>
      <c r="D30" s="20">
        <v>200</v>
      </c>
      <c r="E30" s="21">
        <v>0.2</v>
      </c>
      <c r="F30" s="21">
        <v>0</v>
      </c>
      <c r="G30" s="21">
        <v>19.8</v>
      </c>
      <c r="H30" s="21">
        <v>77</v>
      </c>
      <c r="I30" s="21">
        <v>0.01</v>
      </c>
      <c r="J30" s="21">
        <v>5.28</v>
      </c>
      <c r="K30" s="21">
        <v>2.49</v>
      </c>
      <c r="L30" s="21">
        <v>2.49</v>
      </c>
      <c r="M30" s="21">
        <v>7.11</v>
      </c>
      <c r="N30" s="21">
        <v>0.11</v>
      </c>
    </row>
    <row r="31" spans="1:14" s="24" customFormat="1" ht="14.25">
      <c r="A31" s="22"/>
      <c r="B31" s="23" t="s">
        <v>32</v>
      </c>
      <c r="C31" s="42">
        <f>C27+C28+C29+C30</f>
        <v>35.00000000000001</v>
      </c>
      <c r="D31" s="42">
        <f>D27+D28+D29+D30</f>
        <v>480</v>
      </c>
      <c r="E31" s="42">
        <f>E27+E28+E29+E30</f>
        <v>32.550000000000004</v>
      </c>
      <c r="F31" s="42">
        <f>F27+F28+F29+F30</f>
        <v>31.5</v>
      </c>
      <c r="G31" s="42">
        <f>G27+G28+G29+G30</f>
        <v>74.77</v>
      </c>
      <c r="H31" s="42">
        <f>H27+H28+H29+H30</f>
        <v>596.71</v>
      </c>
      <c r="I31" s="42">
        <f>I27+I28+I29+I30</f>
        <v>0.060000000000000005</v>
      </c>
      <c r="J31" s="42">
        <f>J27+J28+J29+J30</f>
        <v>5.8500000000000005</v>
      </c>
      <c r="K31" s="42">
        <f>K27+K28+K29+K30</f>
        <v>2.5500000000000003</v>
      </c>
      <c r="L31" s="42">
        <f>L27+L28+L29+L30</f>
        <v>3.3600000000000003</v>
      </c>
      <c r="M31" s="42">
        <f>M27+M28+M29+M30</f>
        <v>321.41</v>
      </c>
      <c r="N31" s="42">
        <f>N27+N28+N29+N30</f>
        <v>1.1</v>
      </c>
    </row>
    <row r="32" spans="1:14" ht="12.75" customHeight="1">
      <c r="A32" s="15"/>
      <c r="B32" s="16" t="s">
        <v>78</v>
      </c>
      <c r="C32" s="26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1"/>
    </row>
    <row r="33" spans="1:14" ht="14.25">
      <c r="A33" s="15"/>
      <c r="B33" s="14" t="s">
        <v>72</v>
      </c>
      <c r="C33" s="26">
        <v>6</v>
      </c>
      <c r="D33" s="20">
        <v>60</v>
      </c>
      <c r="E33" s="21">
        <v>0.48</v>
      </c>
      <c r="F33" s="21">
        <v>0.06</v>
      </c>
      <c r="G33" s="21">
        <v>1.68</v>
      </c>
      <c r="H33" s="21">
        <v>9</v>
      </c>
      <c r="I33" s="21">
        <v>1.2</v>
      </c>
      <c r="J33" s="21">
        <v>6.6</v>
      </c>
      <c r="K33" s="21">
        <v>0.66</v>
      </c>
      <c r="L33" s="21">
        <v>0.42</v>
      </c>
      <c r="M33" s="21">
        <v>1.38</v>
      </c>
      <c r="N33" s="21">
        <v>1.98</v>
      </c>
    </row>
    <row r="34" spans="1:14" ht="14.25">
      <c r="A34" s="15">
        <v>142</v>
      </c>
      <c r="B34" s="14">
        <f>B16</f>
        <v>0</v>
      </c>
      <c r="C34" s="26">
        <v>23.5</v>
      </c>
      <c r="D34" s="20">
        <v>255</v>
      </c>
      <c r="E34" s="20">
        <v>2.5</v>
      </c>
      <c r="F34" s="20">
        <v>2.48</v>
      </c>
      <c r="G34" s="20">
        <v>20.91</v>
      </c>
      <c r="H34" s="20">
        <v>121.95</v>
      </c>
      <c r="I34" s="20">
        <v>0.09</v>
      </c>
      <c r="J34" s="20">
        <v>17.28</v>
      </c>
      <c r="K34" s="20">
        <v>0.26</v>
      </c>
      <c r="L34" s="20">
        <v>1.18</v>
      </c>
      <c r="M34" s="20">
        <v>21.96</v>
      </c>
      <c r="N34" s="21">
        <v>0.86</v>
      </c>
    </row>
    <row r="35" spans="1:14" ht="14.25">
      <c r="A35" s="15">
        <v>371</v>
      </c>
      <c r="B35" s="14" t="s">
        <v>74</v>
      </c>
      <c r="C35" s="26">
        <v>25.04</v>
      </c>
      <c r="D35" s="20">
        <v>100</v>
      </c>
      <c r="E35" s="20">
        <v>9.29</v>
      </c>
      <c r="F35" s="20">
        <v>1.78</v>
      </c>
      <c r="G35" s="20">
        <v>3.29</v>
      </c>
      <c r="H35" s="20">
        <v>65.76</v>
      </c>
      <c r="I35" s="20">
        <v>0.06</v>
      </c>
      <c r="J35" s="20">
        <v>1.03</v>
      </c>
      <c r="K35" s="20">
        <v>0.04</v>
      </c>
      <c r="L35" s="20">
        <v>0.38</v>
      </c>
      <c r="M35" s="20">
        <v>35.34</v>
      </c>
      <c r="N35" s="21">
        <v>0.1</v>
      </c>
    </row>
    <row r="36" spans="1:14" ht="14.25">
      <c r="A36" s="15">
        <v>302</v>
      </c>
      <c r="B36" s="14" t="s">
        <v>75</v>
      </c>
      <c r="C36" s="26">
        <v>14.61</v>
      </c>
      <c r="D36" s="20">
        <v>200</v>
      </c>
      <c r="E36" s="20">
        <v>6.5</v>
      </c>
      <c r="F36" s="20">
        <v>4.07</v>
      </c>
      <c r="G36" s="20">
        <v>63.77</v>
      </c>
      <c r="H36" s="20">
        <v>266</v>
      </c>
      <c r="I36" s="20">
        <v>0.03</v>
      </c>
      <c r="J36" s="20">
        <v>3.48</v>
      </c>
      <c r="K36" s="20">
        <v>0.04</v>
      </c>
      <c r="L36" s="20">
        <v>0.38</v>
      </c>
      <c r="M36" s="20">
        <v>3.48</v>
      </c>
      <c r="N36" s="21">
        <v>0.69</v>
      </c>
    </row>
    <row r="37" spans="1:14" ht="14.25">
      <c r="A37" s="15">
        <v>639</v>
      </c>
      <c r="B37" s="14" t="s">
        <v>76</v>
      </c>
      <c r="C37" s="26">
        <v>4.85</v>
      </c>
      <c r="D37" s="20">
        <v>200</v>
      </c>
      <c r="E37" s="21">
        <v>0.36</v>
      </c>
      <c r="F37" s="21">
        <v>0</v>
      </c>
      <c r="G37" s="21">
        <v>28.06</v>
      </c>
      <c r="H37" s="21">
        <v>108.83</v>
      </c>
      <c r="I37" s="21">
        <v>0.03</v>
      </c>
      <c r="J37" s="21">
        <v>0</v>
      </c>
      <c r="K37" s="21">
        <v>0</v>
      </c>
      <c r="L37" s="21">
        <v>0.1</v>
      </c>
      <c r="M37" s="21">
        <v>15.87</v>
      </c>
      <c r="N37" s="21">
        <v>0.6</v>
      </c>
    </row>
    <row r="38" spans="1:14" ht="14.25">
      <c r="A38" s="15" t="s">
        <v>29</v>
      </c>
      <c r="B38" s="14" t="s">
        <v>39</v>
      </c>
      <c r="C38" s="26">
        <v>4</v>
      </c>
      <c r="D38" s="20">
        <v>60</v>
      </c>
      <c r="E38" s="21">
        <v>4.4</v>
      </c>
      <c r="F38" s="21">
        <v>0.8</v>
      </c>
      <c r="G38" s="21">
        <v>21.8</v>
      </c>
      <c r="H38" s="21">
        <v>112.2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</row>
    <row r="39" spans="1:14" s="54" customFormat="1" ht="14.25">
      <c r="A39" s="22"/>
      <c r="B39" s="53" t="s">
        <v>32</v>
      </c>
      <c r="C39" s="17">
        <f>C33+C34+C35+C36+C37+C38</f>
        <v>78</v>
      </c>
      <c r="D39" s="17">
        <f>D33+D34+D35+D36+D37+D38</f>
        <v>875</v>
      </c>
      <c r="E39" s="17">
        <f>E33+E34+E35+E36+E37+E38</f>
        <v>23.53</v>
      </c>
      <c r="F39" s="17">
        <f>F33+F34+F35+F36+F37+F38</f>
        <v>9.190000000000001</v>
      </c>
      <c r="G39" s="17">
        <f>G33+G34+G35+G36+G37+G38</f>
        <v>139.51000000000002</v>
      </c>
      <c r="H39" s="17">
        <f>H33+H34+H35+H36+H37+H38</f>
        <v>683.74</v>
      </c>
      <c r="I39" s="17">
        <f>I33+I34+I35+I36+I37+I38</f>
        <v>1.4100000000000001</v>
      </c>
      <c r="J39" s="17">
        <f>J33+J34+J35+J36+J37+J38</f>
        <v>28.390000000000004</v>
      </c>
      <c r="K39" s="17">
        <f>K33+K34+K35+K36+K37+K38</f>
        <v>1</v>
      </c>
      <c r="L39" s="17">
        <f>L33+L34+L35+L36+L37+L38</f>
        <v>2.46</v>
      </c>
      <c r="M39" s="17">
        <f>M33+M34+M35+M36+M37+M38</f>
        <v>78.03</v>
      </c>
      <c r="N39" s="17">
        <f>N33+N34+N35+N36+N37+N38</f>
        <v>4.2299999999999995</v>
      </c>
    </row>
    <row r="40" spans="1:14" s="54" customFormat="1" ht="14.25">
      <c r="A40" s="22"/>
      <c r="B40" s="22" t="s">
        <v>79</v>
      </c>
      <c r="C40" s="22">
        <f>C39+C31</f>
        <v>113</v>
      </c>
      <c r="D40" s="22">
        <f>D39+D31</f>
        <v>1355</v>
      </c>
      <c r="E40" s="22">
        <f>E39+E31</f>
        <v>56.080000000000005</v>
      </c>
      <c r="F40" s="22">
        <f>F39+F31</f>
        <v>40.69</v>
      </c>
      <c r="G40" s="22">
        <f>G39+G31</f>
        <v>214.28000000000003</v>
      </c>
      <c r="H40" s="22">
        <f>H39+H31</f>
        <v>1280.45</v>
      </c>
      <c r="I40" s="22">
        <f>I39+I31</f>
        <v>1.4700000000000002</v>
      </c>
      <c r="J40" s="22">
        <f>J39+J31</f>
        <v>34.24</v>
      </c>
      <c r="K40" s="22">
        <f>K39+K31</f>
        <v>3.5500000000000003</v>
      </c>
      <c r="L40" s="22">
        <f>L39+L31</f>
        <v>5.82</v>
      </c>
      <c r="M40" s="22">
        <f>M39+M31</f>
        <v>399.44000000000005</v>
      </c>
      <c r="N40" s="22">
        <f>N39+N31</f>
        <v>5.33</v>
      </c>
    </row>
  </sheetData>
  <sheetProtection selectLockedCells="1" selectUnlockedCells="1"/>
  <mergeCells count="13">
    <mergeCell ref="A4:A5"/>
    <mergeCell ref="B4:N4"/>
    <mergeCell ref="B6:B7"/>
    <mergeCell ref="C6:C7"/>
    <mergeCell ref="D6:D7"/>
    <mergeCell ref="E6:G6"/>
    <mergeCell ref="H6:M6"/>
    <mergeCell ref="B23:N23"/>
    <mergeCell ref="B24:B25"/>
    <mergeCell ref="C24:C25"/>
    <mergeCell ref="D24:D25"/>
    <mergeCell ref="E24:G24"/>
    <mergeCell ref="H24:M24"/>
  </mergeCells>
  <printOptions/>
  <pageMargins left="0.7875" right="0.7875" top="0.39375" bottom="0.39375" header="0.5118110236220472" footer="0.5118110236220472"/>
  <pageSetup horizontalDpi="300" verticalDpi="300" orientation="landscape" paperSize="9" scale="96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8"/>
  <sheetViews>
    <sheetView workbookViewId="0" topLeftCell="A1">
      <selection activeCell="A22" sqref="A22"/>
    </sheetView>
  </sheetViews>
  <sheetFormatPr defaultColWidth="9.140625" defaultRowHeight="12.75"/>
  <cols>
    <col min="1" max="1" width="4.8515625" style="1" customWidth="1"/>
    <col min="2" max="2" width="45.421875" style="0" customWidth="1"/>
    <col min="3" max="3" width="8.421875" style="0" customWidth="1"/>
    <col min="4" max="4" width="8.00390625" style="0" customWidth="1"/>
    <col min="5" max="5" width="6.8515625" style="0" customWidth="1"/>
    <col min="6" max="6" width="7.00390625" style="0" customWidth="1"/>
    <col min="7" max="7" width="8.57421875" style="0" customWidth="1"/>
    <col min="8" max="8" width="6.421875" style="0" customWidth="1"/>
    <col min="9" max="9" width="5.421875" style="0" customWidth="1"/>
    <col min="10" max="10" width="6.00390625" style="0" customWidth="1"/>
    <col min="11" max="11" width="7.140625" style="0" customWidth="1"/>
    <col min="12" max="12" width="6.00390625" style="0" customWidth="1"/>
    <col min="13" max="13" width="6.421875" style="0" customWidth="1"/>
    <col min="14" max="14" width="6.57421875" style="0" customWidth="1"/>
    <col min="15" max="16384" width="11.421875" style="0" customWidth="1"/>
  </cols>
  <sheetData>
    <row r="1" spans="1:14" s="9" customFormat="1" ht="13.5">
      <c r="A1" s="36"/>
      <c r="B1" s="6" t="s">
        <v>0</v>
      </c>
      <c r="C1" s="51"/>
      <c r="D1" s="52"/>
      <c r="E1" s="52"/>
      <c r="F1" s="52"/>
      <c r="G1" s="52"/>
      <c r="H1" s="52"/>
      <c r="I1" s="52" t="s">
        <v>1</v>
      </c>
      <c r="J1" s="52"/>
      <c r="K1" s="52"/>
      <c r="L1" s="52"/>
      <c r="M1" s="52"/>
      <c r="N1" s="6"/>
    </row>
    <row r="2" spans="1:14" s="9" customFormat="1" ht="13.5">
      <c r="A2" s="36"/>
      <c r="B2" s="6" t="s">
        <v>2</v>
      </c>
      <c r="C2" s="51"/>
      <c r="D2" s="52"/>
      <c r="E2" s="52"/>
      <c r="F2" s="52"/>
      <c r="G2" s="52"/>
      <c r="H2" s="52" t="s">
        <v>3</v>
      </c>
      <c r="I2" s="52"/>
      <c r="J2" s="52"/>
      <c r="K2" s="52"/>
      <c r="L2" s="52"/>
      <c r="M2" s="52"/>
      <c r="N2" s="6"/>
    </row>
    <row r="3" spans="2:14" ht="15.75">
      <c r="B3" s="55" t="s">
        <v>4</v>
      </c>
      <c r="C3" s="56"/>
      <c r="D3" s="57"/>
      <c r="E3" s="57"/>
      <c r="F3" s="57" t="s">
        <v>5</v>
      </c>
      <c r="G3" s="57"/>
      <c r="H3" s="57"/>
      <c r="I3" s="57"/>
      <c r="J3" s="57"/>
      <c r="K3" s="55"/>
      <c r="L3" s="55"/>
      <c r="M3" s="55"/>
      <c r="N3" s="55"/>
    </row>
    <row r="4" spans="1:14" ht="12.75" customHeight="1">
      <c r="A4" s="10" t="s">
        <v>9</v>
      </c>
      <c r="B4" s="58" t="s">
        <v>80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</row>
    <row r="5" spans="1:14" ht="14.25">
      <c r="A5" s="10"/>
      <c r="B5" s="59" t="s">
        <v>81</v>
      </c>
      <c r="C5" s="60" t="s">
        <v>82</v>
      </c>
      <c r="D5" s="61"/>
      <c r="E5" s="61"/>
      <c r="F5" s="61"/>
      <c r="G5" s="61"/>
      <c r="H5" s="61"/>
      <c r="I5" s="61"/>
      <c r="J5" s="61"/>
      <c r="K5" s="61"/>
      <c r="L5" s="61"/>
      <c r="M5" s="61"/>
      <c r="N5" s="62"/>
    </row>
    <row r="6" spans="1:14" ht="14.25" customHeight="1">
      <c r="A6" s="15"/>
      <c r="B6" s="63" t="s">
        <v>10</v>
      </c>
      <c r="C6" s="64" t="s">
        <v>11</v>
      </c>
      <c r="D6" s="65" t="s">
        <v>12</v>
      </c>
      <c r="E6" s="63" t="s">
        <v>13</v>
      </c>
      <c r="F6" s="63"/>
      <c r="G6" s="63"/>
      <c r="H6" s="63" t="s">
        <v>14</v>
      </c>
      <c r="I6" s="63"/>
      <c r="J6" s="63"/>
      <c r="K6" s="63"/>
      <c r="L6" s="63"/>
      <c r="M6" s="63"/>
      <c r="N6" s="62"/>
    </row>
    <row r="7" spans="1:14" ht="14.25">
      <c r="A7" s="15"/>
      <c r="B7" s="63"/>
      <c r="C7" s="64"/>
      <c r="D7" s="65"/>
      <c r="E7" s="63" t="s">
        <v>15</v>
      </c>
      <c r="F7" s="63" t="s">
        <v>16</v>
      </c>
      <c r="G7" s="63" t="s">
        <v>17</v>
      </c>
      <c r="H7" s="63" t="s">
        <v>18</v>
      </c>
      <c r="I7" s="63" t="s">
        <v>19</v>
      </c>
      <c r="J7" s="63" t="s">
        <v>20</v>
      </c>
      <c r="K7" s="63" t="s">
        <v>21</v>
      </c>
      <c r="L7" s="63" t="s">
        <v>22</v>
      </c>
      <c r="M7" s="63" t="s">
        <v>23</v>
      </c>
      <c r="N7" s="62" t="s">
        <v>24</v>
      </c>
    </row>
    <row r="8" spans="1:14" ht="14.25">
      <c r="A8" s="15"/>
      <c r="B8" s="66" t="s">
        <v>83</v>
      </c>
      <c r="C8" s="60"/>
      <c r="D8" s="67"/>
      <c r="E8" s="67"/>
      <c r="F8" s="67"/>
      <c r="G8" s="67"/>
      <c r="H8" s="67"/>
      <c r="I8" s="67"/>
      <c r="J8" s="67"/>
      <c r="K8" s="67"/>
      <c r="L8" s="67"/>
      <c r="M8" s="67"/>
      <c r="N8" s="62"/>
    </row>
    <row r="9" spans="1:14" ht="14.25">
      <c r="A9" s="15">
        <v>302</v>
      </c>
      <c r="B9" s="62" t="s">
        <v>84</v>
      </c>
      <c r="C9" s="60">
        <v>15.01</v>
      </c>
      <c r="D9" s="67">
        <v>185</v>
      </c>
      <c r="E9" s="67">
        <v>5.29</v>
      </c>
      <c r="F9" s="67">
        <v>7.57</v>
      </c>
      <c r="G9" s="67">
        <v>34.62</v>
      </c>
      <c r="H9" s="67">
        <v>229.59</v>
      </c>
      <c r="I9" s="67">
        <v>0.04</v>
      </c>
      <c r="J9" s="67">
        <v>1.16</v>
      </c>
      <c r="K9" s="67">
        <v>0.04</v>
      </c>
      <c r="L9" s="67">
        <v>0.21</v>
      </c>
      <c r="M9" s="67">
        <v>111.49</v>
      </c>
      <c r="N9" s="68">
        <v>0.49</v>
      </c>
    </row>
    <row r="10" spans="1:14" ht="14.25">
      <c r="A10" s="15"/>
      <c r="B10" s="62" t="s">
        <v>85</v>
      </c>
      <c r="C10" s="60">
        <v>6.13</v>
      </c>
      <c r="D10" s="67">
        <v>200</v>
      </c>
      <c r="E10" s="67">
        <v>3.12</v>
      </c>
      <c r="F10" s="67">
        <v>2.51</v>
      </c>
      <c r="G10" s="67">
        <v>24.69</v>
      </c>
      <c r="H10" s="67">
        <v>146.3</v>
      </c>
      <c r="I10" s="67">
        <v>0.04</v>
      </c>
      <c r="J10" s="67">
        <v>1.3</v>
      </c>
      <c r="K10" s="67">
        <v>0.02</v>
      </c>
      <c r="L10" s="67">
        <v>0</v>
      </c>
      <c r="M10" s="67">
        <v>120</v>
      </c>
      <c r="N10" s="68">
        <v>0.1</v>
      </c>
    </row>
    <row r="11" spans="1:14" ht="14.25">
      <c r="A11" s="15" t="s">
        <v>29</v>
      </c>
      <c r="B11" s="14" t="s">
        <v>30</v>
      </c>
      <c r="C11" s="19">
        <v>2.11</v>
      </c>
      <c r="D11" s="20">
        <v>60</v>
      </c>
      <c r="E11" s="20">
        <v>4.8</v>
      </c>
      <c r="F11" s="20">
        <v>0.6</v>
      </c>
      <c r="G11" s="20">
        <v>29.8</v>
      </c>
      <c r="H11" s="20">
        <v>138.6</v>
      </c>
      <c r="I11" s="20">
        <v>0.04</v>
      </c>
      <c r="J11" s="20">
        <v>0</v>
      </c>
      <c r="K11" s="20">
        <v>0</v>
      </c>
      <c r="L11" s="20">
        <v>0.04</v>
      </c>
      <c r="M11" s="20">
        <v>8</v>
      </c>
      <c r="N11" s="21">
        <v>0.44</v>
      </c>
    </row>
    <row r="12" spans="1:14" ht="14.25">
      <c r="A12" s="15" t="s">
        <v>27</v>
      </c>
      <c r="B12" s="62" t="s">
        <v>28</v>
      </c>
      <c r="C12" s="60">
        <v>6.75</v>
      </c>
      <c r="D12" s="67">
        <v>10</v>
      </c>
      <c r="E12" s="67">
        <v>0.08</v>
      </c>
      <c r="F12" s="67">
        <v>7.25</v>
      </c>
      <c r="G12" s="67">
        <v>0.13</v>
      </c>
      <c r="H12" s="67">
        <v>66.1</v>
      </c>
      <c r="I12" s="67">
        <v>0.001</v>
      </c>
      <c r="J12" s="67"/>
      <c r="K12" s="67">
        <v>45</v>
      </c>
      <c r="L12" s="67">
        <v>0.1</v>
      </c>
      <c r="M12" s="67">
        <v>2.4</v>
      </c>
      <c r="N12" s="68">
        <v>0.02</v>
      </c>
    </row>
    <row r="13" spans="1:14" ht="14.25">
      <c r="A13" s="15"/>
      <c r="B13" s="69" t="s">
        <v>32</v>
      </c>
      <c r="C13" s="70">
        <f>C9+C10+C11+C12</f>
        <v>30</v>
      </c>
      <c r="D13" s="70">
        <f>D9+D10+D11+D12</f>
        <v>455</v>
      </c>
      <c r="E13" s="70">
        <f>E9+E10+E11+E12</f>
        <v>13.290000000000001</v>
      </c>
      <c r="F13" s="70">
        <f>F9+F10+F11+F12</f>
        <v>17.93</v>
      </c>
      <c r="G13" s="70">
        <f>G9+G10+G11+G12</f>
        <v>89.24</v>
      </c>
      <c r="H13" s="70">
        <f>H9+H10+H11+H12</f>
        <v>580.59</v>
      </c>
      <c r="I13" s="70">
        <f>I9+I10+I11+I12</f>
        <v>0.121</v>
      </c>
      <c r="J13" s="70">
        <f>J9+J10+J11+J12</f>
        <v>2.46</v>
      </c>
      <c r="K13" s="70">
        <f>K9+K10+K11+K12</f>
        <v>45.06</v>
      </c>
      <c r="L13" s="70">
        <f>L9+L10+L11+L12</f>
        <v>0.35</v>
      </c>
      <c r="M13" s="70">
        <f>M9+M10+M11+M12</f>
        <v>241.89000000000001</v>
      </c>
      <c r="N13" s="70">
        <f>N9+N10+N11+N12</f>
        <v>1.05</v>
      </c>
    </row>
    <row r="14" spans="1:14" ht="14.25">
      <c r="A14" s="15"/>
      <c r="B14" s="66" t="s">
        <v>86</v>
      </c>
      <c r="C14" s="60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8"/>
    </row>
    <row r="15" spans="1:14" ht="14.25">
      <c r="A15" s="15">
        <v>50</v>
      </c>
      <c r="B15" s="62" t="s">
        <v>87</v>
      </c>
      <c r="C15" s="60">
        <v>4.76</v>
      </c>
      <c r="D15" s="67">
        <v>60</v>
      </c>
      <c r="E15" s="68">
        <v>0.81</v>
      </c>
      <c r="F15" s="68">
        <v>3.65</v>
      </c>
      <c r="G15" s="68">
        <v>4.72</v>
      </c>
      <c r="H15" s="68">
        <v>53.91</v>
      </c>
      <c r="I15" s="68">
        <v>0.01</v>
      </c>
      <c r="J15" s="68">
        <v>5.7</v>
      </c>
      <c r="K15" s="68">
        <v>0</v>
      </c>
      <c r="L15" s="68">
        <v>1.64</v>
      </c>
      <c r="M15" s="68">
        <v>21.09</v>
      </c>
      <c r="N15" s="68">
        <v>0.7</v>
      </c>
    </row>
    <row r="16" spans="1:14" ht="14.25">
      <c r="A16" s="15">
        <v>124</v>
      </c>
      <c r="B16" s="62" t="s">
        <v>88</v>
      </c>
      <c r="C16" s="60">
        <v>15.95</v>
      </c>
      <c r="D16" s="67">
        <v>205</v>
      </c>
      <c r="E16" s="67">
        <v>1.52</v>
      </c>
      <c r="F16" s="67">
        <v>4.94</v>
      </c>
      <c r="G16" s="67">
        <v>6.49</v>
      </c>
      <c r="H16" s="67">
        <v>79.76</v>
      </c>
      <c r="I16" s="67">
        <v>0.05</v>
      </c>
      <c r="J16" s="67">
        <v>18.04</v>
      </c>
      <c r="K16" s="67">
        <v>0.21</v>
      </c>
      <c r="L16" s="67">
        <v>1.92</v>
      </c>
      <c r="M16" s="67">
        <v>33.19</v>
      </c>
      <c r="N16" s="68">
        <v>0.63</v>
      </c>
    </row>
    <row r="17" spans="1:14" ht="14.25">
      <c r="A17" s="15">
        <v>492</v>
      </c>
      <c r="B17" s="62" t="s">
        <v>89</v>
      </c>
      <c r="C17" s="60">
        <f>38.42-1.13</f>
        <v>37.29</v>
      </c>
      <c r="D17" s="67">
        <v>200</v>
      </c>
      <c r="E17" s="67">
        <v>27.3</v>
      </c>
      <c r="F17" s="67">
        <v>8.1</v>
      </c>
      <c r="G17" s="67">
        <v>33.2</v>
      </c>
      <c r="H17" s="67">
        <v>314.6</v>
      </c>
      <c r="I17" s="67">
        <v>0.008</v>
      </c>
      <c r="J17" s="67">
        <v>2.36</v>
      </c>
      <c r="K17" s="67">
        <v>147</v>
      </c>
      <c r="L17" s="67"/>
      <c r="M17" s="67">
        <v>20</v>
      </c>
      <c r="N17" s="68">
        <v>2</v>
      </c>
    </row>
    <row r="18" spans="1:14" ht="14.25">
      <c r="A18" s="15">
        <v>638</v>
      </c>
      <c r="B18" s="62" t="s">
        <v>90</v>
      </c>
      <c r="C18" s="60">
        <v>6</v>
      </c>
      <c r="D18" s="67">
        <v>200</v>
      </c>
      <c r="E18" s="68">
        <v>1.08</v>
      </c>
      <c r="F18" s="68">
        <v>0</v>
      </c>
      <c r="G18" s="68">
        <v>31.33</v>
      </c>
      <c r="H18" s="68">
        <v>124.18</v>
      </c>
      <c r="I18" s="68">
        <v>0.02</v>
      </c>
      <c r="J18" s="68">
        <v>0.83</v>
      </c>
      <c r="K18" s="68">
        <v>0.12</v>
      </c>
      <c r="L18" s="68">
        <v>1.14</v>
      </c>
      <c r="M18" s="68">
        <v>33.09</v>
      </c>
      <c r="N18" s="68">
        <v>0.66</v>
      </c>
    </row>
    <row r="19" spans="1:14" ht="14.25">
      <c r="A19" s="15" t="s">
        <v>29</v>
      </c>
      <c r="B19" s="62" t="s">
        <v>39</v>
      </c>
      <c r="C19" s="60">
        <v>4</v>
      </c>
      <c r="D19" s="67">
        <v>40</v>
      </c>
      <c r="E19" s="67">
        <v>2.34</v>
      </c>
      <c r="F19" s="67">
        <v>0.27</v>
      </c>
      <c r="G19" s="67">
        <v>0</v>
      </c>
      <c r="H19" s="67">
        <v>73.5</v>
      </c>
      <c r="I19" s="67">
        <v>0</v>
      </c>
      <c r="J19" s="67">
        <v>0</v>
      </c>
      <c r="K19" s="67">
        <v>0</v>
      </c>
      <c r="L19" s="67">
        <v>0</v>
      </c>
      <c r="M19" s="67">
        <v>0</v>
      </c>
      <c r="N19" s="68">
        <v>0</v>
      </c>
    </row>
    <row r="20" spans="1:14" s="24" customFormat="1" ht="14.25">
      <c r="A20" s="22"/>
      <c r="B20" s="71" t="s">
        <v>32</v>
      </c>
      <c r="C20" s="72">
        <f>C15+C16+C17+C18+C19</f>
        <v>68</v>
      </c>
      <c r="D20" s="72">
        <f>D15+D16+D17+D18+D19</f>
        <v>705</v>
      </c>
      <c r="E20" s="72">
        <f>E15+E16+E17+E18+E19</f>
        <v>33.05</v>
      </c>
      <c r="F20" s="72">
        <f>F15+F16+F17+F18+F19</f>
        <v>16.959999999999997</v>
      </c>
      <c r="G20" s="72">
        <f>G15+G16+G17+G18+G19</f>
        <v>75.74000000000001</v>
      </c>
      <c r="H20" s="72">
        <f>H15+H16+H17+H18+H19</f>
        <v>645.95</v>
      </c>
      <c r="I20" s="72">
        <f>I15+I16+I17+I18+I19</f>
        <v>0.08800000000000001</v>
      </c>
      <c r="J20" s="72">
        <f>J15+J16+J17+J18+J19</f>
        <v>26.929999999999996</v>
      </c>
      <c r="K20" s="72">
        <f>K15+K16+K17+K18+K19</f>
        <v>147.33</v>
      </c>
      <c r="L20" s="72">
        <f>L15+L16+L17+L18+L19</f>
        <v>4.699999999999999</v>
      </c>
      <c r="M20" s="72">
        <f>M15+M16+M17+M18+M19</f>
        <v>107.37</v>
      </c>
      <c r="N20" s="72">
        <f>N15+N16+N17+N18+N19</f>
        <v>3.99</v>
      </c>
    </row>
    <row r="21" spans="1:14" s="24" customFormat="1" ht="14.25">
      <c r="A21" s="22"/>
      <c r="B21" s="71" t="s">
        <v>57</v>
      </c>
      <c r="C21" s="72">
        <f>C13+C20</f>
        <v>98</v>
      </c>
      <c r="D21" s="73">
        <f>D20+D13</f>
        <v>1160</v>
      </c>
      <c r="E21" s="73">
        <f>E20+E13</f>
        <v>46.339999999999996</v>
      </c>
      <c r="F21" s="73">
        <f>F20+F13</f>
        <v>34.89</v>
      </c>
      <c r="G21" s="73">
        <f>G20+G13</f>
        <v>164.98000000000002</v>
      </c>
      <c r="H21" s="73">
        <f>H20+H13</f>
        <v>1226.54</v>
      </c>
      <c r="I21" s="73">
        <f>I20+I13</f>
        <v>0.20900000000000002</v>
      </c>
      <c r="J21" s="73">
        <f>J20+J13</f>
        <v>29.389999999999997</v>
      </c>
      <c r="K21" s="73">
        <f>K20+K13</f>
        <v>192.39000000000001</v>
      </c>
      <c r="L21" s="73">
        <f>L20+L13</f>
        <v>5.049999999999999</v>
      </c>
      <c r="M21" s="73">
        <f>M20+M13</f>
        <v>349.26</v>
      </c>
      <c r="N21" s="73">
        <f>N20+N13</f>
        <v>5.04</v>
      </c>
    </row>
    <row r="22" spans="2:14" ht="12.75" customHeight="1">
      <c r="B22" s="74" t="s">
        <v>91</v>
      </c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</row>
    <row r="23" spans="1:14" ht="12" customHeight="1">
      <c r="A23" s="15"/>
      <c r="B23" s="63" t="s">
        <v>10</v>
      </c>
      <c r="C23" s="64" t="s">
        <v>11</v>
      </c>
      <c r="D23" s="65" t="s">
        <v>12</v>
      </c>
      <c r="E23" s="63" t="s">
        <v>13</v>
      </c>
      <c r="F23" s="63"/>
      <c r="G23" s="63"/>
      <c r="H23" s="63" t="s">
        <v>14</v>
      </c>
      <c r="I23" s="63"/>
      <c r="J23" s="63"/>
      <c r="K23" s="63"/>
      <c r="L23" s="63"/>
      <c r="M23" s="63"/>
      <c r="N23" s="62"/>
    </row>
    <row r="24" spans="1:14" ht="9.75" customHeight="1">
      <c r="A24" s="15"/>
      <c r="B24" s="63"/>
      <c r="C24" s="64"/>
      <c r="D24" s="65"/>
      <c r="E24" s="63" t="s">
        <v>15</v>
      </c>
      <c r="F24" s="63" t="s">
        <v>16</v>
      </c>
      <c r="G24" s="63" t="s">
        <v>17</v>
      </c>
      <c r="H24" s="63" t="s">
        <v>18</v>
      </c>
      <c r="I24" s="63" t="s">
        <v>19</v>
      </c>
      <c r="J24" s="63" t="s">
        <v>20</v>
      </c>
      <c r="K24" s="63" t="s">
        <v>21</v>
      </c>
      <c r="L24" s="63" t="s">
        <v>22</v>
      </c>
      <c r="M24" s="63" t="s">
        <v>23</v>
      </c>
      <c r="N24" s="62" t="s">
        <v>24</v>
      </c>
    </row>
    <row r="25" spans="1:14" ht="14.25">
      <c r="A25" s="15"/>
      <c r="B25" s="66" t="s">
        <v>92</v>
      </c>
      <c r="C25" s="60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2"/>
    </row>
    <row r="26" spans="1:14" ht="14.25">
      <c r="A26" s="15">
        <v>302</v>
      </c>
      <c r="B26" s="62" t="s">
        <v>84</v>
      </c>
      <c r="C26" s="60">
        <f>21.11-0.82</f>
        <v>20.29</v>
      </c>
      <c r="D26" s="67">
        <v>205</v>
      </c>
      <c r="E26" s="67">
        <v>5.88</v>
      </c>
      <c r="F26" s="67">
        <v>8.41</v>
      </c>
      <c r="G26" s="67">
        <v>38.47</v>
      </c>
      <c r="H26" s="67">
        <v>255.1</v>
      </c>
      <c r="I26" s="67">
        <v>0.04</v>
      </c>
      <c r="J26" s="67">
        <v>1.16</v>
      </c>
      <c r="K26" s="67">
        <v>0.04</v>
      </c>
      <c r="L26" s="67">
        <v>0.21</v>
      </c>
      <c r="M26" s="67">
        <v>111.49</v>
      </c>
      <c r="N26" s="68">
        <v>0.49</v>
      </c>
    </row>
    <row r="27" spans="1:14" ht="14.25">
      <c r="A27" s="15"/>
      <c r="B27" s="62" t="s">
        <v>85</v>
      </c>
      <c r="C27" s="60">
        <v>5.85</v>
      </c>
      <c r="D27" s="67">
        <v>200</v>
      </c>
      <c r="E27" s="67">
        <v>3.12</v>
      </c>
      <c r="F27" s="67">
        <v>2.51</v>
      </c>
      <c r="G27" s="67">
        <v>24.69</v>
      </c>
      <c r="H27" s="67">
        <v>146.3</v>
      </c>
      <c r="I27" s="67">
        <v>0.04</v>
      </c>
      <c r="J27" s="67">
        <v>1.3</v>
      </c>
      <c r="K27" s="67">
        <v>0.02</v>
      </c>
      <c r="L27" s="67">
        <v>0</v>
      </c>
      <c r="M27" s="67">
        <v>120</v>
      </c>
      <c r="N27" s="68">
        <v>0.1</v>
      </c>
    </row>
    <row r="28" spans="1:14" ht="14.25">
      <c r="A28" s="15" t="s">
        <v>29</v>
      </c>
      <c r="B28" s="14" t="s">
        <v>30</v>
      </c>
      <c r="C28" s="19">
        <v>2.11</v>
      </c>
      <c r="D28" s="20">
        <v>60</v>
      </c>
      <c r="E28" s="20">
        <v>4.8</v>
      </c>
      <c r="F28" s="20">
        <v>0.6</v>
      </c>
      <c r="G28" s="20">
        <v>29.8</v>
      </c>
      <c r="H28" s="20">
        <v>138.6</v>
      </c>
      <c r="I28" s="20">
        <v>0.04</v>
      </c>
      <c r="J28" s="20">
        <v>0</v>
      </c>
      <c r="K28" s="20">
        <v>0</v>
      </c>
      <c r="L28" s="20">
        <v>0.04</v>
      </c>
      <c r="M28" s="20">
        <v>8</v>
      </c>
      <c r="N28" s="21">
        <v>0.44</v>
      </c>
    </row>
    <row r="29" spans="1:14" ht="14.25">
      <c r="A29" s="15" t="s">
        <v>27</v>
      </c>
      <c r="B29" s="62" t="s">
        <v>28</v>
      </c>
      <c r="C29" s="60">
        <v>6.75</v>
      </c>
      <c r="D29" s="67">
        <v>10</v>
      </c>
      <c r="E29" s="67">
        <v>0.08</v>
      </c>
      <c r="F29" s="67">
        <v>7.25</v>
      </c>
      <c r="G29" s="67">
        <v>0.13</v>
      </c>
      <c r="H29" s="67">
        <v>66.1</v>
      </c>
      <c r="I29" s="67">
        <v>0.001</v>
      </c>
      <c r="J29" s="67"/>
      <c r="K29" s="67">
        <v>45</v>
      </c>
      <c r="L29" s="67">
        <v>0.1</v>
      </c>
      <c r="M29" s="67">
        <v>2.4</v>
      </c>
      <c r="N29" s="68">
        <v>0.02</v>
      </c>
    </row>
    <row r="30" spans="1:14" ht="14.25">
      <c r="A30" s="15"/>
      <c r="B30" s="69" t="s">
        <v>32</v>
      </c>
      <c r="C30" s="70">
        <f>C26+C27+C28+C29</f>
        <v>35</v>
      </c>
      <c r="D30" s="70">
        <f>D26+D27+D28+D29</f>
        <v>475</v>
      </c>
      <c r="E30" s="70">
        <f>E26+E27+E28+E29</f>
        <v>13.88</v>
      </c>
      <c r="F30" s="70">
        <f>F26+F27+F28+F29</f>
        <v>18.77</v>
      </c>
      <c r="G30" s="70">
        <f>G26+G27+G28+G29</f>
        <v>93.08999999999999</v>
      </c>
      <c r="H30" s="70">
        <f>H26+H27+H28+H29</f>
        <v>606.1</v>
      </c>
      <c r="I30" s="70">
        <f>I26+I27+I28+I29</f>
        <v>0.121</v>
      </c>
      <c r="J30" s="70">
        <f>J26+J27+J28+J29</f>
        <v>2.46</v>
      </c>
      <c r="K30" s="70">
        <f>K26+K27+K28+K29</f>
        <v>45.06</v>
      </c>
      <c r="L30" s="70">
        <f>L26+L27+L28+L29</f>
        <v>0.35</v>
      </c>
      <c r="M30" s="70">
        <f>M26+M27+M28+M29</f>
        <v>241.89000000000001</v>
      </c>
      <c r="N30" s="70">
        <f>N26+N27+N28+N29</f>
        <v>1.05</v>
      </c>
    </row>
    <row r="31" spans="1:14" ht="14.25">
      <c r="A31" s="15"/>
      <c r="B31" s="66" t="s">
        <v>93</v>
      </c>
      <c r="C31" s="60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8"/>
    </row>
    <row r="32" spans="1:14" ht="14.25">
      <c r="A32" s="15">
        <v>50</v>
      </c>
      <c r="B32" s="62" t="s">
        <v>87</v>
      </c>
      <c r="C32" s="60">
        <v>4.76</v>
      </c>
      <c r="D32" s="67">
        <v>60</v>
      </c>
      <c r="E32" s="68">
        <v>0.81</v>
      </c>
      <c r="F32" s="68">
        <v>3.65</v>
      </c>
      <c r="G32" s="68">
        <v>4.72</v>
      </c>
      <c r="H32" s="68">
        <v>53.71</v>
      </c>
      <c r="I32" s="68">
        <v>0.01</v>
      </c>
      <c r="J32" s="68">
        <v>5.7</v>
      </c>
      <c r="K32" s="68">
        <v>0</v>
      </c>
      <c r="L32" s="68">
        <v>1.64</v>
      </c>
      <c r="M32" s="68">
        <v>21.09</v>
      </c>
      <c r="N32" s="68">
        <v>0.7</v>
      </c>
    </row>
    <row r="33" spans="1:14" ht="14.25">
      <c r="A33" s="15">
        <v>124</v>
      </c>
      <c r="B33" s="62">
        <f aca="true" t="shared" si="0" ref="B33:B34">B16</f>
        <v>0</v>
      </c>
      <c r="C33" s="60">
        <v>18.73</v>
      </c>
      <c r="D33" s="67">
        <v>255</v>
      </c>
      <c r="E33" s="67">
        <v>1.9</v>
      </c>
      <c r="F33" s="67">
        <v>6.17</v>
      </c>
      <c r="G33" s="67">
        <v>8.11</v>
      </c>
      <c r="H33" s="67">
        <v>99.7</v>
      </c>
      <c r="I33" s="67">
        <v>0.05</v>
      </c>
      <c r="J33" s="67">
        <v>18.04</v>
      </c>
      <c r="K33" s="67">
        <v>0.21</v>
      </c>
      <c r="L33" s="67">
        <v>1.92</v>
      </c>
      <c r="M33" s="67">
        <v>33.19</v>
      </c>
      <c r="N33" s="68">
        <v>0.63</v>
      </c>
    </row>
    <row r="34" spans="1:14" ht="14.25">
      <c r="A34" s="15">
        <v>492</v>
      </c>
      <c r="B34" s="62">
        <f t="shared" si="0"/>
        <v>0</v>
      </c>
      <c r="C34" s="60">
        <f>48.42-3.91</f>
        <v>44.510000000000005</v>
      </c>
      <c r="D34" s="67">
        <v>250</v>
      </c>
      <c r="E34" s="67">
        <v>34</v>
      </c>
      <c r="F34" s="67">
        <v>10.1</v>
      </c>
      <c r="G34" s="67">
        <v>41.5</v>
      </c>
      <c r="H34" s="67">
        <v>393.4</v>
      </c>
      <c r="I34" s="67">
        <v>0.11</v>
      </c>
      <c r="J34" s="67">
        <v>3</v>
      </c>
      <c r="K34" s="67">
        <v>183.8</v>
      </c>
      <c r="L34" s="67"/>
      <c r="M34" s="67">
        <v>23</v>
      </c>
      <c r="N34" s="68">
        <v>2.5</v>
      </c>
    </row>
    <row r="35" spans="1:14" ht="14.25">
      <c r="A35" s="15">
        <v>638</v>
      </c>
      <c r="B35" s="62" t="s">
        <v>90</v>
      </c>
      <c r="C35" s="60">
        <v>6</v>
      </c>
      <c r="D35" s="67">
        <v>200</v>
      </c>
      <c r="E35" s="68">
        <v>1.08</v>
      </c>
      <c r="F35" s="68">
        <v>0</v>
      </c>
      <c r="G35" s="68">
        <v>31.33</v>
      </c>
      <c r="H35" s="68">
        <v>124.81</v>
      </c>
      <c r="I35" s="68">
        <v>0.02</v>
      </c>
      <c r="J35" s="68">
        <v>0.83</v>
      </c>
      <c r="K35" s="68">
        <v>0.12</v>
      </c>
      <c r="L35" s="68">
        <v>1.14</v>
      </c>
      <c r="M35" s="68">
        <v>33.08</v>
      </c>
      <c r="N35" s="68">
        <v>0.66</v>
      </c>
    </row>
    <row r="36" spans="1:14" ht="14.25">
      <c r="A36" s="15" t="s">
        <v>29</v>
      </c>
      <c r="B36" s="62" t="s">
        <v>39</v>
      </c>
      <c r="C36" s="60">
        <v>4</v>
      </c>
      <c r="D36" s="67">
        <v>60</v>
      </c>
      <c r="E36" s="67">
        <v>2.34</v>
      </c>
      <c r="F36" s="67">
        <v>0.27</v>
      </c>
      <c r="G36" s="67">
        <v>0</v>
      </c>
      <c r="H36" s="67">
        <v>73.5</v>
      </c>
      <c r="I36" s="67">
        <v>0</v>
      </c>
      <c r="J36" s="67">
        <v>0</v>
      </c>
      <c r="K36" s="67">
        <v>0</v>
      </c>
      <c r="L36" s="67">
        <v>0</v>
      </c>
      <c r="M36" s="67">
        <v>0</v>
      </c>
      <c r="N36" s="68">
        <v>0</v>
      </c>
    </row>
    <row r="37" spans="1:14" s="48" customFormat="1" ht="14.25">
      <c r="A37" s="22"/>
      <c r="B37" s="73" t="s">
        <v>94</v>
      </c>
      <c r="C37" s="72">
        <f>C32+C33+C34+C35+C36</f>
        <v>78</v>
      </c>
      <c r="D37" s="72">
        <f>D32+D33+D34+D35+D36</f>
        <v>825</v>
      </c>
      <c r="E37" s="72">
        <f>E32+E33+E34+E35+E36</f>
        <v>40.129999999999995</v>
      </c>
      <c r="F37" s="72">
        <f>F32+F33+F34+F35+F36</f>
        <v>20.19</v>
      </c>
      <c r="G37" s="72">
        <f>G32+G33+G34+G35+G36</f>
        <v>85.66</v>
      </c>
      <c r="H37" s="72">
        <f>H32+H33+H34+H35+H36</f>
        <v>745.1199999999999</v>
      </c>
      <c r="I37" s="72">
        <f>I32+I33+I34+I35+I36</f>
        <v>0.19</v>
      </c>
      <c r="J37" s="72">
        <f>J32+J33+J34+J35+J36</f>
        <v>27.569999999999997</v>
      </c>
      <c r="K37" s="72">
        <f>K32+K33+K34+K35+K36</f>
        <v>184.13000000000002</v>
      </c>
      <c r="L37" s="72">
        <f>L32+L33+L34+L35+L36</f>
        <v>4.699999999999999</v>
      </c>
      <c r="M37" s="72">
        <f>M32+M33+M34+M35+M36</f>
        <v>110.36</v>
      </c>
      <c r="N37" s="72">
        <f>N32+N33+N34+N35+N36</f>
        <v>4.49</v>
      </c>
    </row>
    <row r="38" spans="1:14" s="48" customFormat="1" ht="14.25">
      <c r="A38" s="22"/>
      <c r="B38" s="49" t="s">
        <v>95</v>
      </c>
      <c r="C38" s="49">
        <f>C30+C37</f>
        <v>113</v>
      </c>
      <c r="D38" s="49">
        <f>D30+D37</f>
        <v>1300</v>
      </c>
      <c r="E38" s="49">
        <f>E30+E37</f>
        <v>54.01</v>
      </c>
      <c r="F38" s="49">
        <f>F30+F37</f>
        <v>38.96</v>
      </c>
      <c r="G38" s="49">
        <f>G30+G37</f>
        <v>178.75</v>
      </c>
      <c r="H38" s="49">
        <f>H30+H37</f>
        <v>1351.2199999999998</v>
      </c>
      <c r="I38" s="49">
        <f>I30+I37</f>
        <v>0.311</v>
      </c>
      <c r="J38" s="49">
        <f>J30+J37</f>
        <v>30.029999999999998</v>
      </c>
      <c r="K38" s="49">
        <f>K30+K37</f>
        <v>229.19000000000003</v>
      </c>
      <c r="L38" s="49">
        <f>L30+L37</f>
        <v>5.049999999999999</v>
      </c>
      <c r="M38" s="49">
        <f>M30+M37</f>
        <v>352.25</v>
      </c>
      <c r="N38" s="49">
        <f>N30+N37</f>
        <v>5.54</v>
      </c>
    </row>
  </sheetData>
  <sheetProtection selectLockedCells="1" selectUnlockedCells="1"/>
  <mergeCells count="13">
    <mergeCell ref="A4:A5"/>
    <mergeCell ref="B4:N4"/>
    <mergeCell ref="B6:B7"/>
    <mergeCell ref="C6:C7"/>
    <mergeCell ref="D6:D7"/>
    <mergeCell ref="E6:G6"/>
    <mergeCell ref="H6:M6"/>
    <mergeCell ref="B22:N22"/>
    <mergeCell ref="B23:B24"/>
    <mergeCell ref="C23:C24"/>
    <mergeCell ref="D23:D24"/>
    <mergeCell ref="E23:G23"/>
    <mergeCell ref="H23:M23"/>
  </mergeCells>
  <printOptions/>
  <pageMargins left="0.7875" right="0.7875" top="0.39375" bottom="0.39375" header="0.5118110236220472" footer="0.5118110236220472"/>
  <pageSetup horizontalDpi="300" verticalDpi="300" orientation="landscape" paperSize="9" scale="98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0"/>
  <sheetViews>
    <sheetView workbookViewId="0" topLeftCell="A1">
      <selection activeCell="B37" sqref="B37"/>
    </sheetView>
  </sheetViews>
  <sheetFormatPr defaultColWidth="9.140625" defaultRowHeight="12.75"/>
  <cols>
    <col min="1" max="1" width="5.140625" style="1" customWidth="1"/>
    <col min="2" max="2" width="42.00390625" style="0" customWidth="1"/>
    <col min="3" max="3" width="8.57421875" style="75" customWidth="1"/>
    <col min="5" max="6" width="6.140625" style="0" customWidth="1"/>
    <col min="7" max="7" width="7.57421875" style="0" customWidth="1"/>
    <col min="8" max="8" width="7.140625" style="0" customWidth="1"/>
    <col min="9" max="9" width="6.7109375" style="0" customWidth="1"/>
    <col min="10" max="10" width="6.00390625" style="0" customWidth="1"/>
    <col min="11" max="11" width="5.7109375" style="0" customWidth="1"/>
    <col min="12" max="12" width="6.421875" style="0" customWidth="1"/>
    <col min="13" max="13" width="7.00390625" style="0" customWidth="1"/>
    <col min="14" max="14" width="5.421875" style="0" customWidth="1"/>
    <col min="15" max="16384" width="11.421875" style="0" customWidth="1"/>
  </cols>
  <sheetData>
    <row r="1" spans="2:15" ht="14.25">
      <c r="B1" s="6" t="s">
        <v>0</v>
      </c>
      <c r="C1" s="51"/>
      <c r="D1" s="52"/>
      <c r="E1" s="52"/>
      <c r="F1" s="52"/>
      <c r="G1" s="52"/>
      <c r="H1" s="52"/>
      <c r="I1" s="52" t="s">
        <v>1</v>
      </c>
      <c r="J1" s="52"/>
      <c r="K1" s="52"/>
      <c r="L1" s="52"/>
      <c r="M1" s="52"/>
      <c r="N1" s="6"/>
      <c r="O1" s="9"/>
    </row>
    <row r="2" spans="2:15" ht="14.25">
      <c r="B2" s="6" t="s">
        <v>2</v>
      </c>
      <c r="C2" s="51"/>
      <c r="D2" s="52"/>
      <c r="E2" s="52"/>
      <c r="F2" s="52"/>
      <c r="G2" s="52"/>
      <c r="H2" s="52" t="s">
        <v>3</v>
      </c>
      <c r="I2" s="52"/>
      <c r="J2" s="52"/>
      <c r="K2" s="52"/>
      <c r="L2" s="52"/>
      <c r="M2" s="52"/>
      <c r="N2" s="6"/>
      <c r="O2" s="9"/>
    </row>
    <row r="3" spans="2:15" ht="14.25" customHeight="1">
      <c r="B3" s="6" t="s">
        <v>4</v>
      </c>
      <c r="C3" s="51"/>
      <c r="D3" s="52"/>
      <c r="E3" s="52"/>
      <c r="F3" s="52" t="s">
        <v>5</v>
      </c>
      <c r="G3" s="52"/>
      <c r="H3" s="52"/>
      <c r="I3" s="52"/>
      <c r="J3" s="52"/>
      <c r="K3" s="6"/>
      <c r="L3" s="6"/>
      <c r="M3" s="6"/>
      <c r="N3" s="6"/>
      <c r="O3" s="9"/>
    </row>
    <row r="4" spans="1:15" ht="10.5" customHeight="1">
      <c r="A4" s="10" t="s">
        <v>9</v>
      </c>
      <c r="B4" s="40" t="s">
        <v>96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9"/>
    </row>
    <row r="5" spans="1:15" ht="14.25">
      <c r="A5" s="10"/>
      <c r="B5" s="40" t="s">
        <v>97</v>
      </c>
      <c r="C5" s="26" t="s">
        <v>98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14"/>
      <c r="O5" s="9"/>
    </row>
    <row r="6" spans="1:15" ht="11.25" customHeight="1">
      <c r="A6" s="15"/>
      <c r="B6" s="11" t="s">
        <v>10</v>
      </c>
      <c r="C6" s="12" t="s">
        <v>11</v>
      </c>
      <c r="D6" s="11" t="s">
        <v>12</v>
      </c>
      <c r="E6" s="11" t="s">
        <v>13</v>
      </c>
      <c r="F6" s="11"/>
      <c r="G6" s="11"/>
      <c r="H6" s="11" t="s">
        <v>14</v>
      </c>
      <c r="I6" s="11"/>
      <c r="J6" s="11"/>
      <c r="K6" s="11"/>
      <c r="L6" s="11"/>
      <c r="M6" s="11"/>
      <c r="N6" s="14"/>
      <c r="O6" s="9"/>
    </row>
    <row r="7" spans="1:15" ht="8.25" customHeight="1">
      <c r="A7" s="15"/>
      <c r="B7" s="11"/>
      <c r="C7" s="12"/>
      <c r="D7" s="11"/>
      <c r="E7" s="11" t="s">
        <v>15</v>
      </c>
      <c r="F7" s="11" t="s">
        <v>16</v>
      </c>
      <c r="G7" s="76" t="s">
        <v>17</v>
      </c>
      <c r="H7" s="11" t="s">
        <v>18</v>
      </c>
      <c r="I7" s="11" t="s">
        <v>19</v>
      </c>
      <c r="J7" s="11" t="s">
        <v>20</v>
      </c>
      <c r="K7" s="11" t="s">
        <v>21</v>
      </c>
      <c r="L7" s="11" t="s">
        <v>22</v>
      </c>
      <c r="M7" s="11" t="s">
        <v>23</v>
      </c>
      <c r="N7" s="14" t="s">
        <v>24</v>
      </c>
      <c r="O7" s="9"/>
    </row>
    <row r="8" spans="1:15" ht="15">
      <c r="A8" s="15"/>
      <c r="B8" s="77" t="s">
        <v>99</v>
      </c>
      <c r="C8" s="26"/>
      <c r="D8" s="20"/>
      <c r="E8" s="20"/>
      <c r="F8" s="20"/>
      <c r="G8" s="20"/>
      <c r="H8" s="20"/>
      <c r="I8" s="20"/>
      <c r="J8" s="20"/>
      <c r="K8" s="20"/>
      <c r="L8" s="20"/>
      <c r="M8" s="20"/>
      <c r="N8" s="14"/>
      <c r="O8" s="9"/>
    </row>
    <row r="9" spans="1:15" ht="14.25">
      <c r="A9" s="15">
        <v>302</v>
      </c>
      <c r="B9" s="14" t="s">
        <v>100</v>
      </c>
      <c r="C9" s="26">
        <v>15.44</v>
      </c>
      <c r="D9" s="20">
        <v>185</v>
      </c>
      <c r="E9" s="20">
        <v>10.4</v>
      </c>
      <c r="F9" s="20">
        <v>7.57</v>
      </c>
      <c r="G9" s="20">
        <v>51.16</v>
      </c>
      <c r="H9" s="20">
        <v>88.83</v>
      </c>
      <c r="I9" s="20">
        <v>0.25</v>
      </c>
      <c r="J9" s="20"/>
      <c r="K9" s="20">
        <v>0.07</v>
      </c>
      <c r="L9" s="20">
        <v>0.73</v>
      </c>
      <c r="M9" s="20">
        <v>17.88</v>
      </c>
      <c r="N9" s="21">
        <v>5.53</v>
      </c>
      <c r="O9" s="9"/>
    </row>
    <row r="10" spans="1:15" ht="14.25">
      <c r="A10" s="15">
        <v>685</v>
      </c>
      <c r="B10" s="14" t="s">
        <v>56</v>
      </c>
      <c r="C10" s="26">
        <v>2.77</v>
      </c>
      <c r="D10" s="20">
        <v>200</v>
      </c>
      <c r="E10" s="21">
        <v>0.2</v>
      </c>
      <c r="F10" s="21">
        <v>0</v>
      </c>
      <c r="G10" s="21">
        <v>19.9</v>
      </c>
      <c r="H10" s="21">
        <v>77</v>
      </c>
      <c r="I10" s="21">
        <v>0.01</v>
      </c>
      <c r="J10" s="21">
        <v>5.28</v>
      </c>
      <c r="K10" s="21">
        <v>2.49</v>
      </c>
      <c r="L10" s="21">
        <v>2.49</v>
      </c>
      <c r="M10" s="21">
        <v>7.11</v>
      </c>
      <c r="N10" s="21">
        <v>0.11</v>
      </c>
      <c r="O10" s="9"/>
    </row>
    <row r="11" spans="1:15" ht="14.25">
      <c r="A11" s="15" t="s">
        <v>29</v>
      </c>
      <c r="B11" s="14" t="s">
        <v>70</v>
      </c>
      <c r="C11" s="26">
        <f>9.79-0.11</f>
        <v>9.68</v>
      </c>
      <c r="D11" s="20">
        <v>15</v>
      </c>
      <c r="E11" s="20">
        <v>5.75</v>
      </c>
      <c r="F11" s="20">
        <v>5.97</v>
      </c>
      <c r="G11" s="20">
        <v>0</v>
      </c>
      <c r="H11" s="20">
        <v>90</v>
      </c>
      <c r="I11" s="20">
        <v>0.01</v>
      </c>
      <c r="J11" s="20">
        <v>0.17</v>
      </c>
      <c r="K11" s="20">
        <v>0.06</v>
      </c>
      <c r="L11" s="20">
        <v>0.13</v>
      </c>
      <c r="M11" s="20">
        <v>220</v>
      </c>
      <c r="N11" s="21">
        <v>0.25</v>
      </c>
      <c r="O11" s="9"/>
    </row>
    <row r="12" spans="1:14" ht="14.25">
      <c r="A12" s="15" t="s">
        <v>29</v>
      </c>
      <c r="B12" s="14" t="s">
        <v>30</v>
      </c>
      <c r="C12" s="19">
        <v>2.11</v>
      </c>
      <c r="D12" s="20">
        <v>60</v>
      </c>
      <c r="E12" s="20">
        <v>4.8</v>
      </c>
      <c r="F12" s="20">
        <v>0.6</v>
      </c>
      <c r="G12" s="20">
        <v>29.8</v>
      </c>
      <c r="H12" s="20">
        <v>138.6</v>
      </c>
      <c r="I12" s="20">
        <v>0.04</v>
      </c>
      <c r="J12" s="20">
        <v>0</v>
      </c>
      <c r="K12" s="20">
        <v>0</v>
      </c>
      <c r="L12" s="20">
        <v>0.04</v>
      </c>
      <c r="M12" s="20">
        <v>8</v>
      </c>
      <c r="N12" s="21">
        <v>0.44</v>
      </c>
    </row>
    <row r="13" spans="1:15" s="24" customFormat="1" ht="14.25">
      <c r="A13" s="22"/>
      <c r="B13" s="23" t="s">
        <v>32</v>
      </c>
      <c r="C13" s="42">
        <f>C9+C10+C11+C12</f>
        <v>30</v>
      </c>
      <c r="D13" s="42">
        <f>D9+D10+D11+D12</f>
        <v>460</v>
      </c>
      <c r="E13" s="42">
        <f>E9+E10+E11+E12</f>
        <v>21.150000000000002</v>
      </c>
      <c r="F13" s="42">
        <f>F9+F10+F11+F12</f>
        <v>14.139999999999999</v>
      </c>
      <c r="G13" s="42">
        <f>G9+G10+G11+G12</f>
        <v>100.86</v>
      </c>
      <c r="H13" s="42">
        <f>H9+H10+H11+H12</f>
        <v>394.42999999999995</v>
      </c>
      <c r="I13" s="42">
        <f>I9+I10+I11+I12</f>
        <v>0.31</v>
      </c>
      <c r="J13" s="42">
        <f>J9+J10+J11+J12</f>
        <v>5.45</v>
      </c>
      <c r="K13" s="42">
        <f>K9+K10+K11+K12</f>
        <v>2.62</v>
      </c>
      <c r="L13" s="42">
        <f>L9+L10+L11+L12</f>
        <v>3.39</v>
      </c>
      <c r="M13" s="42">
        <f>M9+M10+M11+M12</f>
        <v>252.99</v>
      </c>
      <c r="N13" s="42">
        <f>N9+N10+N11+N12</f>
        <v>6.330000000000001</v>
      </c>
      <c r="O13" s="78"/>
    </row>
    <row r="14" spans="1:15" ht="14.25">
      <c r="A14" s="15"/>
      <c r="B14" s="16" t="s">
        <v>101</v>
      </c>
      <c r="C14" s="26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1"/>
      <c r="O14" s="9"/>
    </row>
    <row r="15" spans="1:15" ht="14.25">
      <c r="A15" s="15">
        <v>71</v>
      </c>
      <c r="B15" s="14" t="s">
        <v>102</v>
      </c>
      <c r="C15" s="26">
        <v>5.5</v>
      </c>
      <c r="D15" s="20">
        <v>60</v>
      </c>
      <c r="E15" s="21">
        <v>0.88</v>
      </c>
      <c r="F15" s="21">
        <v>3.05</v>
      </c>
      <c r="G15" s="21">
        <v>5.39</v>
      </c>
      <c r="H15" s="21">
        <v>51.42</v>
      </c>
      <c r="I15" s="21">
        <v>0.02</v>
      </c>
      <c r="J15" s="21">
        <v>21.71</v>
      </c>
      <c r="K15" s="21">
        <v>0.13</v>
      </c>
      <c r="L15" s="21">
        <v>1.39</v>
      </c>
      <c r="M15" s="21">
        <v>24.34</v>
      </c>
      <c r="N15" s="21">
        <v>0.32</v>
      </c>
      <c r="O15" s="9"/>
    </row>
    <row r="16" spans="1:15" ht="14.25">
      <c r="A16" s="15">
        <v>110</v>
      </c>
      <c r="B16" s="14" t="s">
        <v>103</v>
      </c>
      <c r="C16" s="26">
        <v>20.87</v>
      </c>
      <c r="D16" s="20">
        <v>255</v>
      </c>
      <c r="E16" s="20">
        <v>1.81</v>
      </c>
      <c r="F16" s="20">
        <v>5.03</v>
      </c>
      <c r="G16" s="20">
        <v>13.57</v>
      </c>
      <c r="H16" s="20">
        <v>109.28</v>
      </c>
      <c r="I16" s="20">
        <v>0.08</v>
      </c>
      <c r="J16" s="20">
        <v>6.04</v>
      </c>
      <c r="K16" s="20">
        <v>0.23</v>
      </c>
      <c r="L16" s="20">
        <v>1.94</v>
      </c>
      <c r="M16" s="20"/>
      <c r="N16" s="21">
        <v>0.78</v>
      </c>
      <c r="O16" s="9"/>
    </row>
    <row r="17" spans="1:15" ht="14.25">
      <c r="A17" s="15">
        <v>302</v>
      </c>
      <c r="B17" s="14" t="s">
        <v>104</v>
      </c>
      <c r="C17" s="26">
        <f>10.05-0.5</f>
        <v>9.55</v>
      </c>
      <c r="D17" s="20">
        <v>150</v>
      </c>
      <c r="E17" s="21">
        <v>5.33</v>
      </c>
      <c r="F17" s="21">
        <v>4.35</v>
      </c>
      <c r="G17" s="21">
        <v>19.95</v>
      </c>
      <c r="H17" s="21">
        <v>140.5</v>
      </c>
      <c r="I17" s="21">
        <v>0.08</v>
      </c>
      <c r="J17" s="21"/>
      <c r="K17" s="21">
        <v>0.053</v>
      </c>
      <c r="L17" s="21">
        <v>0.55</v>
      </c>
      <c r="M17" s="21">
        <v>14.49</v>
      </c>
      <c r="N17" s="21">
        <v>4.65</v>
      </c>
      <c r="O17" s="9"/>
    </row>
    <row r="18" spans="1:15" ht="14.25">
      <c r="A18" s="15">
        <v>498</v>
      </c>
      <c r="B18" s="14" t="s">
        <v>105</v>
      </c>
      <c r="C18" s="26">
        <v>23.23</v>
      </c>
      <c r="D18" s="20">
        <v>100</v>
      </c>
      <c r="E18" s="20">
        <v>7.3</v>
      </c>
      <c r="F18" s="20">
        <v>9.6</v>
      </c>
      <c r="G18" s="20">
        <v>5.4</v>
      </c>
      <c r="H18" s="20">
        <v>139</v>
      </c>
      <c r="I18" s="20"/>
      <c r="J18" s="20">
        <v>1.01</v>
      </c>
      <c r="K18" s="20"/>
      <c r="L18" s="20"/>
      <c r="M18" s="20"/>
      <c r="N18" s="21">
        <v>1.12</v>
      </c>
      <c r="O18" s="9"/>
    </row>
    <row r="19" spans="1:15" ht="14.25">
      <c r="A19" s="15"/>
      <c r="B19" s="14" t="s">
        <v>76</v>
      </c>
      <c r="C19" s="26">
        <v>4.85</v>
      </c>
      <c r="D19" s="20">
        <v>200</v>
      </c>
      <c r="E19" s="21">
        <v>0.16</v>
      </c>
      <c r="F19" s="21">
        <v>0.16</v>
      </c>
      <c r="G19" s="21">
        <v>27.87</v>
      </c>
      <c r="H19" s="21">
        <v>108.89</v>
      </c>
      <c r="I19" s="21">
        <v>0.01</v>
      </c>
      <c r="J19" s="21">
        <v>1.6</v>
      </c>
      <c r="K19" s="21">
        <v>0</v>
      </c>
      <c r="L19" s="21">
        <v>0.16</v>
      </c>
      <c r="M19" s="21">
        <v>4</v>
      </c>
      <c r="N19" s="21">
        <v>0.4</v>
      </c>
      <c r="O19" s="9"/>
    </row>
    <row r="20" spans="1:15" ht="14.25">
      <c r="A20" s="15" t="s">
        <v>29</v>
      </c>
      <c r="B20" s="14" t="s">
        <v>39</v>
      </c>
      <c r="C20" s="26">
        <v>4</v>
      </c>
      <c r="D20" s="20">
        <v>60</v>
      </c>
      <c r="E20" s="20">
        <v>2.92</v>
      </c>
      <c r="F20" s="20">
        <v>0.52</v>
      </c>
      <c r="G20" s="20">
        <v>14.2</v>
      </c>
      <c r="H20" s="20">
        <v>75.6</v>
      </c>
      <c r="I20" s="20">
        <v>0.07</v>
      </c>
      <c r="J20" s="20"/>
      <c r="K20" s="20"/>
      <c r="L20" s="20">
        <v>0.56</v>
      </c>
      <c r="M20" s="20">
        <v>14.8</v>
      </c>
      <c r="N20" s="21">
        <v>1.08</v>
      </c>
      <c r="O20" s="9"/>
    </row>
    <row r="21" spans="1:15" s="48" customFormat="1" ht="14.25">
      <c r="A21" s="22"/>
      <c r="B21" s="18" t="s">
        <v>106</v>
      </c>
      <c r="C21" s="42">
        <f>C15+C16+C17+C18+C19+C20</f>
        <v>68</v>
      </c>
      <c r="D21" s="42">
        <f>D15+D16+D17+D18+D19+D20</f>
        <v>825</v>
      </c>
      <c r="E21" s="42">
        <f>E15+E16+E17+E18+E19+E20</f>
        <v>18.4</v>
      </c>
      <c r="F21" s="42">
        <f>F15+F16+F17+F18+F19+F20</f>
        <v>22.71</v>
      </c>
      <c r="G21" s="42">
        <f>G15+G16+G17+G18+G19+G20</f>
        <v>86.38</v>
      </c>
      <c r="H21" s="42">
        <f>H15+H16+H17+H18+H19+H20</f>
        <v>624.69</v>
      </c>
      <c r="I21" s="42">
        <f>I15+I16+I17+I18+I19+I20</f>
        <v>0.26</v>
      </c>
      <c r="J21" s="42">
        <f>J15+J16+J17+J18+J19+J20</f>
        <v>30.360000000000003</v>
      </c>
      <c r="K21" s="42">
        <f>K15+K16+K17+K18+K19+K20</f>
        <v>0.413</v>
      </c>
      <c r="L21" s="42">
        <f>L15+L16+L17+L18+L19+L20</f>
        <v>4.6</v>
      </c>
      <c r="M21" s="42">
        <f>M15+M16+M17+M18+M19+M20</f>
        <v>57.629999999999995</v>
      </c>
      <c r="N21" s="42">
        <f>N15+N16+N17+N18+N19+N20</f>
        <v>8.350000000000001</v>
      </c>
      <c r="O21" s="79"/>
    </row>
    <row r="22" spans="1:15" s="48" customFormat="1" ht="14.25">
      <c r="A22" s="22"/>
      <c r="B22" s="18" t="s">
        <v>107</v>
      </c>
      <c r="C22" s="42">
        <f>C21+C13</f>
        <v>98</v>
      </c>
      <c r="D22" s="18">
        <f>D21+D13</f>
        <v>1285</v>
      </c>
      <c r="E22" s="18">
        <f>E21+E13</f>
        <v>39.55</v>
      </c>
      <c r="F22" s="18">
        <f>F21+F13</f>
        <v>36.85</v>
      </c>
      <c r="G22" s="18">
        <f>G21+G13</f>
        <v>187.24</v>
      </c>
      <c r="H22" s="18">
        <f>H21+H13</f>
        <v>1019.12</v>
      </c>
      <c r="I22" s="18">
        <f>I21+I13</f>
        <v>0.5700000000000001</v>
      </c>
      <c r="J22" s="18">
        <f>J21+J13</f>
        <v>35.81</v>
      </c>
      <c r="K22" s="18">
        <f>K21+K13</f>
        <v>3.033</v>
      </c>
      <c r="L22" s="18">
        <f>L21+L13</f>
        <v>7.99</v>
      </c>
      <c r="M22" s="18">
        <f>M21+M13</f>
        <v>310.62</v>
      </c>
      <c r="N22" s="18">
        <f>N21+N13</f>
        <v>14.680000000000003</v>
      </c>
      <c r="O22" s="79"/>
    </row>
    <row r="23" spans="2:15" ht="12.75" customHeight="1">
      <c r="B23" s="80" t="s">
        <v>108</v>
      </c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9"/>
    </row>
    <row r="24" spans="1:15" ht="10.5" customHeight="1">
      <c r="A24" s="15"/>
      <c r="B24" s="11" t="s">
        <v>10</v>
      </c>
      <c r="C24" s="12" t="s">
        <v>11</v>
      </c>
      <c r="D24" s="11" t="s">
        <v>12</v>
      </c>
      <c r="E24" s="11" t="s">
        <v>13</v>
      </c>
      <c r="F24" s="11"/>
      <c r="G24" s="11"/>
      <c r="H24" s="11" t="s">
        <v>14</v>
      </c>
      <c r="I24" s="11"/>
      <c r="J24" s="11"/>
      <c r="K24" s="11"/>
      <c r="L24" s="11"/>
      <c r="M24" s="11"/>
      <c r="N24" s="14"/>
      <c r="O24" s="9"/>
    </row>
    <row r="25" spans="1:15" ht="7.5" customHeight="1">
      <c r="A25" s="15"/>
      <c r="B25" s="11"/>
      <c r="C25" s="12"/>
      <c r="D25" s="11"/>
      <c r="E25" s="11" t="s">
        <v>15</v>
      </c>
      <c r="F25" s="11" t="s">
        <v>16</v>
      </c>
      <c r="G25" s="76" t="s">
        <v>17</v>
      </c>
      <c r="H25" s="11" t="s">
        <v>18</v>
      </c>
      <c r="I25" s="11" t="s">
        <v>19</v>
      </c>
      <c r="J25" s="11" t="s">
        <v>20</v>
      </c>
      <c r="K25" s="11" t="s">
        <v>21</v>
      </c>
      <c r="L25" s="11" t="s">
        <v>22</v>
      </c>
      <c r="M25" s="11" t="s">
        <v>23</v>
      </c>
      <c r="N25" s="14" t="s">
        <v>24</v>
      </c>
      <c r="O25" s="9"/>
    </row>
    <row r="26" spans="1:15" ht="12" customHeight="1">
      <c r="A26" s="15"/>
      <c r="B26" s="16" t="s">
        <v>109</v>
      </c>
      <c r="C26" s="26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4"/>
      <c r="O26" s="9"/>
    </row>
    <row r="27" spans="1:15" ht="14.25">
      <c r="A27" s="15">
        <v>302</v>
      </c>
      <c r="B27" s="14">
        <f>B9</f>
        <v>0</v>
      </c>
      <c r="C27" s="26">
        <v>20.33</v>
      </c>
      <c r="D27" s="20">
        <v>185</v>
      </c>
      <c r="E27" s="20">
        <v>10.4</v>
      </c>
      <c r="F27" s="20">
        <v>7.57</v>
      </c>
      <c r="G27" s="20">
        <v>51.16</v>
      </c>
      <c r="H27" s="20">
        <v>88.83</v>
      </c>
      <c r="I27" s="20">
        <v>0.25</v>
      </c>
      <c r="J27" s="20"/>
      <c r="K27" s="20">
        <v>0.07</v>
      </c>
      <c r="L27" s="20">
        <v>0.73</v>
      </c>
      <c r="M27" s="20">
        <v>17.88</v>
      </c>
      <c r="N27" s="21">
        <v>5.53</v>
      </c>
      <c r="O27" s="9"/>
    </row>
    <row r="28" spans="1:15" ht="14.25">
      <c r="A28" s="15">
        <v>685</v>
      </c>
      <c r="B28" s="14" t="s">
        <v>56</v>
      </c>
      <c r="C28" s="26">
        <v>2.77</v>
      </c>
      <c r="D28" s="20">
        <v>200</v>
      </c>
      <c r="E28" s="21">
        <v>0.2</v>
      </c>
      <c r="F28" s="21">
        <v>0</v>
      </c>
      <c r="G28" s="21">
        <v>19.8</v>
      </c>
      <c r="H28" s="21">
        <v>77</v>
      </c>
      <c r="I28" s="21">
        <v>0.01</v>
      </c>
      <c r="J28" s="21">
        <v>5.32</v>
      </c>
      <c r="K28" s="21">
        <v>2.49</v>
      </c>
      <c r="L28" s="21">
        <v>2.49</v>
      </c>
      <c r="M28" s="21">
        <v>7.11</v>
      </c>
      <c r="N28" s="21">
        <v>0.11</v>
      </c>
      <c r="O28" s="9"/>
    </row>
    <row r="29" spans="1:15" ht="14.25">
      <c r="A29" s="15" t="s">
        <v>29</v>
      </c>
      <c r="B29" s="14" t="s">
        <v>70</v>
      </c>
      <c r="C29" s="26">
        <v>9.79</v>
      </c>
      <c r="D29" s="20">
        <v>15</v>
      </c>
      <c r="E29" s="20">
        <v>5.75</v>
      </c>
      <c r="F29" s="20">
        <v>5.97</v>
      </c>
      <c r="G29" s="20">
        <v>0</v>
      </c>
      <c r="H29" s="20">
        <v>90</v>
      </c>
      <c r="I29" s="20">
        <v>0.01</v>
      </c>
      <c r="J29" s="20">
        <v>0.17</v>
      </c>
      <c r="K29" s="20">
        <v>0.06</v>
      </c>
      <c r="L29" s="20">
        <v>0.13</v>
      </c>
      <c r="M29" s="20">
        <v>220</v>
      </c>
      <c r="N29" s="21">
        <v>0.25</v>
      </c>
      <c r="O29" s="9"/>
    </row>
    <row r="30" spans="1:14" ht="14.25">
      <c r="A30" s="15" t="s">
        <v>29</v>
      </c>
      <c r="B30" s="14" t="s">
        <v>30</v>
      </c>
      <c r="C30" s="19">
        <v>2.11</v>
      </c>
      <c r="D30" s="20">
        <v>60</v>
      </c>
      <c r="E30" s="20">
        <v>4.8</v>
      </c>
      <c r="F30" s="20">
        <v>0.6</v>
      </c>
      <c r="G30" s="20">
        <v>29.8</v>
      </c>
      <c r="H30" s="20">
        <v>138.6</v>
      </c>
      <c r="I30" s="20">
        <v>0.04</v>
      </c>
      <c r="J30" s="20">
        <v>0</v>
      </c>
      <c r="K30" s="20">
        <v>0</v>
      </c>
      <c r="L30" s="20">
        <v>0.04</v>
      </c>
      <c r="M30" s="20">
        <v>8</v>
      </c>
      <c r="N30" s="21">
        <v>0.44</v>
      </c>
    </row>
    <row r="31" spans="1:15" ht="12" customHeight="1">
      <c r="A31" s="15"/>
      <c r="B31" s="46" t="s">
        <v>32</v>
      </c>
      <c r="C31" s="47">
        <f>C27+C28+C29+C30</f>
        <v>35</v>
      </c>
      <c r="D31" s="47">
        <f>D27+D28+D29+D30</f>
        <v>460</v>
      </c>
      <c r="E31" s="47">
        <f>E27+E28+E29+E30</f>
        <v>21.150000000000002</v>
      </c>
      <c r="F31" s="47">
        <f>F27+F28+F29+F30</f>
        <v>14.139999999999999</v>
      </c>
      <c r="G31" s="47">
        <f>G27+G28+G29+G30</f>
        <v>100.75999999999999</v>
      </c>
      <c r="H31" s="47">
        <f>H27+H28+H29+H30</f>
        <v>394.42999999999995</v>
      </c>
      <c r="I31" s="47">
        <f>I27+I28+I29+I30</f>
        <v>0.31</v>
      </c>
      <c r="J31" s="47">
        <f>J27+J28+J29+J30</f>
        <v>5.49</v>
      </c>
      <c r="K31" s="47">
        <f>K27+K28+K29+K30</f>
        <v>2.62</v>
      </c>
      <c r="L31" s="47">
        <f>L27+L28+L29+L30</f>
        <v>3.39</v>
      </c>
      <c r="M31" s="47">
        <f>M27+M28+M29+M30</f>
        <v>252.99</v>
      </c>
      <c r="N31" s="47">
        <f>N27+N28+N29+N30</f>
        <v>6.330000000000001</v>
      </c>
      <c r="O31" s="9"/>
    </row>
    <row r="32" spans="1:15" ht="9.75" customHeight="1">
      <c r="A32" s="15"/>
      <c r="B32" s="16" t="s">
        <v>71</v>
      </c>
      <c r="C32" s="26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1"/>
      <c r="O32" s="9"/>
    </row>
    <row r="33" spans="1:15" ht="14.25">
      <c r="A33" s="15">
        <v>71</v>
      </c>
      <c r="B33" s="14">
        <f aca="true" t="shared" si="0" ref="B33:B37">B15</f>
        <v>0</v>
      </c>
      <c r="C33" s="26">
        <v>5.5</v>
      </c>
      <c r="D33" s="20">
        <v>60</v>
      </c>
      <c r="E33" s="21">
        <v>0.88</v>
      </c>
      <c r="F33" s="21">
        <v>3.05</v>
      </c>
      <c r="G33" s="21">
        <v>5.39</v>
      </c>
      <c r="H33" s="21">
        <v>51.42</v>
      </c>
      <c r="I33" s="21">
        <v>0.02</v>
      </c>
      <c r="J33" s="21">
        <v>21.71</v>
      </c>
      <c r="K33" s="21">
        <v>0.13</v>
      </c>
      <c r="L33" s="21">
        <v>1.39</v>
      </c>
      <c r="M33" s="21">
        <v>24.34</v>
      </c>
      <c r="N33" s="21">
        <v>0.32</v>
      </c>
      <c r="O33" s="9"/>
    </row>
    <row r="34" spans="1:15" ht="14.25">
      <c r="A34" s="15">
        <v>110</v>
      </c>
      <c r="B34" s="14">
        <f t="shared" si="0"/>
        <v>0</v>
      </c>
      <c r="C34" s="26">
        <f>28.52-1.5</f>
        <v>27.02</v>
      </c>
      <c r="D34" s="20">
        <v>255</v>
      </c>
      <c r="E34" s="20">
        <v>1.81</v>
      </c>
      <c r="F34" s="20">
        <v>5.03</v>
      </c>
      <c r="G34" s="20">
        <v>13.57</v>
      </c>
      <c r="H34" s="20">
        <v>109.28</v>
      </c>
      <c r="I34" s="20">
        <v>0.08</v>
      </c>
      <c r="J34" s="20">
        <v>6.04</v>
      </c>
      <c r="K34" s="20">
        <v>0.23</v>
      </c>
      <c r="L34" s="20">
        <v>1.94</v>
      </c>
      <c r="M34" s="20">
        <v>17.98</v>
      </c>
      <c r="N34" s="21">
        <v>0.78</v>
      </c>
      <c r="O34" s="9"/>
    </row>
    <row r="35" spans="1:15" ht="14.25">
      <c r="A35" s="15">
        <v>302</v>
      </c>
      <c r="B35" s="14">
        <f t="shared" si="0"/>
        <v>0</v>
      </c>
      <c r="C35" s="26">
        <v>13.4</v>
      </c>
      <c r="D35" s="20">
        <v>200</v>
      </c>
      <c r="E35" s="21">
        <v>5.33</v>
      </c>
      <c r="F35" s="21">
        <v>4.35</v>
      </c>
      <c r="G35" s="21">
        <v>19.95</v>
      </c>
      <c r="H35" s="21">
        <v>140.5</v>
      </c>
      <c r="I35" s="21">
        <v>0.08</v>
      </c>
      <c r="J35" s="21"/>
      <c r="K35" s="21">
        <v>0.053</v>
      </c>
      <c r="L35" s="21">
        <v>0.55</v>
      </c>
      <c r="M35" s="21">
        <v>14.49</v>
      </c>
      <c r="N35" s="21">
        <v>4.65</v>
      </c>
      <c r="O35" s="9"/>
    </row>
    <row r="36" spans="1:15" ht="14.25">
      <c r="A36" s="15">
        <v>498</v>
      </c>
      <c r="B36" s="14">
        <f t="shared" si="0"/>
        <v>0</v>
      </c>
      <c r="C36" s="26">
        <f aca="true" t="shared" si="1" ref="C36:C37">C18</f>
        <v>23.23</v>
      </c>
      <c r="D36" s="20">
        <v>100</v>
      </c>
      <c r="E36" s="20">
        <v>7.3</v>
      </c>
      <c r="F36" s="20">
        <v>9.6</v>
      </c>
      <c r="G36" s="20">
        <v>5.4</v>
      </c>
      <c r="H36" s="20">
        <v>139</v>
      </c>
      <c r="I36" s="20"/>
      <c r="J36" s="20">
        <v>1.01</v>
      </c>
      <c r="K36" s="20"/>
      <c r="L36" s="20"/>
      <c r="M36" s="20"/>
      <c r="N36" s="21">
        <v>1.12</v>
      </c>
      <c r="O36" s="9"/>
    </row>
    <row r="37" spans="1:15" ht="14.25">
      <c r="A37" s="15"/>
      <c r="B37" s="14">
        <f t="shared" si="0"/>
        <v>0</v>
      </c>
      <c r="C37" s="26">
        <f t="shared" si="1"/>
        <v>4.85</v>
      </c>
      <c r="D37" s="20">
        <v>200</v>
      </c>
      <c r="E37" s="21">
        <v>0.16</v>
      </c>
      <c r="F37" s="21">
        <v>0.16</v>
      </c>
      <c r="G37" s="21">
        <v>27.87</v>
      </c>
      <c r="H37" s="21">
        <v>108.39</v>
      </c>
      <c r="I37" s="21">
        <v>0.01</v>
      </c>
      <c r="J37" s="21">
        <v>1.6</v>
      </c>
      <c r="K37" s="21">
        <v>0</v>
      </c>
      <c r="L37" s="21">
        <v>0.16</v>
      </c>
      <c r="M37" s="21">
        <v>4</v>
      </c>
      <c r="N37" s="21">
        <v>0.4</v>
      </c>
      <c r="O37" s="9"/>
    </row>
    <row r="38" spans="1:15" ht="14.25">
      <c r="A38" s="15" t="s">
        <v>29</v>
      </c>
      <c r="B38" s="14" t="s">
        <v>39</v>
      </c>
      <c r="C38" s="26">
        <v>4</v>
      </c>
      <c r="D38" s="20">
        <v>60</v>
      </c>
      <c r="E38" s="20">
        <v>2.92</v>
      </c>
      <c r="F38" s="20">
        <v>0.52</v>
      </c>
      <c r="G38" s="20">
        <v>14.2</v>
      </c>
      <c r="H38" s="20">
        <v>75.6</v>
      </c>
      <c r="I38" s="20">
        <v>0.07</v>
      </c>
      <c r="J38" s="20"/>
      <c r="K38" s="20"/>
      <c r="L38" s="20">
        <v>0.56</v>
      </c>
      <c r="M38" s="20">
        <v>14.8</v>
      </c>
      <c r="N38" s="21">
        <v>1.08</v>
      </c>
      <c r="O38" s="9"/>
    </row>
    <row r="39" spans="1:15" s="48" customFormat="1" ht="14.25">
      <c r="A39" s="22"/>
      <c r="B39" s="18" t="s">
        <v>110</v>
      </c>
      <c r="C39" s="42">
        <f>C33+C34+C35+C36+C37+C38</f>
        <v>77.99999999999999</v>
      </c>
      <c r="D39" s="42">
        <f>D33+D34+D35+D36+D37+D38</f>
        <v>875</v>
      </c>
      <c r="E39" s="42">
        <f>E33+E34+E35+E36+E37+E38</f>
        <v>18.4</v>
      </c>
      <c r="F39" s="42">
        <f>F33+F34+F35+F36+F37+F38</f>
        <v>22.71</v>
      </c>
      <c r="G39" s="42">
        <f>G33+G34+G35+G36+G37+G38</f>
        <v>86.38</v>
      </c>
      <c r="H39" s="42">
        <f>H33+H34+H35+H36+H37+H38</f>
        <v>624.19</v>
      </c>
      <c r="I39" s="42">
        <f>I33+I34+I35+I36+I37+I38</f>
        <v>0.26</v>
      </c>
      <c r="J39" s="42">
        <f>J33+J34+J35+J36+J37+J38</f>
        <v>30.360000000000003</v>
      </c>
      <c r="K39" s="42">
        <f>K33+K34+K35+K36+K37+K38</f>
        <v>0.413</v>
      </c>
      <c r="L39" s="42">
        <f>L33+L34+L35+L36+L37+L38</f>
        <v>4.6</v>
      </c>
      <c r="M39" s="42">
        <f>M33+M34+M35+M36+M37+M38</f>
        <v>75.61</v>
      </c>
      <c r="N39" s="42">
        <f>N33+N34+N35+N36+N37+N38</f>
        <v>8.350000000000001</v>
      </c>
      <c r="O39" s="79"/>
    </row>
    <row r="40" spans="1:15" s="48" customFormat="1" ht="14.25">
      <c r="A40" s="22"/>
      <c r="B40" s="81" t="s">
        <v>111</v>
      </c>
      <c r="C40" s="82">
        <f>C39+C31</f>
        <v>112.99999999999999</v>
      </c>
      <c r="D40" s="82">
        <f>D39+D31</f>
        <v>1335</v>
      </c>
      <c r="E40" s="82">
        <f>E39+E31</f>
        <v>39.55</v>
      </c>
      <c r="F40" s="82">
        <f>F39+F31</f>
        <v>36.85</v>
      </c>
      <c r="G40" s="82">
        <f>G39+G31</f>
        <v>187.14</v>
      </c>
      <c r="H40" s="82">
        <f>H39+H31</f>
        <v>1018.62</v>
      </c>
      <c r="I40" s="82">
        <f>I39+I31</f>
        <v>0.5700000000000001</v>
      </c>
      <c r="J40" s="82">
        <f>J39+J31</f>
        <v>35.85</v>
      </c>
      <c r="K40" s="82">
        <f>K39+K31</f>
        <v>3.033</v>
      </c>
      <c r="L40" s="82">
        <f>L39+L31</f>
        <v>7.99</v>
      </c>
      <c r="M40" s="82">
        <f>M39+M31</f>
        <v>328.6</v>
      </c>
      <c r="N40" s="82">
        <f>N39+N31</f>
        <v>14.680000000000003</v>
      </c>
      <c r="O40" s="79"/>
    </row>
  </sheetData>
  <sheetProtection selectLockedCells="1" selectUnlockedCells="1"/>
  <mergeCells count="13">
    <mergeCell ref="A4:A5"/>
    <mergeCell ref="B4:N4"/>
    <mergeCell ref="B6:B7"/>
    <mergeCell ref="C6:C7"/>
    <mergeCell ref="D6:D7"/>
    <mergeCell ref="E6:G6"/>
    <mergeCell ref="H6:M6"/>
    <mergeCell ref="B23:N23"/>
    <mergeCell ref="B24:B25"/>
    <mergeCell ref="C24:C25"/>
    <mergeCell ref="D24:D25"/>
    <mergeCell ref="E24:G24"/>
    <mergeCell ref="H24:M24"/>
  </mergeCells>
  <printOptions/>
  <pageMargins left="0.7875" right="0.7875" top="0.39375" bottom="0.39375" header="0.5118110236220472" footer="0.5118110236220472"/>
  <pageSetup horizontalDpi="300" verticalDpi="300" orientation="landscape" paperSize="9" scale="97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8"/>
  <sheetViews>
    <sheetView workbookViewId="0" topLeftCell="A1">
      <selection activeCell="Q14" sqref="Q14"/>
    </sheetView>
  </sheetViews>
  <sheetFormatPr defaultColWidth="9.140625" defaultRowHeight="12.75"/>
  <cols>
    <col min="1" max="1" width="5.28125" style="1" customWidth="1"/>
    <col min="2" max="2" width="42.00390625" style="0" customWidth="1"/>
    <col min="3" max="3" width="9.140625" style="83" customWidth="1"/>
    <col min="4" max="4" width="7.8515625" style="0" customWidth="1"/>
    <col min="5" max="5" width="7.00390625" style="0" customWidth="1"/>
    <col min="6" max="6" width="6.140625" style="0" customWidth="1"/>
    <col min="7" max="7" width="8.7109375" style="0" customWidth="1"/>
    <col min="8" max="8" width="8.8515625" style="0" customWidth="1"/>
    <col min="9" max="9" width="5.421875" style="0" customWidth="1"/>
    <col min="10" max="10" width="5.57421875" style="0" customWidth="1"/>
    <col min="11" max="11" width="5.421875" style="0" customWidth="1"/>
    <col min="12" max="12" width="4.7109375" style="0" customWidth="1"/>
    <col min="13" max="13" width="7.421875" style="0" customWidth="1"/>
    <col min="14" max="14" width="7.28125" style="0" customWidth="1"/>
    <col min="15" max="16384" width="11.421875" style="0" customWidth="1"/>
  </cols>
  <sheetData>
    <row r="1" spans="1:14" s="9" customFormat="1" ht="13.5">
      <c r="A1" s="36"/>
      <c r="B1" s="6" t="s">
        <v>0</v>
      </c>
      <c r="C1" s="51"/>
      <c r="D1" s="52"/>
      <c r="E1" s="52"/>
      <c r="F1" s="52"/>
      <c r="G1" s="52"/>
      <c r="H1" s="52"/>
      <c r="I1" s="52" t="s">
        <v>1</v>
      </c>
      <c r="J1" s="52"/>
      <c r="K1" s="52"/>
      <c r="L1" s="52"/>
      <c r="M1" s="52"/>
      <c r="N1" s="6"/>
    </row>
    <row r="2" spans="1:14" s="9" customFormat="1" ht="13.5">
      <c r="A2" s="36"/>
      <c r="B2" s="6" t="s">
        <v>2</v>
      </c>
      <c r="C2" s="51"/>
      <c r="D2" s="52"/>
      <c r="E2" s="52"/>
      <c r="F2" s="52"/>
      <c r="G2" s="52"/>
      <c r="H2" s="52" t="s">
        <v>3</v>
      </c>
      <c r="I2" s="52"/>
      <c r="J2" s="52"/>
      <c r="K2" s="52"/>
      <c r="L2" s="52"/>
      <c r="M2" s="52"/>
      <c r="N2" s="6"/>
    </row>
    <row r="3" spans="2:14" ht="10.5" customHeight="1">
      <c r="B3" s="55" t="s">
        <v>4</v>
      </c>
      <c r="C3" s="56"/>
      <c r="D3" s="57"/>
      <c r="E3" s="57"/>
      <c r="F3" s="57" t="s">
        <v>5</v>
      </c>
      <c r="G3" s="57"/>
      <c r="H3" s="57"/>
      <c r="I3" s="57"/>
      <c r="J3" s="57"/>
      <c r="K3" s="55"/>
      <c r="L3" s="55"/>
      <c r="M3" s="55"/>
      <c r="N3" s="55"/>
    </row>
    <row r="4" spans="2:14" ht="13.5" customHeight="1">
      <c r="B4" s="84" t="s">
        <v>112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</row>
    <row r="5" spans="2:13" ht="14.25">
      <c r="B5" s="85" t="s">
        <v>113</v>
      </c>
      <c r="C5" s="83" t="s">
        <v>114</v>
      </c>
      <c r="D5" s="86"/>
      <c r="E5" s="86"/>
      <c r="F5" s="86"/>
      <c r="G5" s="86"/>
      <c r="H5" s="86"/>
      <c r="I5" s="86"/>
      <c r="J5" s="86"/>
      <c r="K5" s="86"/>
      <c r="L5" s="86"/>
      <c r="M5" s="86"/>
    </row>
    <row r="6" spans="1:14" ht="10.5" customHeight="1">
      <c r="A6" s="10" t="s">
        <v>9</v>
      </c>
      <c r="B6" s="63" t="s">
        <v>10</v>
      </c>
      <c r="C6" s="64" t="s">
        <v>11</v>
      </c>
      <c r="D6" s="65" t="s">
        <v>12</v>
      </c>
      <c r="E6" s="63" t="s">
        <v>13</v>
      </c>
      <c r="F6" s="63"/>
      <c r="G6" s="63"/>
      <c r="H6" s="63" t="s">
        <v>14</v>
      </c>
      <c r="I6" s="63"/>
      <c r="J6" s="63"/>
      <c r="K6" s="63"/>
      <c r="L6" s="63"/>
      <c r="M6" s="63"/>
      <c r="N6" s="62"/>
    </row>
    <row r="7" spans="1:14" ht="7.5" customHeight="1">
      <c r="A7" s="10"/>
      <c r="B7" s="63"/>
      <c r="C7" s="64"/>
      <c r="D7" s="65"/>
      <c r="E7" s="63" t="s">
        <v>15</v>
      </c>
      <c r="F7" s="63" t="s">
        <v>16</v>
      </c>
      <c r="G7" s="63" t="s">
        <v>17</v>
      </c>
      <c r="H7" s="63" t="s">
        <v>18</v>
      </c>
      <c r="I7" s="63" t="s">
        <v>19</v>
      </c>
      <c r="J7" s="63" t="s">
        <v>20</v>
      </c>
      <c r="K7" s="63" t="s">
        <v>21</v>
      </c>
      <c r="L7" s="63" t="s">
        <v>22</v>
      </c>
      <c r="M7" s="63" t="s">
        <v>23</v>
      </c>
      <c r="N7" s="62" t="s">
        <v>24</v>
      </c>
    </row>
    <row r="8" spans="1:14" ht="14.25">
      <c r="A8" s="15"/>
      <c r="B8" s="66" t="s">
        <v>115</v>
      </c>
      <c r="C8" s="87"/>
      <c r="D8" s="67"/>
      <c r="E8" s="67"/>
      <c r="F8" s="67"/>
      <c r="G8" s="67"/>
      <c r="H8" s="67"/>
      <c r="I8" s="67"/>
      <c r="J8" s="67"/>
      <c r="K8" s="67"/>
      <c r="L8" s="67"/>
      <c r="M8" s="67"/>
      <c r="N8" s="62"/>
    </row>
    <row r="9" spans="1:14" ht="14.25">
      <c r="A9" s="15">
        <v>302</v>
      </c>
      <c r="B9" s="62" t="s">
        <v>116</v>
      </c>
      <c r="C9" s="87">
        <f>15.49-0.11</f>
        <v>15.38</v>
      </c>
      <c r="D9" s="67">
        <v>185</v>
      </c>
      <c r="E9" s="63">
        <v>7.4</v>
      </c>
      <c r="F9" s="63">
        <v>14.12</v>
      </c>
      <c r="G9" s="63">
        <v>40.97</v>
      </c>
      <c r="H9" s="63">
        <v>320.97</v>
      </c>
      <c r="I9" s="63">
        <v>0.12</v>
      </c>
      <c r="J9" s="63">
        <v>1.61</v>
      </c>
      <c r="K9" s="63">
        <v>0.07</v>
      </c>
      <c r="L9" s="63">
        <v>0.26</v>
      </c>
      <c r="M9" s="63">
        <v>157.69</v>
      </c>
      <c r="N9" s="63">
        <v>0.95</v>
      </c>
    </row>
    <row r="10" spans="1:14" ht="14.25">
      <c r="A10" s="15"/>
      <c r="B10" s="62" t="s">
        <v>117</v>
      </c>
      <c r="C10" s="87">
        <v>12.51</v>
      </c>
      <c r="D10" s="67">
        <v>200</v>
      </c>
      <c r="E10" s="63">
        <v>3.79</v>
      </c>
      <c r="F10" s="63">
        <v>3.2</v>
      </c>
      <c r="G10" s="63">
        <v>25.81</v>
      </c>
      <c r="H10" s="63">
        <v>143</v>
      </c>
      <c r="I10" s="63">
        <v>0.04</v>
      </c>
      <c r="J10" s="63">
        <v>1.3</v>
      </c>
      <c r="K10" s="63">
        <v>0.02</v>
      </c>
      <c r="L10" s="63">
        <v>0.01</v>
      </c>
      <c r="M10" s="63">
        <v>125.12</v>
      </c>
      <c r="N10" s="63">
        <v>0.98</v>
      </c>
    </row>
    <row r="11" spans="1:14" ht="14.25">
      <c r="A11" s="15" t="s">
        <v>29</v>
      </c>
      <c r="B11" s="14" t="s">
        <v>30</v>
      </c>
      <c r="C11" s="19">
        <v>2.11</v>
      </c>
      <c r="D11" s="20">
        <v>60</v>
      </c>
      <c r="E11" s="20">
        <v>4.8</v>
      </c>
      <c r="F11" s="20">
        <v>0.6</v>
      </c>
      <c r="G11" s="20">
        <v>29.8</v>
      </c>
      <c r="H11" s="20">
        <v>138.6</v>
      </c>
      <c r="I11" s="20">
        <v>0.04</v>
      </c>
      <c r="J11" s="20">
        <v>0</v>
      </c>
      <c r="K11" s="20">
        <v>0</v>
      </c>
      <c r="L11" s="20">
        <v>0.04</v>
      </c>
      <c r="M11" s="20">
        <v>8</v>
      </c>
      <c r="N11" s="21">
        <v>0.44</v>
      </c>
    </row>
    <row r="12" spans="1:14" ht="14.25">
      <c r="A12" s="15"/>
      <c r="B12" s="69" t="s">
        <v>32</v>
      </c>
      <c r="C12" s="88">
        <f>C9+C10+C11</f>
        <v>30</v>
      </c>
      <c r="D12" s="70">
        <f>D9+D10+D11</f>
        <v>445</v>
      </c>
      <c r="E12" s="70">
        <f>E9+E10+E11</f>
        <v>15.990000000000002</v>
      </c>
      <c r="F12" s="70">
        <f>F9+F10+F11</f>
        <v>17.92</v>
      </c>
      <c r="G12" s="70">
        <f>G9+G10+G11</f>
        <v>96.58</v>
      </c>
      <c r="H12" s="70">
        <f>H9+H10+H11</f>
        <v>602.57</v>
      </c>
      <c r="I12" s="70">
        <f>I9+I10+I11</f>
        <v>0.2</v>
      </c>
      <c r="J12" s="70">
        <f>J9+J10+J11</f>
        <v>2.91</v>
      </c>
      <c r="K12" s="70">
        <f>K9+K10+K11</f>
        <v>0.09000000000000001</v>
      </c>
      <c r="L12" s="70">
        <f>L9+L10+L11</f>
        <v>0.31</v>
      </c>
      <c r="M12" s="70">
        <f>M9+M10+M11</f>
        <v>290.81</v>
      </c>
      <c r="N12" s="70">
        <f>N9+N10+N11</f>
        <v>2.37</v>
      </c>
    </row>
    <row r="13" spans="1:14" ht="14.25">
      <c r="A13" s="15"/>
      <c r="B13" s="66" t="s">
        <v>118</v>
      </c>
      <c r="C13" s="87"/>
      <c r="D13" s="67"/>
      <c r="E13" s="15"/>
      <c r="F13" s="15"/>
      <c r="G13" s="15"/>
      <c r="H13" s="15"/>
      <c r="I13" s="15"/>
      <c r="J13" s="15"/>
      <c r="K13" s="15"/>
      <c r="L13" s="15"/>
      <c r="M13" s="15"/>
      <c r="N13" s="63"/>
    </row>
    <row r="14" spans="1:14" ht="14.25">
      <c r="A14" s="15">
        <v>43</v>
      </c>
      <c r="B14" s="62" t="s">
        <v>119</v>
      </c>
      <c r="C14" s="87">
        <v>4</v>
      </c>
      <c r="D14" s="67">
        <v>60</v>
      </c>
      <c r="E14" s="15">
        <v>0.8</v>
      </c>
      <c r="F14" s="15">
        <v>6.06</v>
      </c>
      <c r="G14" s="15">
        <v>4.11</v>
      </c>
      <c r="H14" s="15">
        <v>74.6</v>
      </c>
      <c r="I14" s="15">
        <v>0.03</v>
      </c>
      <c r="J14" s="15">
        <v>7.77</v>
      </c>
      <c r="K14" s="15">
        <v>0.13</v>
      </c>
      <c r="L14" s="15">
        <v>2.72</v>
      </c>
      <c r="M14" s="15">
        <v>15.39</v>
      </c>
      <c r="N14" s="63">
        <v>0.46</v>
      </c>
    </row>
    <row r="15" spans="1:14" ht="14.25">
      <c r="A15" s="15">
        <v>140</v>
      </c>
      <c r="B15" s="62" t="s">
        <v>120</v>
      </c>
      <c r="C15" s="87">
        <v>14.75</v>
      </c>
      <c r="D15" s="67">
        <v>200</v>
      </c>
      <c r="E15" s="15">
        <v>2.25</v>
      </c>
      <c r="F15" s="15">
        <v>2.23</v>
      </c>
      <c r="G15" s="15">
        <v>16.77</v>
      </c>
      <c r="H15" s="15">
        <v>97.56</v>
      </c>
      <c r="I15" s="15">
        <v>0.09</v>
      </c>
      <c r="J15" s="15">
        <v>17.28</v>
      </c>
      <c r="K15" s="15">
        <v>0.26</v>
      </c>
      <c r="L15" s="15">
        <v>1.18</v>
      </c>
      <c r="M15" s="15">
        <v>21.96</v>
      </c>
      <c r="N15" s="63">
        <v>0.86</v>
      </c>
    </row>
    <row r="16" spans="1:14" ht="14.25">
      <c r="A16" s="15">
        <v>302</v>
      </c>
      <c r="B16" s="62" t="s">
        <v>121</v>
      </c>
      <c r="C16" s="87">
        <v>8.5</v>
      </c>
      <c r="D16" s="67">
        <v>150</v>
      </c>
      <c r="E16" s="63">
        <v>5.33</v>
      </c>
      <c r="F16" s="63">
        <v>4.35</v>
      </c>
      <c r="G16" s="63">
        <v>19.95</v>
      </c>
      <c r="H16" s="63">
        <v>140.48</v>
      </c>
      <c r="I16" s="63">
        <v>0.08</v>
      </c>
      <c r="J16" s="63">
        <v>0</v>
      </c>
      <c r="K16" s="63">
        <v>0.053</v>
      </c>
      <c r="L16" s="63">
        <v>0.55</v>
      </c>
      <c r="M16" s="63">
        <v>0</v>
      </c>
      <c r="N16" s="63">
        <v>4.65</v>
      </c>
    </row>
    <row r="17" spans="1:14" ht="14.25">
      <c r="A17" s="15"/>
      <c r="B17" s="62" t="s">
        <v>122</v>
      </c>
      <c r="C17" s="87">
        <v>32.59</v>
      </c>
      <c r="D17" s="67">
        <v>100</v>
      </c>
      <c r="E17" s="67">
        <v>7.93</v>
      </c>
      <c r="F17" s="67">
        <v>12.29</v>
      </c>
      <c r="G17" s="67">
        <v>10.2</v>
      </c>
      <c r="H17" s="67">
        <v>180.63</v>
      </c>
      <c r="I17" s="67">
        <v>1.12</v>
      </c>
      <c r="J17" s="67">
        <v>1.49</v>
      </c>
      <c r="K17" s="67">
        <v>0.02</v>
      </c>
      <c r="L17" s="67">
        <v>2.49</v>
      </c>
      <c r="M17" s="67">
        <v>27.78</v>
      </c>
      <c r="N17" s="68">
        <v>1.3</v>
      </c>
    </row>
    <row r="18" spans="1:14" ht="14.25">
      <c r="A18" s="15">
        <v>686</v>
      </c>
      <c r="B18" s="62" t="s">
        <v>123</v>
      </c>
      <c r="C18" s="87">
        <v>4.16</v>
      </c>
      <c r="D18" s="67">
        <v>200</v>
      </c>
      <c r="E18" s="67">
        <v>0.1</v>
      </c>
      <c r="F18" s="67">
        <v>0.03</v>
      </c>
      <c r="G18" s="67">
        <v>14.99</v>
      </c>
      <c r="H18" s="67">
        <v>56.85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8">
        <v>0</v>
      </c>
    </row>
    <row r="19" spans="1:14" ht="14.25">
      <c r="A19" s="15" t="s">
        <v>29</v>
      </c>
      <c r="B19" s="62" t="s">
        <v>39</v>
      </c>
      <c r="C19" s="87">
        <v>4</v>
      </c>
      <c r="D19" s="67">
        <v>60</v>
      </c>
      <c r="E19" s="15">
        <v>2.92</v>
      </c>
      <c r="F19" s="15">
        <v>0.52</v>
      </c>
      <c r="G19" s="15">
        <v>14.2</v>
      </c>
      <c r="H19" s="15">
        <v>75.6</v>
      </c>
      <c r="I19" s="15">
        <v>0.07</v>
      </c>
      <c r="J19" s="15"/>
      <c r="K19" s="15"/>
      <c r="L19" s="15">
        <v>0.56</v>
      </c>
      <c r="M19" s="15">
        <v>14.8</v>
      </c>
      <c r="N19" s="63">
        <v>1.08</v>
      </c>
    </row>
    <row r="20" spans="1:14" s="24" customFormat="1" ht="14.25">
      <c r="A20" s="22"/>
      <c r="B20" s="71" t="s">
        <v>32</v>
      </c>
      <c r="C20" s="89">
        <f>C14+C15+C16+C17+C19+C18</f>
        <v>68</v>
      </c>
      <c r="D20" s="89">
        <f>D14+D15+D16+D17+D19+D18</f>
        <v>770</v>
      </c>
      <c r="E20" s="89">
        <f>E14+E15+E16+E17+E19+E18</f>
        <v>19.33</v>
      </c>
      <c r="F20" s="89">
        <f>F14+F15+F16+F17+F19+F18</f>
        <v>25.48</v>
      </c>
      <c r="G20" s="89">
        <f>G14+G15+G16+G17+G19+G18</f>
        <v>80.22</v>
      </c>
      <c r="H20" s="89">
        <f>H14+H15+H16+H17+H19+H18</f>
        <v>625.72</v>
      </c>
      <c r="I20" s="89">
        <f>I14+I15+I16+I17+I19+I18</f>
        <v>1.3900000000000001</v>
      </c>
      <c r="J20" s="89">
        <f>J14+J15+J16+J17+J19+J18</f>
        <v>26.54</v>
      </c>
      <c r="K20" s="89">
        <f>K14+K15+K16+K17+K19+K18</f>
        <v>0.463</v>
      </c>
      <c r="L20" s="89">
        <f>L14+L15+L16+L17+L19+L18</f>
        <v>7.5</v>
      </c>
      <c r="M20" s="89">
        <f>M14+M15+M16+M17+M19+M18</f>
        <v>79.92999999999999</v>
      </c>
      <c r="N20" s="89">
        <f>N14+N15+N16+N17+N19+N18</f>
        <v>8.350000000000001</v>
      </c>
    </row>
    <row r="21" spans="1:14" s="24" customFormat="1" ht="14.25">
      <c r="A21" s="22"/>
      <c r="B21" s="71" t="s">
        <v>57</v>
      </c>
      <c r="C21" s="89">
        <f>C20+C12</f>
        <v>98</v>
      </c>
      <c r="D21" s="89">
        <f>D20+D12</f>
        <v>1215</v>
      </c>
      <c r="E21" s="89">
        <f>E20+E12</f>
        <v>35.32</v>
      </c>
      <c r="F21" s="89">
        <f>F20+F12</f>
        <v>43.400000000000006</v>
      </c>
      <c r="G21" s="89">
        <f>G20+G12</f>
        <v>176.8</v>
      </c>
      <c r="H21" s="89">
        <f>H20+H12</f>
        <v>1228.29</v>
      </c>
      <c r="I21" s="89">
        <f>I20+I12</f>
        <v>1.59</v>
      </c>
      <c r="J21" s="89">
        <f>J20+J12</f>
        <v>29.45</v>
      </c>
      <c r="K21" s="89">
        <f>K20+K12</f>
        <v>0.553</v>
      </c>
      <c r="L21" s="89">
        <f>L20+L12</f>
        <v>7.81</v>
      </c>
      <c r="M21" s="89">
        <f>M20+M12</f>
        <v>370.74</v>
      </c>
      <c r="N21" s="89">
        <f>N20+N12</f>
        <v>10.720000000000002</v>
      </c>
    </row>
    <row r="22" spans="2:14" ht="16.5">
      <c r="B22" s="84" t="s">
        <v>124</v>
      </c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</row>
    <row r="23" spans="1:14" ht="12.75" customHeight="1">
      <c r="A23" s="15"/>
      <c r="B23" s="63" t="s">
        <v>10</v>
      </c>
      <c r="C23" s="64" t="s">
        <v>11</v>
      </c>
      <c r="D23" s="65" t="s">
        <v>12</v>
      </c>
      <c r="E23" s="63" t="s">
        <v>13</v>
      </c>
      <c r="F23" s="63"/>
      <c r="G23" s="63"/>
      <c r="H23" s="63" t="s">
        <v>14</v>
      </c>
      <c r="I23" s="63"/>
      <c r="J23" s="63"/>
      <c r="K23" s="63"/>
      <c r="L23" s="63"/>
      <c r="M23" s="63"/>
      <c r="N23" s="62"/>
    </row>
    <row r="24" spans="1:14" ht="9.75" customHeight="1">
      <c r="A24" s="15"/>
      <c r="B24" s="63"/>
      <c r="C24" s="64"/>
      <c r="D24" s="65"/>
      <c r="E24" s="63" t="s">
        <v>15</v>
      </c>
      <c r="F24" s="63" t="s">
        <v>16</v>
      </c>
      <c r="G24" s="63" t="s">
        <v>17</v>
      </c>
      <c r="H24" s="63" t="s">
        <v>18</v>
      </c>
      <c r="I24" s="63" t="s">
        <v>19</v>
      </c>
      <c r="J24" s="63" t="s">
        <v>20</v>
      </c>
      <c r="K24" s="63" t="s">
        <v>21</v>
      </c>
      <c r="L24" s="63" t="s">
        <v>22</v>
      </c>
      <c r="M24" s="63" t="s">
        <v>23</v>
      </c>
      <c r="N24" s="62" t="s">
        <v>24</v>
      </c>
    </row>
    <row r="25" spans="1:14" ht="14.25">
      <c r="A25" s="15"/>
      <c r="B25" s="66" t="s">
        <v>125</v>
      </c>
      <c r="C25" s="87"/>
      <c r="D25" s="67"/>
      <c r="E25" s="15"/>
      <c r="F25" s="15"/>
      <c r="G25" s="15"/>
      <c r="H25" s="15"/>
      <c r="I25" s="15"/>
      <c r="J25" s="15"/>
      <c r="K25" s="15"/>
      <c r="L25" s="15"/>
      <c r="M25" s="15"/>
      <c r="N25" s="63"/>
    </row>
    <row r="26" spans="1:14" ht="14.25">
      <c r="A26" s="15">
        <v>302</v>
      </c>
      <c r="B26" s="62">
        <f>B9</f>
        <v>0</v>
      </c>
      <c r="C26" s="87">
        <f>20.49-0.11</f>
        <v>20.38</v>
      </c>
      <c r="D26" s="67">
        <v>205</v>
      </c>
      <c r="E26" s="63">
        <v>8.22</v>
      </c>
      <c r="F26" s="63">
        <v>15.69</v>
      </c>
      <c r="G26" s="63">
        <v>45.52</v>
      </c>
      <c r="H26" s="63">
        <v>356.63</v>
      </c>
      <c r="I26" s="63">
        <v>0.12</v>
      </c>
      <c r="J26" s="63">
        <v>1.61</v>
      </c>
      <c r="K26" s="63">
        <v>0.07</v>
      </c>
      <c r="L26" s="63">
        <v>0.26</v>
      </c>
      <c r="M26" s="63">
        <v>157.69</v>
      </c>
      <c r="N26" s="63">
        <v>0.95</v>
      </c>
    </row>
    <row r="27" spans="1:14" ht="14.25">
      <c r="A27" s="15"/>
      <c r="B27" s="62" t="s">
        <v>117</v>
      </c>
      <c r="C27" s="87">
        <v>12.51</v>
      </c>
      <c r="D27" s="67">
        <v>200</v>
      </c>
      <c r="E27" s="63">
        <v>3.79</v>
      </c>
      <c r="F27" s="63">
        <v>3.2</v>
      </c>
      <c r="G27" s="63">
        <v>25.81</v>
      </c>
      <c r="H27" s="63">
        <v>143</v>
      </c>
      <c r="I27" s="63">
        <v>0.04</v>
      </c>
      <c r="J27" s="63">
        <v>1.3</v>
      </c>
      <c r="K27" s="63">
        <v>0.02</v>
      </c>
      <c r="L27" s="63"/>
      <c r="M27" s="63">
        <v>125.12</v>
      </c>
      <c r="N27" s="63">
        <v>0.98</v>
      </c>
    </row>
    <row r="28" spans="1:14" ht="14.25">
      <c r="A28" s="15" t="s">
        <v>29</v>
      </c>
      <c r="B28" s="14" t="s">
        <v>30</v>
      </c>
      <c r="C28" s="19">
        <v>2.11</v>
      </c>
      <c r="D28" s="20">
        <v>60</v>
      </c>
      <c r="E28" s="20">
        <v>4.8</v>
      </c>
      <c r="F28" s="20">
        <v>0.6</v>
      </c>
      <c r="G28" s="20">
        <v>29.8</v>
      </c>
      <c r="H28" s="20">
        <v>138.6</v>
      </c>
      <c r="I28" s="20">
        <v>0.04</v>
      </c>
      <c r="J28" s="20">
        <v>0</v>
      </c>
      <c r="K28" s="20">
        <v>0</v>
      </c>
      <c r="L28" s="20">
        <v>0.01</v>
      </c>
      <c r="M28" s="20">
        <v>8</v>
      </c>
      <c r="N28" s="21">
        <v>0.44</v>
      </c>
    </row>
    <row r="29" spans="1:14" ht="14.25">
      <c r="A29" s="15"/>
      <c r="B29" s="69" t="s">
        <v>32</v>
      </c>
      <c r="C29" s="88">
        <f>C26+C27+C28</f>
        <v>35</v>
      </c>
      <c r="D29" s="67">
        <f>D26+D27+D28</f>
        <v>465</v>
      </c>
      <c r="E29" s="67">
        <f>E26+E27+E28</f>
        <v>16.810000000000002</v>
      </c>
      <c r="F29" s="67">
        <f>F26+F27+F28</f>
        <v>19.490000000000002</v>
      </c>
      <c r="G29" s="67">
        <f>G26+G27+G28</f>
        <v>101.13</v>
      </c>
      <c r="H29" s="67">
        <f>H26+H27+H28</f>
        <v>638.23</v>
      </c>
      <c r="I29" s="67">
        <f>I26+I27+I28</f>
        <v>0.2</v>
      </c>
      <c r="J29" s="67">
        <f>J26+J27+J28</f>
        <v>2.91</v>
      </c>
      <c r="K29" s="67">
        <f>K26+K27+K28</f>
        <v>0.09000000000000001</v>
      </c>
      <c r="L29" s="67">
        <f>L26+L27+L28</f>
        <v>0.27</v>
      </c>
      <c r="M29" s="67">
        <f>M26+M27+M28</f>
        <v>290.81</v>
      </c>
      <c r="N29" s="67">
        <f>N26+N27+N28</f>
        <v>2.37</v>
      </c>
    </row>
    <row r="30" spans="1:14" ht="14.25">
      <c r="A30" s="15"/>
      <c r="B30" s="66" t="s">
        <v>51</v>
      </c>
      <c r="C30" s="87"/>
      <c r="D30" s="67"/>
      <c r="E30" s="15"/>
      <c r="F30" s="15"/>
      <c r="G30" s="15"/>
      <c r="H30" s="15"/>
      <c r="I30" s="15"/>
      <c r="J30" s="15"/>
      <c r="K30" s="15"/>
      <c r="L30" s="15"/>
      <c r="M30" s="15"/>
      <c r="N30" s="63"/>
    </row>
    <row r="31" spans="1:14" ht="14.25">
      <c r="A31" s="15">
        <v>43</v>
      </c>
      <c r="B31" s="62" t="s">
        <v>119</v>
      </c>
      <c r="C31" s="87">
        <v>6.05</v>
      </c>
      <c r="D31" s="67">
        <v>80</v>
      </c>
      <c r="E31" s="15">
        <v>1.6</v>
      </c>
      <c r="F31" s="15">
        <v>3.2</v>
      </c>
      <c r="G31" s="15">
        <v>4.8</v>
      </c>
      <c r="H31" s="15">
        <v>51.2</v>
      </c>
      <c r="I31" s="15">
        <v>0.03</v>
      </c>
      <c r="J31" s="15">
        <v>7.77</v>
      </c>
      <c r="K31" s="15">
        <v>0.13</v>
      </c>
      <c r="L31" s="15">
        <v>2.72</v>
      </c>
      <c r="M31" s="15">
        <v>15.39</v>
      </c>
      <c r="N31" s="63">
        <v>0.46</v>
      </c>
    </row>
    <row r="32" spans="1:14" ht="14.25">
      <c r="A32" s="15">
        <v>140</v>
      </c>
      <c r="B32" s="62">
        <f aca="true" t="shared" si="0" ref="B32:B34">B15</f>
        <v>0</v>
      </c>
      <c r="C32" s="87">
        <v>18.87</v>
      </c>
      <c r="D32" s="67">
        <v>250</v>
      </c>
      <c r="E32" s="15">
        <v>2.81</v>
      </c>
      <c r="F32" s="15">
        <v>2.79</v>
      </c>
      <c r="G32" s="15">
        <v>20.91</v>
      </c>
      <c r="H32" s="15">
        <v>121.95</v>
      </c>
      <c r="I32" s="15">
        <v>0.09</v>
      </c>
      <c r="J32" s="15">
        <v>17.28</v>
      </c>
      <c r="K32" s="15">
        <v>0.26</v>
      </c>
      <c r="L32" s="15">
        <v>1.18</v>
      </c>
      <c r="M32" s="15">
        <v>21.96</v>
      </c>
      <c r="N32" s="63">
        <v>0.86</v>
      </c>
    </row>
    <row r="33" spans="1:14" ht="14.25">
      <c r="A33" s="15">
        <v>302</v>
      </c>
      <c r="B33" s="62">
        <f t="shared" si="0"/>
        <v>0</v>
      </c>
      <c r="C33" s="87">
        <v>12.33</v>
      </c>
      <c r="D33" s="67">
        <v>200</v>
      </c>
      <c r="E33" s="68">
        <v>7.1</v>
      </c>
      <c r="F33" s="68">
        <v>5.8</v>
      </c>
      <c r="G33" s="68">
        <v>26.6</v>
      </c>
      <c r="H33" s="68">
        <v>187.3</v>
      </c>
      <c r="I33" s="68">
        <v>0.08</v>
      </c>
      <c r="J33" s="68">
        <v>0</v>
      </c>
      <c r="K33" s="68">
        <v>0.053</v>
      </c>
      <c r="L33" s="68">
        <v>0.55</v>
      </c>
      <c r="M33" s="68">
        <v>14.49</v>
      </c>
      <c r="N33" s="68">
        <v>4.65</v>
      </c>
    </row>
    <row r="34" spans="1:14" ht="14.25">
      <c r="A34" s="15"/>
      <c r="B34" s="62">
        <f t="shared" si="0"/>
        <v>0</v>
      </c>
      <c r="C34" s="87">
        <v>32.59</v>
      </c>
      <c r="D34" s="67">
        <f>D17</f>
        <v>100</v>
      </c>
      <c r="E34" s="63">
        <v>11.74</v>
      </c>
      <c r="F34" s="63">
        <v>12.91</v>
      </c>
      <c r="G34" s="63">
        <v>0.24</v>
      </c>
      <c r="H34" s="63">
        <v>290</v>
      </c>
      <c r="I34" s="63">
        <v>0.02</v>
      </c>
      <c r="J34" s="63">
        <v>1.18</v>
      </c>
      <c r="K34" s="63">
        <v>49.1</v>
      </c>
      <c r="L34" s="63"/>
      <c r="M34" s="63">
        <v>28</v>
      </c>
      <c r="N34" s="63">
        <v>0.95</v>
      </c>
    </row>
    <row r="35" spans="1:14" ht="14.25">
      <c r="A35" s="15" t="s">
        <v>29</v>
      </c>
      <c r="B35" s="62" t="s">
        <v>39</v>
      </c>
      <c r="C35" s="87">
        <v>4</v>
      </c>
      <c r="D35" s="67">
        <v>60</v>
      </c>
      <c r="E35" s="15">
        <v>2.92</v>
      </c>
      <c r="F35" s="15">
        <v>0.52</v>
      </c>
      <c r="G35" s="15">
        <v>14.2</v>
      </c>
      <c r="H35" s="15">
        <v>75.6</v>
      </c>
      <c r="I35" s="15">
        <v>0.07</v>
      </c>
      <c r="J35" s="15">
        <v>0</v>
      </c>
      <c r="K35" s="15"/>
      <c r="L35" s="15">
        <v>0.56</v>
      </c>
      <c r="M35" s="15">
        <v>14.8</v>
      </c>
      <c r="N35" s="63">
        <v>1.08</v>
      </c>
    </row>
    <row r="36" spans="1:14" ht="14.25">
      <c r="A36" s="15">
        <v>686</v>
      </c>
      <c r="B36" s="62">
        <f>B18</f>
        <v>0</v>
      </c>
      <c r="C36" s="87">
        <v>4.16</v>
      </c>
      <c r="D36" s="67">
        <v>200</v>
      </c>
      <c r="E36" s="67">
        <v>0.1</v>
      </c>
      <c r="F36" s="67">
        <v>0.03</v>
      </c>
      <c r="G36" s="67">
        <v>14.99</v>
      </c>
      <c r="H36" s="67">
        <v>56.85</v>
      </c>
      <c r="I36" s="67">
        <v>0</v>
      </c>
      <c r="J36" s="67">
        <v>0</v>
      </c>
      <c r="K36" s="67">
        <v>0</v>
      </c>
      <c r="L36" s="67">
        <v>0</v>
      </c>
      <c r="M36" s="67">
        <v>0</v>
      </c>
      <c r="N36" s="68">
        <v>0</v>
      </c>
    </row>
    <row r="37" spans="1:14" s="24" customFormat="1" ht="14.25">
      <c r="A37" s="22"/>
      <c r="B37" s="71" t="s">
        <v>32</v>
      </c>
      <c r="C37" s="89">
        <f>C31+C32+C33+C34+C35+C36</f>
        <v>78</v>
      </c>
      <c r="D37" s="89">
        <f>D31+D32+D33+D34+D35+D36</f>
        <v>890</v>
      </c>
      <c r="E37" s="89">
        <f>E31+E32+E33+E34+E35+E36</f>
        <v>26.270000000000003</v>
      </c>
      <c r="F37" s="89">
        <f>F31+F32+F33+F34+F35+F36</f>
        <v>25.25</v>
      </c>
      <c r="G37" s="89">
        <f>G31+G32+G33+G34+G35+G36</f>
        <v>81.74</v>
      </c>
      <c r="H37" s="89">
        <f>H31+H32+H33+H34+H35+H36</f>
        <v>782.9000000000001</v>
      </c>
      <c r="I37" s="89">
        <f>I31+I32+I33+I34+I35+I36</f>
        <v>0.29000000000000004</v>
      </c>
      <c r="J37" s="89">
        <f>J31+J32+J33+J34+J35+J36</f>
        <v>26.23</v>
      </c>
      <c r="K37" s="89">
        <f>K31+K32+K33+K34+K35+K36</f>
        <v>49.543</v>
      </c>
      <c r="L37" s="89">
        <f>L31+L32+L33+L34+L35+L36</f>
        <v>5.01</v>
      </c>
      <c r="M37" s="89">
        <f>M31+M32+M33+M34+M35+M36</f>
        <v>94.64</v>
      </c>
      <c r="N37" s="89">
        <f>N31+N32+N33+N34+N35+N36</f>
        <v>8</v>
      </c>
    </row>
    <row r="38" spans="1:14" s="24" customFormat="1" ht="14.25">
      <c r="A38" s="22"/>
      <c r="B38" s="90" t="s">
        <v>126</v>
      </c>
      <c r="C38" s="91">
        <f>C29+C37</f>
        <v>113</v>
      </c>
      <c r="D38" s="91">
        <f>D29+D37</f>
        <v>1355</v>
      </c>
      <c r="E38" s="91">
        <f>E29+E37</f>
        <v>43.080000000000005</v>
      </c>
      <c r="F38" s="91">
        <f>F29+F37</f>
        <v>44.74</v>
      </c>
      <c r="G38" s="91">
        <f>G29+G37</f>
        <v>182.87</v>
      </c>
      <c r="H38" s="91">
        <f>H29+H37</f>
        <v>1421.13</v>
      </c>
      <c r="I38" s="91">
        <f>I29+I37</f>
        <v>0.49000000000000005</v>
      </c>
      <c r="J38" s="91">
        <f>J29+J37</f>
        <v>29.14</v>
      </c>
      <c r="K38" s="91">
        <f>K29+K37</f>
        <v>49.633</v>
      </c>
      <c r="L38" s="91">
        <f>L29+L37</f>
        <v>5.279999999999999</v>
      </c>
      <c r="M38" s="91">
        <f>M29+M37</f>
        <v>385.45</v>
      </c>
      <c r="N38" s="91">
        <f>N29+N37</f>
        <v>10.370000000000001</v>
      </c>
    </row>
  </sheetData>
  <sheetProtection selectLockedCells="1" selectUnlockedCells="1"/>
  <mergeCells count="13">
    <mergeCell ref="B4:N4"/>
    <mergeCell ref="A6:A7"/>
    <mergeCell ref="B6:B7"/>
    <mergeCell ref="C6:C7"/>
    <mergeCell ref="D6:D7"/>
    <mergeCell ref="E6:G6"/>
    <mergeCell ref="H6:M6"/>
    <mergeCell ref="B22:N22"/>
    <mergeCell ref="B23:B24"/>
    <mergeCell ref="C23:C24"/>
    <mergeCell ref="D23:D24"/>
    <mergeCell ref="E23:G23"/>
    <mergeCell ref="H23:M23"/>
  </mergeCells>
  <printOptions/>
  <pageMargins left="0.7875" right="0.7875" top="0.39375" bottom="0.39375" header="0.5118110236220472" footer="0.5118110236220472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8"/>
  <sheetViews>
    <sheetView workbookViewId="0" topLeftCell="A1">
      <selection activeCell="M26" sqref="M26"/>
    </sheetView>
  </sheetViews>
  <sheetFormatPr defaultColWidth="9.140625" defaultRowHeight="12.75"/>
  <cols>
    <col min="1" max="1" width="5.00390625" style="1" customWidth="1"/>
    <col min="2" max="2" width="42.140625" style="0" customWidth="1"/>
    <col min="3" max="3" width="7.7109375" style="75" customWidth="1"/>
    <col min="4" max="4" width="8.28125" style="0" customWidth="1"/>
    <col min="5" max="5" width="7.00390625" style="0" customWidth="1"/>
    <col min="6" max="6" width="6.8515625" style="0" customWidth="1"/>
    <col min="8" max="8" width="8.140625" style="0" customWidth="1"/>
    <col min="9" max="9" width="6.140625" style="0" customWidth="1"/>
    <col min="10" max="11" width="5.421875" style="0" customWidth="1"/>
    <col min="12" max="12" width="7.28125" style="0" customWidth="1"/>
    <col min="13" max="13" width="6.57421875" style="0" customWidth="1"/>
    <col min="14" max="14" width="5.8515625" style="0" customWidth="1"/>
    <col min="15" max="16384" width="11.421875" style="0" customWidth="1"/>
  </cols>
  <sheetData>
    <row r="1" spans="1:14" s="9" customFormat="1" ht="13.5">
      <c r="A1" s="36"/>
      <c r="B1" s="6" t="s">
        <v>0</v>
      </c>
      <c r="C1" s="51"/>
      <c r="D1" s="52"/>
      <c r="E1" s="52"/>
      <c r="F1" s="52"/>
      <c r="G1" s="52"/>
      <c r="H1" s="52"/>
      <c r="I1" s="52" t="s">
        <v>1</v>
      </c>
      <c r="J1" s="52"/>
      <c r="K1" s="52"/>
      <c r="L1" s="52"/>
      <c r="M1" s="52"/>
      <c r="N1" s="6"/>
    </row>
    <row r="2" spans="1:14" s="9" customFormat="1" ht="13.5">
      <c r="A2" s="36"/>
      <c r="B2" s="6" t="s">
        <v>2</v>
      </c>
      <c r="C2" s="51"/>
      <c r="D2" s="52"/>
      <c r="E2" s="52"/>
      <c r="F2" s="52"/>
      <c r="G2" s="52"/>
      <c r="H2" s="52" t="s">
        <v>3</v>
      </c>
      <c r="I2" s="52"/>
      <c r="J2" s="52"/>
      <c r="K2" s="52"/>
      <c r="L2" s="52"/>
      <c r="M2" s="52"/>
      <c r="N2" s="6"/>
    </row>
    <row r="3" spans="1:14" s="9" customFormat="1" ht="8.25" customHeight="1">
      <c r="A3" s="36"/>
      <c r="B3" s="6" t="s">
        <v>4</v>
      </c>
      <c r="C3" s="51"/>
      <c r="D3" s="52"/>
      <c r="E3" s="52"/>
      <c r="F3" s="52" t="s">
        <v>5</v>
      </c>
      <c r="G3" s="52"/>
      <c r="H3" s="52"/>
      <c r="I3" s="52"/>
      <c r="J3" s="52"/>
      <c r="K3" s="6"/>
      <c r="L3" s="6"/>
      <c r="M3" s="6"/>
      <c r="N3" s="6"/>
    </row>
    <row r="4" spans="1:14" ht="14.25" customHeight="1">
      <c r="A4" s="10" t="s">
        <v>9</v>
      </c>
      <c r="B4" s="58" t="s">
        <v>127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</row>
    <row r="5" spans="1:14" ht="12" customHeight="1">
      <c r="A5" s="10"/>
      <c r="B5" s="59" t="s">
        <v>128</v>
      </c>
      <c r="C5" s="60" t="s">
        <v>129</v>
      </c>
      <c r="D5" s="61"/>
      <c r="E5" s="61"/>
      <c r="F5" s="61"/>
      <c r="G5" s="61"/>
      <c r="H5" s="61"/>
      <c r="I5" s="61"/>
      <c r="J5" s="61"/>
      <c r="K5" s="61"/>
      <c r="L5" s="61"/>
      <c r="M5" s="61"/>
      <c r="N5" s="62"/>
    </row>
    <row r="6" spans="1:14" ht="9.75" customHeight="1">
      <c r="A6" s="15"/>
      <c r="B6" s="63" t="s">
        <v>10</v>
      </c>
      <c r="C6" s="64" t="s">
        <v>11</v>
      </c>
      <c r="D6" s="65" t="s">
        <v>12</v>
      </c>
      <c r="E6" s="63" t="s">
        <v>13</v>
      </c>
      <c r="F6" s="63"/>
      <c r="G6" s="63"/>
      <c r="H6" s="63" t="s">
        <v>14</v>
      </c>
      <c r="I6" s="63"/>
      <c r="J6" s="63"/>
      <c r="K6" s="63"/>
      <c r="L6" s="63"/>
      <c r="M6" s="63"/>
      <c r="N6" s="62"/>
    </row>
    <row r="7" spans="1:14" ht="10.5" customHeight="1">
      <c r="A7" s="15"/>
      <c r="B7" s="63"/>
      <c r="C7" s="64"/>
      <c r="D7" s="65"/>
      <c r="E7" s="63" t="s">
        <v>15</v>
      </c>
      <c r="F7" s="63" t="s">
        <v>16</v>
      </c>
      <c r="G7" s="63" t="s">
        <v>17</v>
      </c>
      <c r="H7" s="63" t="s">
        <v>18</v>
      </c>
      <c r="I7" s="63" t="s">
        <v>19</v>
      </c>
      <c r="J7" s="63" t="s">
        <v>20</v>
      </c>
      <c r="K7" s="63" t="s">
        <v>21</v>
      </c>
      <c r="L7" s="63" t="s">
        <v>22</v>
      </c>
      <c r="M7" s="63" t="s">
        <v>23</v>
      </c>
      <c r="N7" s="62" t="s">
        <v>24</v>
      </c>
    </row>
    <row r="8" spans="1:14" ht="14.25">
      <c r="A8" s="15"/>
      <c r="B8" s="66" t="s">
        <v>125</v>
      </c>
      <c r="C8" s="60"/>
      <c r="D8" s="67"/>
      <c r="E8" s="67"/>
      <c r="F8" s="67"/>
      <c r="G8" s="67"/>
      <c r="H8" s="67"/>
      <c r="I8" s="67"/>
      <c r="J8" s="67"/>
      <c r="K8" s="67"/>
      <c r="L8" s="67"/>
      <c r="M8" s="67"/>
      <c r="N8" s="68"/>
    </row>
    <row r="9" spans="1:14" ht="14.25">
      <c r="A9" s="15">
        <v>302</v>
      </c>
      <c r="B9" s="62" t="s">
        <v>26</v>
      </c>
      <c r="C9" s="60">
        <f>16.3-0.11+1.25</f>
        <v>17.44</v>
      </c>
      <c r="D9" s="67">
        <v>185</v>
      </c>
      <c r="E9" s="67">
        <v>7.59</v>
      </c>
      <c r="F9" s="67">
        <v>8.58</v>
      </c>
      <c r="G9" s="67">
        <v>38.23</v>
      </c>
      <c r="H9" s="67">
        <v>261.74</v>
      </c>
      <c r="I9" s="67">
        <v>0.16</v>
      </c>
      <c r="J9" s="67">
        <v>1.16</v>
      </c>
      <c r="K9" s="67">
        <v>0.04</v>
      </c>
      <c r="L9" s="67">
        <v>0.19</v>
      </c>
      <c r="M9" s="67">
        <v>120.21</v>
      </c>
      <c r="N9" s="68">
        <v>1.28</v>
      </c>
    </row>
    <row r="10" spans="1:14" ht="14.25">
      <c r="A10" s="15">
        <v>648</v>
      </c>
      <c r="B10" s="62" t="s">
        <v>130</v>
      </c>
      <c r="C10" s="60">
        <v>3.7</v>
      </c>
      <c r="D10" s="67">
        <v>200</v>
      </c>
      <c r="E10" s="68"/>
      <c r="F10" s="68"/>
      <c r="G10" s="68">
        <v>14</v>
      </c>
      <c r="H10" s="68">
        <v>52.6</v>
      </c>
      <c r="I10" s="68">
        <v>0.01</v>
      </c>
      <c r="J10" s="68">
        <v>1</v>
      </c>
      <c r="K10" s="68">
        <v>4</v>
      </c>
      <c r="L10" s="68">
        <v>0.2</v>
      </c>
      <c r="M10" s="68">
        <v>0.2</v>
      </c>
      <c r="N10" s="68">
        <v>0.04</v>
      </c>
    </row>
    <row r="11" spans="1:14" ht="14.25">
      <c r="A11" s="15" t="s">
        <v>27</v>
      </c>
      <c r="B11" s="62" t="s">
        <v>28</v>
      </c>
      <c r="C11" s="60">
        <v>6.75</v>
      </c>
      <c r="D11" s="67">
        <v>10</v>
      </c>
      <c r="E11" s="67">
        <v>0.08</v>
      </c>
      <c r="F11" s="67">
        <v>7.25</v>
      </c>
      <c r="G11" s="67">
        <v>0.13</v>
      </c>
      <c r="H11" s="67">
        <v>66.1</v>
      </c>
      <c r="I11" s="67">
        <v>0.001</v>
      </c>
      <c r="J11" s="67"/>
      <c r="K11" s="67">
        <v>45</v>
      </c>
      <c r="L11" s="67">
        <v>0.1</v>
      </c>
      <c r="M11" s="67">
        <v>2.4</v>
      </c>
      <c r="N11" s="68">
        <v>0.02</v>
      </c>
    </row>
    <row r="12" spans="1:14" ht="14.25">
      <c r="A12" s="15" t="s">
        <v>29</v>
      </c>
      <c r="B12" s="14" t="s">
        <v>30</v>
      </c>
      <c r="C12" s="19">
        <v>2.11</v>
      </c>
      <c r="D12" s="20">
        <v>60</v>
      </c>
      <c r="E12" s="20">
        <v>4.8</v>
      </c>
      <c r="F12" s="20">
        <v>0.6</v>
      </c>
      <c r="G12" s="20">
        <v>29.8</v>
      </c>
      <c r="H12" s="20">
        <v>138.6</v>
      </c>
      <c r="I12" s="20">
        <v>0.04</v>
      </c>
      <c r="J12" s="20">
        <v>0</v>
      </c>
      <c r="K12" s="20">
        <v>0</v>
      </c>
      <c r="L12" s="20">
        <v>0.04</v>
      </c>
      <c r="M12" s="20">
        <v>8</v>
      </c>
      <c r="N12" s="21">
        <v>0.44</v>
      </c>
    </row>
    <row r="13" spans="1:14" ht="14.25">
      <c r="A13" s="15"/>
      <c r="B13" s="69" t="s">
        <v>32</v>
      </c>
      <c r="C13" s="70">
        <f>C9+C10+C11+C12</f>
        <v>30</v>
      </c>
      <c r="D13" s="70">
        <f>D9+D10+D11+D12</f>
        <v>455</v>
      </c>
      <c r="E13" s="70">
        <f>E9+E10+E11+E12</f>
        <v>12.469999999999999</v>
      </c>
      <c r="F13" s="70">
        <f>F9+F10+F11+F12</f>
        <v>16.43</v>
      </c>
      <c r="G13" s="70">
        <f>G9+G10+G11+G12</f>
        <v>82.16</v>
      </c>
      <c r="H13" s="70">
        <f>H9+H10+H11+H12</f>
        <v>519.0400000000001</v>
      </c>
      <c r="I13" s="70">
        <f>I9+I10+I11+I12</f>
        <v>0.21100000000000002</v>
      </c>
      <c r="J13" s="70">
        <f>J9+J10+J11+J12</f>
        <v>2.16</v>
      </c>
      <c r="K13" s="70">
        <f>K9+K10+K11+K12</f>
        <v>49.04</v>
      </c>
      <c r="L13" s="70">
        <f>L9+L10+L11+L12</f>
        <v>0.53</v>
      </c>
      <c r="M13" s="70">
        <f>M9+M10+M11+M12</f>
        <v>130.81</v>
      </c>
      <c r="N13" s="70">
        <f>N9+N10+N11+N12</f>
        <v>1.78</v>
      </c>
    </row>
    <row r="14" spans="1:14" ht="14.25">
      <c r="A14" s="15"/>
      <c r="B14" s="66" t="s">
        <v>131</v>
      </c>
      <c r="C14" s="60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8"/>
    </row>
    <row r="15" spans="1:14" ht="14.25">
      <c r="A15" s="15">
        <v>139</v>
      </c>
      <c r="B15" s="62" t="s">
        <v>132</v>
      </c>
      <c r="C15" s="60">
        <v>14</v>
      </c>
      <c r="D15" s="67">
        <v>200</v>
      </c>
      <c r="E15" s="67">
        <v>4.11</v>
      </c>
      <c r="F15" s="67">
        <v>4.27</v>
      </c>
      <c r="G15" s="67">
        <v>15.6</v>
      </c>
      <c r="H15" s="67">
        <v>118.63</v>
      </c>
      <c r="I15" s="67">
        <v>0.18</v>
      </c>
      <c r="J15" s="67">
        <v>10.98</v>
      </c>
      <c r="K15" s="67">
        <v>0.22</v>
      </c>
      <c r="L15" s="67">
        <v>1.96</v>
      </c>
      <c r="M15" s="67">
        <v>27.78</v>
      </c>
      <c r="N15" s="68">
        <v>1.64</v>
      </c>
    </row>
    <row r="16" spans="1:14" ht="14.25">
      <c r="A16" s="15">
        <v>259</v>
      </c>
      <c r="B16" s="62" t="s">
        <v>133</v>
      </c>
      <c r="C16" s="60">
        <v>38.62</v>
      </c>
      <c r="D16" s="67">
        <v>225</v>
      </c>
      <c r="E16" s="68">
        <v>14.06</v>
      </c>
      <c r="F16" s="68">
        <v>33.71</v>
      </c>
      <c r="G16" s="68">
        <v>18.95</v>
      </c>
      <c r="H16" s="68">
        <v>377</v>
      </c>
      <c r="I16" s="68">
        <v>0.42</v>
      </c>
      <c r="J16" s="68">
        <v>7.73</v>
      </c>
      <c r="K16" s="68">
        <v>0.42</v>
      </c>
      <c r="L16" s="68"/>
      <c r="M16" s="68">
        <v>32.79</v>
      </c>
      <c r="N16" s="68">
        <v>3.45</v>
      </c>
    </row>
    <row r="17" spans="1:14" ht="14.25">
      <c r="A17" s="15" t="s">
        <v>134</v>
      </c>
      <c r="B17" s="62">
        <f>B34</f>
        <v>0</v>
      </c>
      <c r="C17" s="60">
        <v>8.61</v>
      </c>
      <c r="D17" s="67">
        <v>50</v>
      </c>
      <c r="E17" s="67">
        <v>0.64</v>
      </c>
      <c r="F17" s="67">
        <v>1.76</v>
      </c>
      <c r="G17" s="67">
        <v>3.32</v>
      </c>
      <c r="H17" s="67">
        <v>31</v>
      </c>
      <c r="I17" s="67">
        <v>0.06</v>
      </c>
      <c r="J17" s="67">
        <v>16.3</v>
      </c>
      <c r="K17" s="67">
        <v>1.1</v>
      </c>
      <c r="L17" s="67"/>
      <c r="M17" s="67">
        <v>42.3</v>
      </c>
      <c r="N17" s="68">
        <v>1</v>
      </c>
    </row>
    <row r="18" spans="1:14" ht="14.25">
      <c r="A18" s="15">
        <v>685</v>
      </c>
      <c r="B18" s="62" t="s">
        <v>56</v>
      </c>
      <c r="C18" s="60">
        <v>2.77</v>
      </c>
      <c r="D18" s="67">
        <v>200</v>
      </c>
      <c r="E18" s="68">
        <v>0.1</v>
      </c>
      <c r="F18" s="68">
        <v>0.03</v>
      </c>
      <c r="G18" s="68">
        <v>14.99</v>
      </c>
      <c r="H18" s="68">
        <v>56.85</v>
      </c>
      <c r="I18" s="68">
        <v>0</v>
      </c>
      <c r="J18" s="68">
        <v>0</v>
      </c>
      <c r="K18" s="68">
        <v>0</v>
      </c>
      <c r="L18" s="68">
        <v>0</v>
      </c>
      <c r="M18" s="68">
        <v>0</v>
      </c>
      <c r="N18" s="68">
        <v>0</v>
      </c>
    </row>
    <row r="19" spans="1:14" ht="14.25">
      <c r="A19" s="15" t="s">
        <v>29</v>
      </c>
      <c r="B19" s="62" t="s">
        <v>39</v>
      </c>
      <c r="C19" s="60">
        <v>4</v>
      </c>
      <c r="D19" s="67">
        <v>60</v>
      </c>
      <c r="E19" s="67">
        <v>2.92</v>
      </c>
      <c r="F19" s="67">
        <v>0.52</v>
      </c>
      <c r="G19" s="67">
        <v>14.2</v>
      </c>
      <c r="H19" s="67">
        <v>75.6</v>
      </c>
      <c r="I19" s="67">
        <v>0.07</v>
      </c>
      <c r="J19" s="67"/>
      <c r="K19" s="67"/>
      <c r="L19" s="67">
        <v>0.56</v>
      </c>
      <c r="M19" s="67">
        <v>14.8</v>
      </c>
      <c r="N19" s="68">
        <v>1.08</v>
      </c>
    </row>
    <row r="20" spans="1:14" s="24" customFormat="1" ht="14.25">
      <c r="A20" s="22"/>
      <c r="B20" s="71" t="s">
        <v>32</v>
      </c>
      <c r="C20" s="72">
        <f>C15+C16+C17+C18+C19</f>
        <v>68</v>
      </c>
      <c r="D20" s="72">
        <f>D15+D16+D17+D18+D19</f>
        <v>735</v>
      </c>
      <c r="E20" s="72">
        <f>E15+E16+E17+E18+E19</f>
        <v>21.830000000000005</v>
      </c>
      <c r="F20" s="72">
        <f>F15+F16+F17+F18+F19</f>
        <v>40.290000000000006</v>
      </c>
      <c r="G20" s="72">
        <f>G15+G16+G17+G18+G19</f>
        <v>67.06</v>
      </c>
      <c r="H20" s="72">
        <f>H15+H16+H17+H18+H19</f>
        <v>659.08</v>
      </c>
      <c r="I20" s="72">
        <f>I15+I16+I17+I18+I19</f>
        <v>0.73</v>
      </c>
      <c r="J20" s="72">
        <f>J15+J16+J17+J18+J19</f>
        <v>35.010000000000005</v>
      </c>
      <c r="K20" s="72">
        <f>K15+K16+K17+K18+K19</f>
        <v>1.7400000000000002</v>
      </c>
      <c r="L20" s="72">
        <f>L15+L16+L17+L18+L19</f>
        <v>2.52</v>
      </c>
      <c r="M20" s="72">
        <f>M15+M16+M17+M18+M19</f>
        <v>117.67</v>
      </c>
      <c r="N20" s="72">
        <f>N15+N16+N17+N18+N19</f>
        <v>7.17</v>
      </c>
    </row>
    <row r="21" spans="1:14" s="24" customFormat="1" ht="14.25">
      <c r="A21" s="22"/>
      <c r="B21" s="71" t="s">
        <v>57</v>
      </c>
      <c r="C21" s="72">
        <f>C20+C13</f>
        <v>98</v>
      </c>
      <c r="D21" s="72">
        <f>D20+D13</f>
        <v>1190</v>
      </c>
      <c r="E21" s="72">
        <f>E20+E13</f>
        <v>34.300000000000004</v>
      </c>
      <c r="F21" s="72">
        <f>F20+F13</f>
        <v>56.720000000000006</v>
      </c>
      <c r="G21" s="72">
        <f>G20+G13</f>
        <v>149.22</v>
      </c>
      <c r="H21" s="72">
        <f>H20+H13</f>
        <v>1178.1200000000001</v>
      </c>
      <c r="I21" s="72">
        <f>I20+I13</f>
        <v>0.9410000000000001</v>
      </c>
      <c r="J21" s="72">
        <f>J20+J13</f>
        <v>37.17</v>
      </c>
      <c r="K21" s="72">
        <f>K20+K13</f>
        <v>50.78</v>
      </c>
      <c r="L21" s="72">
        <f>L20+L13</f>
        <v>3.05</v>
      </c>
      <c r="M21" s="72">
        <f>M20+M13</f>
        <v>248.48000000000002</v>
      </c>
      <c r="N21" s="72">
        <f>N20+N13</f>
        <v>8.95</v>
      </c>
    </row>
    <row r="22" spans="2:14" ht="14.25" customHeight="1">
      <c r="B22" s="74" t="s">
        <v>135</v>
      </c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</row>
    <row r="23" spans="1:14" ht="12" customHeight="1">
      <c r="A23" s="15"/>
      <c r="B23" s="63" t="s">
        <v>10</v>
      </c>
      <c r="C23" s="64" t="s">
        <v>11</v>
      </c>
      <c r="D23" s="65" t="s">
        <v>12</v>
      </c>
      <c r="E23" s="63" t="s">
        <v>13</v>
      </c>
      <c r="F23" s="63"/>
      <c r="G23" s="63"/>
      <c r="H23" s="63" t="s">
        <v>14</v>
      </c>
      <c r="I23" s="63"/>
      <c r="J23" s="63"/>
      <c r="K23" s="63"/>
      <c r="L23" s="63"/>
      <c r="M23" s="63"/>
      <c r="N23" s="62"/>
    </row>
    <row r="24" spans="1:14" ht="11.25" customHeight="1">
      <c r="A24" s="15"/>
      <c r="B24" s="63"/>
      <c r="C24" s="64"/>
      <c r="D24" s="65"/>
      <c r="E24" s="63" t="s">
        <v>15</v>
      </c>
      <c r="F24" s="63" t="s">
        <v>16</v>
      </c>
      <c r="G24" s="63" t="s">
        <v>17</v>
      </c>
      <c r="H24" s="63" t="s">
        <v>18</v>
      </c>
      <c r="I24" s="63" t="s">
        <v>19</v>
      </c>
      <c r="J24" s="63" t="s">
        <v>20</v>
      </c>
      <c r="K24" s="63" t="s">
        <v>21</v>
      </c>
      <c r="L24" s="63" t="s">
        <v>22</v>
      </c>
      <c r="M24" s="63" t="s">
        <v>23</v>
      </c>
      <c r="N24" s="62" t="s">
        <v>24</v>
      </c>
    </row>
    <row r="25" spans="1:14" ht="14.25">
      <c r="A25" s="15"/>
      <c r="B25" s="66" t="s">
        <v>109</v>
      </c>
      <c r="C25" s="60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2"/>
    </row>
    <row r="26" spans="1:14" ht="14.25">
      <c r="A26" s="15">
        <v>302</v>
      </c>
      <c r="B26" s="62">
        <f aca="true" t="shared" si="0" ref="B26:B27">B9</f>
        <v>0</v>
      </c>
      <c r="C26" s="60">
        <f>1.25+21.19</f>
        <v>22.44</v>
      </c>
      <c r="D26" s="67">
        <v>205</v>
      </c>
      <c r="E26" s="67">
        <v>8.4</v>
      </c>
      <c r="F26" s="67">
        <v>9.53</v>
      </c>
      <c r="G26" s="67">
        <v>42.48</v>
      </c>
      <c r="H26" s="67">
        <v>290.82</v>
      </c>
      <c r="I26" s="67">
        <v>0.16</v>
      </c>
      <c r="J26" s="67">
        <v>1.16</v>
      </c>
      <c r="K26" s="67">
        <v>0.04</v>
      </c>
      <c r="L26" s="67">
        <v>0.19</v>
      </c>
      <c r="M26" s="67">
        <v>120.21</v>
      </c>
      <c r="N26" s="68">
        <v>1.28</v>
      </c>
    </row>
    <row r="27" spans="1:14" ht="14.25">
      <c r="A27" s="15">
        <v>648</v>
      </c>
      <c r="B27" s="62">
        <f t="shared" si="0"/>
        <v>0</v>
      </c>
      <c r="C27" s="60">
        <v>3.7</v>
      </c>
      <c r="D27" s="67">
        <v>200</v>
      </c>
      <c r="E27" s="68"/>
      <c r="F27" s="68"/>
      <c r="G27" s="68">
        <v>14</v>
      </c>
      <c r="H27" s="68">
        <v>52.6</v>
      </c>
      <c r="I27" s="68">
        <v>0.01</v>
      </c>
      <c r="J27" s="68">
        <v>1</v>
      </c>
      <c r="K27" s="68">
        <v>4</v>
      </c>
      <c r="L27" s="68">
        <v>0.2</v>
      </c>
      <c r="M27" s="68">
        <v>0.2</v>
      </c>
      <c r="N27" s="68">
        <v>0.04</v>
      </c>
    </row>
    <row r="28" spans="1:14" ht="14.25">
      <c r="A28" s="15" t="s">
        <v>27</v>
      </c>
      <c r="B28" s="62" t="s">
        <v>28</v>
      </c>
      <c r="C28" s="60">
        <v>6.75</v>
      </c>
      <c r="D28" s="67">
        <v>10</v>
      </c>
      <c r="E28" s="67">
        <v>0.08</v>
      </c>
      <c r="F28" s="67">
        <v>7.25</v>
      </c>
      <c r="G28" s="67">
        <v>0.13</v>
      </c>
      <c r="H28" s="67">
        <v>66.1</v>
      </c>
      <c r="I28" s="67">
        <v>0.001</v>
      </c>
      <c r="J28" s="67"/>
      <c r="K28" s="67">
        <v>45</v>
      </c>
      <c r="L28" s="67">
        <v>0.1</v>
      </c>
      <c r="M28" s="67">
        <v>2.4</v>
      </c>
      <c r="N28" s="68">
        <v>0.02</v>
      </c>
    </row>
    <row r="29" spans="1:14" ht="14.25">
      <c r="A29" s="15" t="s">
        <v>29</v>
      </c>
      <c r="B29" s="14" t="s">
        <v>30</v>
      </c>
      <c r="C29" s="19">
        <v>2.11</v>
      </c>
      <c r="D29" s="20">
        <v>60</v>
      </c>
      <c r="E29" s="20">
        <v>4.8</v>
      </c>
      <c r="F29" s="20">
        <v>0.6</v>
      </c>
      <c r="G29" s="20">
        <v>29.8</v>
      </c>
      <c r="H29" s="20">
        <v>138.6</v>
      </c>
      <c r="I29" s="20">
        <v>0.04</v>
      </c>
      <c r="J29" s="20">
        <v>0</v>
      </c>
      <c r="K29" s="20">
        <v>0</v>
      </c>
      <c r="L29" s="20">
        <v>0.04</v>
      </c>
      <c r="M29" s="20">
        <v>8</v>
      </c>
      <c r="N29" s="21">
        <v>0.44</v>
      </c>
    </row>
    <row r="30" spans="1:14" ht="14.25">
      <c r="A30" s="15"/>
      <c r="B30" s="69" t="s">
        <v>32</v>
      </c>
      <c r="C30" s="70">
        <f>C26+C27+C28+C29</f>
        <v>35</v>
      </c>
      <c r="D30" s="70">
        <f>D26+D27+D28+D29</f>
        <v>475</v>
      </c>
      <c r="E30" s="70">
        <f>E26+E27+E28+E29</f>
        <v>13.280000000000001</v>
      </c>
      <c r="F30" s="70">
        <f>F26+F27+F28+F29</f>
        <v>17.380000000000003</v>
      </c>
      <c r="G30" s="70">
        <f>G26+G27+G28+G29</f>
        <v>86.41</v>
      </c>
      <c r="H30" s="70">
        <f>H26+H27+H28+H29</f>
        <v>548.12</v>
      </c>
      <c r="I30" s="70">
        <f>I26+I27+I28+I29</f>
        <v>0.21100000000000002</v>
      </c>
      <c r="J30" s="70">
        <f>J26+J27+J28+J29</f>
        <v>2.16</v>
      </c>
      <c r="K30" s="70">
        <f>K26+K27+K28+K29</f>
        <v>49.04</v>
      </c>
      <c r="L30" s="70">
        <f>L26+L27+L28+L29</f>
        <v>0.53</v>
      </c>
      <c r="M30" s="70">
        <f>M26+M27+M28+M29</f>
        <v>130.81</v>
      </c>
      <c r="N30" s="70">
        <f>N26+N27+N28+N29</f>
        <v>1.78</v>
      </c>
    </row>
    <row r="31" spans="1:14" ht="14.25">
      <c r="A31" s="15"/>
      <c r="B31" s="66" t="s">
        <v>136</v>
      </c>
      <c r="C31" s="60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8"/>
    </row>
    <row r="32" spans="1:14" ht="14.25">
      <c r="A32" s="15">
        <v>139</v>
      </c>
      <c r="B32" s="62">
        <f>B15</f>
        <v>0</v>
      </c>
      <c r="C32" s="60">
        <v>21.4</v>
      </c>
      <c r="D32" s="67">
        <v>250</v>
      </c>
      <c r="E32" s="67">
        <v>5.14</v>
      </c>
      <c r="F32" s="67">
        <v>5.34</v>
      </c>
      <c r="G32" s="67">
        <v>19.5</v>
      </c>
      <c r="H32" s="67">
        <v>148.29</v>
      </c>
      <c r="I32" s="67">
        <v>0.18</v>
      </c>
      <c r="J32" s="67">
        <v>10.98</v>
      </c>
      <c r="K32" s="67">
        <v>0.22</v>
      </c>
      <c r="L32" s="67">
        <v>1.96</v>
      </c>
      <c r="M32" s="67">
        <v>27.78</v>
      </c>
      <c r="N32" s="68">
        <v>1.64</v>
      </c>
    </row>
    <row r="33" spans="1:14" ht="14.25">
      <c r="A33" s="15">
        <v>259</v>
      </c>
      <c r="B33" s="62" t="s">
        <v>133</v>
      </c>
      <c r="C33" s="60">
        <v>41.22</v>
      </c>
      <c r="D33" s="67">
        <v>275</v>
      </c>
      <c r="E33" s="68">
        <v>18.75</v>
      </c>
      <c r="F33" s="68">
        <v>44.95</v>
      </c>
      <c r="G33" s="68">
        <v>25.27</v>
      </c>
      <c r="H33" s="68">
        <v>502.67</v>
      </c>
      <c r="I33" s="68">
        <v>0.42</v>
      </c>
      <c r="J33" s="68">
        <v>7.73</v>
      </c>
      <c r="K33" s="68">
        <v>0.42</v>
      </c>
      <c r="L33" s="68"/>
      <c r="M33" s="68">
        <v>32.79</v>
      </c>
      <c r="N33" s="68">
        <v>3.45</v>
      </c>
    </row>
    <row r="34" spans="1:14" ht="14.25">
      <c r="A34" s="15" t="s">
        <v>134</v>
      </c>
      <c r="B34" s="62" t="s">
        <v>137</v>
      </c>
      <c r="C34" s="60">
        <v>8.61</v>
      </c>
      <c r="D34" s="67">
        <v>50</v>
      </c>
      <c r="E34" s="67">
        <v>0.64</v>
      </c>
      <c r="F34" s="67">
        <v>1.76</v>
      </c>
      <c r="G34" s="67">
        <v>3.32</v>
      </c>
      <c r="H34" s="67">
        <v>31</v>
      </c>
      <c r="I34" s="67">
        <v>0.06</v>
      </c>
      <c r="J34" s="67">
        <v>16.3</v>
      </c>
      <c r="K34" s="67">
        <v>1.1</v>
      </c>
      <c r="L34" s="67"/>
      <c r="M34" s="67">
        <v>42.3</v>
      </c>
      <c r="N34" s="68">
        <v>1</v>
      </c>
    </row>
    <row r="35" spans="1:14" ht="14.25">
      <c r="A35" s="15">
        <v>685</v>
      </c>
      <c r="B35" s="62" t="s">
        <v>56</v>
      </c>
      <c r="C35" s="60">
        <v>2.77</v>
      </c>
      <c r="D35" s="67">
        <v>200</v>
      </c>
      <c r="E35" s="68">
        <v>0.1</v>
      </c>
      <c r="F35" s="68">
        <v>0.03</v>
      </c>
      <c r="G35" s="68">
        <v>14.99</v>
      </c>
      <c r="H35" s="68">
        <v>56.85</v>
      </c>
      <c r="I35" s="68">
        <v>0</v>
      </c>
      <c r="J35" s="68">
        <v>0</v>
      </c>
      <c r="K35" s="68">
        <v>0</v>
      </c>
      <c r="L35" s="68">
        <v>0</v>
      </c>
      <c r="M35" s="68">
        <v>0</v>
      </c>
      <c r="N35" s="68">
        <v>0</v>
      </c>
    </row>
    <row r="36" spans="1:14" ht="14.25">
      <c r="A36" s="15" t="s">
        <v>29</v>
      </c>
      <c r="B36" s="62" t="s">
        <v>39</v>
      </c>
      <c r="C36" s="60">
        <v>4</v>
      </c>
      <c r="D36" s="67">
        <v>60</v>
      </c>
      <c r="E36" s="67">
        <v>2.92</v>
      </c>
      <c r="F36" s="67">
        <v>0.52</v>
      </c>
      <c r="G36" s="67">
        <v>14.2</v>
      </c>
      <c r="H36" s="67">
        <v>75.6</v>
      </c>
      <c r="I36" s="67">
        <v>0.07</v>
      </c>
      <c r="J36" s="67"/>
      <c r="K36" s="67"/>
      <c r="L36" s="67">
        <v>0.56</v>
      </c>
      <c r="M36" s="67">
        <v>14.8</v>
      </c>
      <c r="N36" s="68">
        <v>1.08</v>
      </c>
    </row>
    <row r="37" spans="1:14" s="24" customFormat="1" ht="14.25">
      <c r="A37" s="22"/>
      <c r="B37" s="71" t="s">
        <v>32</v>
      </c>
      <c r="C37" s="89">
        <f>C32+C33+C34+C35+C36</f>
        <v>77.99999999999999</v>
      </c>
      <c r="D37" s="89">
        <f>D32+D33+D34+D35+D36</f>
        <v>835</v>
      </c>
      <c r="E37" s="89">
        <f>E32+E33+E34+E35+E36</f>
        <v>27.550000000000004</v>
      </c>
      <c r="F37" s="89">
        <f>F32+F33+F34+F35+F36</f>
        <v>52.60000000000001</v>
      </c>
      <c r="G37" s="89">
        <f>G32+G33+G34+G35+G36</f>
        <v>77.28</v>
      </c>
      <c r="H37" s="89">
        <f>H32+H33+H34+H35+H36</f>
        <v>814.4100000000001</v>
      </c>
      <c r="I37" s="89">
        <f>I32+I33+I34+I35+I36</f>
        <v>0.73</v>
      </c>
      <c r="J37" s="89">
        <f>J32+J33+J34+J35+J36</f>
        <v>35.010000000000005</v>
      </c>
      <c r="K37" s="89">
        <f>K32+K33+K34+K35+K36</f>
        <v>1.7400000000000002</v>
      </c>
      <c r="L37" s="89">
        <f>L32+L33+L34+L35+L36</f>
        <v>2.52</v>
      </c>
      <c r="M37" s="89">
        <f>M32+M33+M34+M35+M36</f>
        <v>117.67</v>
      </c>
      <c r="N37" s="89">
        <f>N32+N33+N34+N35+N36</f>
        <v>7.17</v>
      </c>
    </row>
    <row r="38" spans="1:14" s="24" customFormat="1" ht="14.25">
      <c r="A38" s="22"/>
      <c r="B38" s="90" t="s">
        <v>138</v>
      </c>
      <c r="C38" s="91">
        <f>C37+C30</f>
        <v>112.99999999999999</v>
      </c>
      <c r="D38" s="91">
        <f>D37+D30</f>
        <v>1310</v>
      </c>
      <c r="E38" s="91">
        <f>E37+E30</f>
        <v>40.830000000000005</v>
      </c>
      <c r="F38" s="91">
        <f>F37+F30</f>
        <v>69.98000000000002</v>
      </c>
      <c r="G38" s="91">
        <f>G37+G30</f>
        <v>163.69</v>
      </c>
      <c r="H38" s="91">
        <f>H37+H30</f>
        <v>1362.5300000000002</v>
      </c>
      <c r="I38" s="91">
        <f>I37+I30</f>
        <v>0.9410000000000001</v>
      </c>
      <c r="J38" s="91">
        <f>J37+J30</f>
        <v>37.17</v>
      </c>
      <c r="K38" s="91">
        <f>K37+K30</f>
        <v>50.78</v>
      </c>
      <c r="L38" s="91">
        <f>L37+L30</f>
        <v>3.05</v>
      </c>
      <c r="M38" s="91">
        <f>M37+M30</f>
        <v>248.48000000000002</v>
      </c>
      <c r="N38" s="91">
        <f>N37+N30</f>
        <v>8.95</v>
      </c>
    </row>
  </sheetData>
  <sheetProtection selectLockedCells="1" selectUnlockedCells="1"/>
  <mergeCells count="13">
    <mergeCell ref="A4:A5"/>
    <mergeCell ref="B4:N4"/>
    <mergeCell ref="B6:B7"/>
    <mergeCell ref="C6:C7"/>
    <mergeCell ref="D6:D7"/>
    <mergeCell ref="E6:G6"/>
    <mergeCell ref="H6:M6"/>
    <mergeCell ref="B22:N22"/>
    <mergeCell ref="B23:B24"/>
    <mergeCell ref="C23:C24"/>
    <mergeCell ref="D23:D24"/>
    <mergeCell ref="E23:G23"/>
    <mergeCell ref="H23:M23"/>
  </mergeCells>
  <printOptions/>
  <pageMargins left="0.7875" right="0.7875" top="0.39375" bottom="0.39375" header="0.5118110236220472" footer="0.5118110236220472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P23" sqref="P23"/>
    </sheetView>
  </sheetViews>
  <sheetFormatPr defaultColWidth="9.140625" defaultRowHeight="12.75"/>
  <cols>
    <col min="1" max="1" width="4.57421875" style="1" customWidth="1"/>
    <col min="2" max="2" width="41.8515625" style="0" customWidth="1"/>
    <col min="3" max="3" width="7.8515625" style="0" customWidth="1"/>
    <col min="4" max="4" width="7.28125" style="0" customWidth="1"/>
    <col min="5" max="5" width="6.8515625" style="0" customWidth="1"/>
    <col min="6" max="6" width="7.00390625" style="0" customWidth="1"/>
    <col min="7" max="7" width="8.00390625" style="0" customWidth="1"/>
    <col min="8" max="8" width="8.57421875" style="0" customWidth="1"/>
    <col min="9" max="9" width="5.8515625" style="0" customWidth="1"/>
    <col min="10" max="10" width="5.57421875" style="0" customWidth="1"/>
    <col min="11" max="11" width="5.421875" style="0" customWidth="1"/>
    <col min="12" max="12" width="4.7109375" style="0" customWidth="1"/>
    <col min="13" max="13" width="6.28125" style="0" customWidth="1"/>
    <col min="14" max="14" width="5.57421875" style="0" customWidth="1"/>
    <col min="15" max="16384" width="11.421875" style="0" customWidth="1"/>
  </cols>
  <sheetData>
    <row r="1" spans="1:14" s="9" customFormat="1" ht="13.5">
      <c r="A1" s="36"/>
      <c r="B1" s="6" t="s">
        <v>0</v>
      </c>
      <c r="C1" s="51"/>
      <c r="D1" s="52"/>
      <c r="E1" s="52"/>
      <c r="F1" s="52"/>
      <c r="G1" s="52"/>
      <c r="H1" s="52"/>
      <c r="I1" s="52" t="s">
        <v>1</v>
      </c>
      <c r="J1" s="52"/>
      <c r="K1" s="52"/>
      <c r="L1" s="52"/>
      <c r="M1" s="52"/>
      <c r="N1" s="6"/>
    </row>
    <row r="2" spans="1:14" s="9" customFormat="1" ht="13.5">
      <c r="A2" s="36"/>
      <c r="B2" s="6" t="s">
        <v>2</v>
      </c>
      <c r="C2" s="51"/>
      <c r="D2" s="52"/>
      <c r="E2" s="52"/>
      <c r="F2" s="52"/>
      <c r="G2" s="52"/>
      <c r="H2" s="52" t="s">
        <v>3</v>
      </c>
      <c r="I2" s="52"/>
      <c r="J2" s="52"/>
      <c r="K2" s="52"/>
      <c r="L2" s="52"/>
      <c r="M2" s="52"/>
      <c r="N2" s="6"/>
    </row>
    <row r="3" spans="1:14" s="9" customFormat="1" ht="9.75" customHeight="1">
      <c r="A3" s="36"/>
      <c r="B3" s="6" t="s">
        <v>4</v>
      </c>
      <c r="C3" s="51"/>
      <c r="D3" s="52"/>
      <c r="E3" s="52"/>
      <c r="F3" s="52" t="s">
        <v>5</v>
      </c>
      <c r="G3" s="52"/>
      <c r="H3" s="52"/>
      <c r="I3" s="52"/>
      <c r="J3" s="52"/>
      <c r="K3" s="6"/>
      <c r="L3" s="6"/>
      <c r="M3" s="6"/>
      <c r="N3" s="6"/>
    </row>
    <row r="4" spans="1:14" ht="14.25" customHeight="1">
      <c r="A4" s="10" t="s">
        <v>9</v>
      </c>
      <c r="B4" s="40" t="s">
        <v>139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</row>
    <row r="5" spans="1:14" ht="14.25" customHeight="1">
      <c r="A5" s="10"/>
      <c r="B5" s="40" t="s">
        <v>140</v>
      </c>
      <c r="C5" s="26" t="s">
        <v>141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14"/>
    </row>
    <row r="6" spans="1:14" ht="10.5" customHeight="1">
      <c r="A6" s="15"/>
      <c r="B6" s="11" t="s">
        <v>10</v>
      </c>
      <c r="C6" s="12" t="s">
        <v>11</v>
      </c>
      <c r="D6" s="13" t="s">
        <v>12</v>
      </c>
      <c r="E6" s="11" t="s">
        <v>13</v>
      </c>
      <c r="F6" s="11"/>
      <c r="G6" s="11"/>
      <c r="H6" s="11" t="s">
        <v>14</v>
      </c>
      <c r="I6" s="11"/>
      <c r="J6" s="11"/>
      <c r="K6" s="11"/>
      <c r="L6" s="11"/>
      <c r="M6" s="11"/>
      <c r="N6" s="14"/>
    </row>
    <row r="7" spans="1:14" ht="11.25" customHeight="1">
      <c r="A7" s="15"/>
      <c r="B7" s="11"/>
      <c r="C7" s="12"/>
      <c r="D7" s="13"/>
      <c r="E7" s="11" t="s">
        <v>15</v>
      </c>
      <c r="F7" s="11" t="s">
        <v>16</v>
      </c>
      <c r="G7" s="11" t="s">
        <v>17</v>
      </c>
      <c r="H7" s="11" t="s">
        <v>18</v>
      </c>
      <c r="I7" s="11" t="s">
        <v>19</v>
      </c>
      <c r="J7" s="11" t="s">
        <v>20</v>
      </c>
      <c r="K7" s="11" t="s">
        <v>21</v>
      </c>
      <c r="L7" s="11" t="s">
        <v>22</v>
      </c>
      <c r="M7" s="11" t="s">
        <v>23</v>
      </c>
      <c r="N7" s="14" t="s">
        <v>24</v>
      </c>
    </row>
    <row r="8" spans="1:14" ht="14.25">
      <c r="A8" s="15"/>
      <c r="B8" s="16" t="s">
        <v>25</v>
      </c>
      <c r="C8" s="26"/>
      <c r="D8" s="20"/>
      <c r="E8" s="20"/>
      <c r="F8" s="20"/>
      <c r="G8" s="20"/>
      <c r="H8" s="20"/>
      <c r="I8" s="20"/>
      <c r="J8" s="20"/>
      <c r="K8" s="20"/>
      <c r="L8" s="20"/>
      <c r="M8" s="20"/>
      <c r="N8" s="14"/>
    </row>
    <row r="9" spans="1:14" ht="14.25">
      <c r="A9" s="15">
        <v>302</v>
      </c>
      <c r="B9" s="14" t="s">
        <v>142</v>
      </c>
      <c r="C9" s="26">
        <f>17.3-3.41-0.11</f>
        <v>13.780000000000001</v>
      </c>
      <c r="D9" s="20">
        <v>185</v>
      </c>
      <c r="E9" s="20">
        <v>5.29</v>
      </c>
      <c r="F9" s="20">
        <v>7.57</v>
      </c>
      <c r="G9" s="20">
        <v>34.62</v>
      </c>
      <c r="H9" s="20">
        <v>229.59</v>
      </c>
      <c r="I9" s="20">
        <v>0.04</v>
      </c>
      <c r="J9" s="20">
        <v>1.16</v>
      </c>
      <c r="K9" s="20">
        <v>0.04</v>
      </c>
      <c r="L9" s="20">
        <v>0.21</v>
      </c>
      <c r="M9" s="20">
        <v>111.49</v>
      </c>
      <c r="N9" s="21">
        <v>0.49</v>
      </c>
    </row>
    <row r="10" spans="1:14" ht="14.25">
      <c r="A10" s="15"/>
      <c r="B10" s="14" t="s">
        <v>31</v>
      </c>
      <c r="C10" s="19">
        <v>4.43</v>
      </c>
      <c r="D10" s="20">
        <v>200</v>
      </c>
      <c r="E10" s="20">
        <v>0.5</v>
      </c>
      <c r="F10" s="20"/>
      <c r="G10" s="20">
        <v>24.1</v>
      </c>
      <c r="H10" s="20">
        <v>94</v>
      </c>
      <c r="I10" s="20">
        <v>0.7</v>
      </c>
      <c r="J10" s="20"/>
      <c r="K10" s="20"/>
      <c r="L10" s="20"/>
      <c r="M10" s="20"/>
      <c r="N10" s="14">
        <v>0.1</v>
      </c>
    </row>
    <row r="11" spans="1:14" ht="14.25">
      <c r="A11" s="15" t="s">
        <v>29</v>
      </c>
      <c r="B11" s="14" t="s">
        <v>70</v>
      </c>
      <c r="C11" s="26">
        <f>9.79-0.11</f>
        <v>9.68</v>
      </c>
      <c r="D11" s="20">
        <v>15</v>
      </c>
      <c r="E11" s="20">
        <v>5.75</v>
      </c>
      <c r="F11" s="20">
        <v>5.97</v>
      </c>
      <c r="G11" s="20">
        <v>0</v>
      </c>
      <c r="H11" s="20">
        <v>90</v>
      </c>
      <c r="I11" s="20">
        <v>0.01</v>
      </c>
      <c r="J11" s="20">
        <v>0.17</v>
      </c>
      <c r="K11" s="20">
        <v>0.06</v>
      </c>
      <c r="L11" s="20">
        <v>0.13</v>
      </c>
      <c r="M11" s="20">
        <v>220</v>
      </c>
      <c r="N11" s="21">
        <v>0.25</v>
      </c>
    </row>
    <row r="12" spans="1:14" ht="14.25">
      <c r="A12" s="15" t="s">
        <v>29</v>
      </c>
      <c r="B12" s="14" t="s">
        <v>30</v>
      </c>
      <c r="C12" s="19">
        <v>2.11</v>
      </c>
      <c r="D12" s="20">
        <v>60</v>
      </c>
      <c r="E12" s="20">
        <v>4.8</v>
      </c>
      <c r="F12" s="20">
        <v>0.6</v>
      </c>
      <c r="G12" s="20">
        <v>29.8</v>
      </c>
      <c r="H12" s="20">
        <v>138.6</v>
      </c>
      <c r="I12" s="20">
        <v>0.04</v>
      </c>
      <c r="J12" s="20">
        <v>0</v>
      </c>
      <c r="K12" s="20">
        <v>0</v>
      </c>
      <c r="L12" s="20">
        <v>0.04</v>
      </c>
      <c r="M12" s="20">
        <v>8</v>
      </c>
      <c r="N12" s="21">
        <v>0.44</v>
      </c>
    </row>
    <row r="13" spans="1:14" s="24" customFormat="1" ht="10.5" customHeight="1">
      <c r="A13" s="22"/>
      <c r="B13" s="23" t="s">
        <v>32</v>
      </c>
      <c r="C13" s="42">
        <f>C9+C10+C11+C12</f>
        <v>30</v>
      </c>
      <c r="D13" s="42">
        <f>D9+D10+D11+D12</f>
        <v>460</v>
      </c>
      <c r="E13" s="42">
        <f>E9+E10+E11+E12</f>
        <v>16.34</v>
      </c>
      <c r="F13" s="42">
        <f>F9+F10+F11+F12</f>
        <v>14.139999999999999</v>
      </c>
      <c r="G13" s="42">
        <f>G9+G10+G11+G12</f>
        <v>88.52</v>
      </c>
      <c r="H13" s="42">
        <f>H9+H10+H11+H12</f>
        <v>552.19</v>
      </c>
      <c r="I13" s="42">
        <f>I9+I10+I11+I12</f>
        <v>0.79</v>
      </c>
      <c r="J13" s="42">
        <f>J9+J10+J11+J12</f>
        <v>1.3299999999999998</v>
      </c>
      <c r="K13" s="42">
        <f>K9+K10+K11+K12</f>
        <v>0.1</v>
      </c>
      <c r="L13" s="42">
        <f>L9+L10+L11+L12</f>
        <v>0.37999999999999995</v>
      </c>
      <c r="M13" s="42">
        <f>M9+M10+M11+M12</f>
        <v>339.49</v>
      </c>
      <c r="N13" s="42">
        <f>N9+N10+N11+N12</f>
        <v>1.28</v>
      </c>
    </row>
    <row r="14" spans="1:14" ht="14.25">
      <c r="A14" s="15"/>
      <c r="B14" s="16" t="s">
        <v>33</v>
      </c>
      <c r="C14" s="26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1"/>
    </row>
    <row r="15" spans="1:14" ht="14.25">
      <c r="A15" s="15">
        <v>71</v>
      </c>
      <c r="B15" s="14" t="s">
        <v>102</v>
      </c>
      <c r="C15" s="26">
        <v>5.5</v>
      </c>
      <c r="D15" s="20">
        <v>60</v>
      </c>
      <c r="E15" s="21">
        <v>0.88</v>
      </c>
      <c r="F15" s="21">
        <v>3.05</v>
      </c>
      <c r="G15" s="21">
        <v>5.39</v>
      </c>
      <c r="H15" s="21">
        <v>51.42</v>
      </c>
      <c r="I15" s="21">
        <v>0.02</v>
      </c>
      <c r="J15" s="21">
        <v>21.61</v>
      </c>
      <c r="K15" s="21">
        <v>0.13</v>
      </c>
      <c r="L15" s="21">
        <v>1.39</v>
      </c>
      <c r="M15" s="21">
        <v>24.34</v>
      </c>
      <c r="N15" s="21">
        <v>0.32</v>
      </c>
    </row>
    <row r="16" spans="1:14" ht="14.25">
      <c r="A16" s="15">
        <v>149</v>
      </c>
      <c r="B16" s="14" t="s">
        <v>143</v>
      </c>
      <c r="C16" s="26">
        <v>14.08</v>
      </c>
      <c r="D16" s="20">
        <v>200</v>
      </c>
      <c r="E16" s="20">
        <v>1.57</v>
      </c>
      <c r="F16" s="20">
        <v>4.87</v>
      </c>
      <c r="G16" s="20">
        <v>10.71</v>
      </c>
      <c r="H16" s="20">
        <v>90.04</v>
      </c>
      <c r="I16" s="20">
        <v>0.04</v>
      </c>
      <c r="J16" s="20">
        <v>9.88</v>
      </c>
      <c r="K16" s="20">
        <v>0.22</v>
      </c>
      <c r="L16" s="20">
        <v>1.96</v>
      </c>
      <c r="M16" s="20">
        <v>35.92</v>
      </c>
      <c r="N16" s="21">
        <v>0.94</v>
      </c>
    </row>
    <row r="17" spans="1:14" ht="14.25">
      <c r="A17" s="15">
        <v>516</v>
      </c>
      <c r="B17" s="14" t="s">
        <v>36</v>
      </c>
      <c r="C17" s="19">
        <v>6.45</v>
      </c>
      <c r="D17" s="20">
        <v>150</v>
      </c>
      <c r="E17" s="20">
        <v>5.37</v>
      </c>
      <c r="F17" s="20">
        <v>4.68</v>
      </c>
      <c r="G17" s="20">
        <v>32.39</v>
      </c>
      <c r="H17" s="20">
        <v>196.86</v>
      </c>
      <c r="I17" s="20">
        <v>0.05</v>
      </c>
      <c r="J17" s="20">
        <v>0</v>
      </c>
      <c r="K17" s="20">
        <v>0.02</v>
      </c>
      <c r="L17" s="20">
        <v>0.83</v>
      </c>
      <c r="M17" s="20">
        <v>4.06</v>
      </c>
      <c r="N17" s="21">
        <v>0.81</v>
      </c>
    </row>
    <row r="18" spans="1:14" ht="14.25">
      <c r="A18" s="15">
        <v>493</v>
      </c>
      <c r="B18" s="14" t="s">
        <v>144</v>
      </c>
      <c r="C18" s="26">
        <v>32.49</v>
      </c>
      <c r="D18" s="20">
        <v>80</v>
      </c>
      <c r="E18" s="20">
        <v>7.42</v>
      </c>
      <c r="F18" s="20">
        <v>9.33</v>
      </c>
      <c r="G18" s="20">
        <v>2.58</v>
      </c>
      <c r="H18" s="20">
        <v>106</v>
      </c>
      <c r="I18" s="20"/>
      <c r="J18" s="20">
        <v>1.5</v>
      </c>
      <c r="K18" s="20"/>
      <c r="L18" s="20"/>
      <c r="M18" s="20"/>
      <c r="N18" s="21"/>
    </row>
    <row r="19" spans="1:14" ht="14.25">
      <c r="A19" s="15"/>
      <c r="B19" s="14" t="s">
        <v>145</v>
      </c>
      <c r="C19" s="26">
        <v>5.48</v>
      </c>
      <c r="D19" s="20">
        <v>200</v>
      </c>
      <c r="E19" s="21">
        <v>0.16</v>
      </c>
      <c r="F19" s="21">
        <v>22</v>
      </c>
      <c r="G19" s="21">
        <v>0.04</v>
      </c>
      <c r="H19" s="21">
        <v>83.4</v>
      </c>
      <c r="I19" s="21">
        <v>0.06</v>
      </c>
      <c r="J19" s="21">
        <v>4.6</v>
      </c>
      <c r="K19" s="21">
        <v>8</v>
      </c>
      <c r="L19" s="21">
        <v>0.04</v>
      </c>
      <c r="M19" s="21">
        <v>6.6</v>
      </c>
      <c r="N19" s="21">
        <v>0.12</v>
      </c>
    </row>
    <row r="20" spans="1:14" ht="14.25">
      <c r="A20" s="15" t="s">
        <v>29</v>
      </c>
      <c r="B20" s="14" t="s">
        <v>39</v>
      </c>
      <c r="C20" s="26">
        <v>4</v>
      </c>
      <c r="D20" s="20">
        <v>60</v>
      </c>
      <c r="E20" s="21">
        <v>3.12</v>
      </c>
      <c r="F20" s="21">
        <v>0.36</v>
      </c>
      <c r="G20" s="21">
        <v>0</v>
      </c>
      <c r="H20" s="21">
        <v>98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</row>
    <row r="21" spans="1:14" s="24" customFormat="1" ht="14.25">
      <c r="A21" s="22"/>
      <c r="B21" s="23" t="s">
        <v>32</v>
      </c>
      <c r="C21" s="42">
        <f>C15+C16+C17+C18+C19+C20</f>
        <v>68</v>
      </c>
      <c r="D21" s="42">
        <f>D15+D16+D17+D18+D19+D20</f>
        <v>750</v>
      </c>
      <c r="E21" s="42">
        <f>E15+E16+E17+E18+E19+E20</f>
        <v>18.52</v>
      </c>
      <c r="F21" s="42">
        <f>F15+F16+F17+F18+F19+F20</f>
        <v>44.29</v>
      </c>
      <c r="G21" s="42">
        <f>G15+G16+G17+G18+G19+G20</f>
        <v>51.11</v>
      </c>
      <c r="H21" s="42">
        <f>H15+H16+H17+H18+H19+H20</f>
        <v>625.72</v>
      </c>
      <c r="I21" s="42">
        <f>I15+I16+I17+I18+I19+I20</f>
        <v>0.16999999999999998</v>
      </c>
      <c r="J21" s="42">
        <f>J15+J16+J17+J18+J19+J20</f>
        <v>37.59</v>
      </c>
      <c r="K21" s="42">
        <f>K15+K16+K17+K18+K19+K20</f>
        <v>8.37</v>
      </c>
      <c r="L21" s="42">
        <f>L15+L16+L17+L18+L19+L20</f>
        <v>4.22</v>
      </c>
      <c r="M21" s="42">
        <f>M15+M16+M17+M18+M19+M20</f>
        <v>70.92</v>
      </c>
      <c r="N21" s="42">
        <f>N15+N16+N17+N18+N19+N20</f>
        <v>2.1900000000000004</v>
      </c>
    </row>
    <row r="22" spans="1:14" s="24" customFormat="1" ht="12" customHeight="1">
      <c r="A22" s="22"/>
      <c r="B22" s="23" t="s">
        <v>146</v>
      </c>
      <c r="C22" s="42">
        <f>C21+C13</f>
        <v>98</v>
      </c>
      <c r="D22" s="42">
        <f>D21+D13</f>
        <v>1210</v>
      </c>
      <c r="E22" s="42">
        <f>E21+E13</f>
        <v>34.86</v>
      </c>
      <c r="F22" s="42">
        <f>F21+F13</f>
        <v>58.43</v>
      </c>
      <c r="G22" s="42">
        <f>G21+G13</f>
        <v>139.63</v>
      </c>
      <c r="H22" s="42">
        <f>H21+H13</f>
        <v>1177.91</v>
      </c>
      <c r="I22" s="42">
        <f>I21+I13</f>
        <v>0.96</v>
      </c>
      <c r="J22" s="42">
        <f>J21+J13</f>
        <v>38.92</v>
      </c>
      <c r="K22" s="42">
        <f>K21+K13</f>
        <v>8.469999999999999</v>
      </c>
      <c r="L22" s="42">
        <f>L21+L13</f>
        <v>4.6</v>
      </c>
      <c r="M22" s="42">
        <f>M21+M13</f>
        <v>410.41</v>
      </c>
      <c r="N22" s="42">
        <f>N21+N13</f>
        <v>3.4700000000000006</v>
      </c>
    </row>
    <row r="23" spans="2:14" ht="14.25">
      <c r="B23" s="80" t="s">
        <v>147</v>
      </c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</row>
    <row r="24" spans="1:14" ht="11.25" customHeight="1">
      <c r="A24" s="15"/>
      <c r="B24" s="11" t="s">
        <v>10</v>
      </c>
      <c r="C24" s="12" t="s">
        <v>11</v>
      </c>
      <c r="D24" s="13" t="s">
        <v>12</v>
      </c>
      <c r="E24" s="11" t="s">
        <v>13</v>
      </c>
      <c r="F24" s="11"/>
      <c r="G24" s="11"/>
      <c r="H24" s="11" t="s">
        <v>14</v>
      </c>
      <c r="I24" s="11"/>
      <c r="J24" s="11"/>
      <c r="K24" s="11"/>
      <c r="L24" s="11"/>
      <c r="M24" s="11"/>
      <c r="N24" s="14"/>
    </row>
    <row r="25" spans="1:14" ht="9.75" customHeight="1">
      <c r="A25" s="15"/>
      <c r="B25" s="11"/>
      <c r="C25" s="12"/>
      <c r="D25" s="13"/>
      <c r="E25" s="11" t="s">
        <v>15</v>
      </c>
      <c r="F25" s="11" t="s">
        <v>16</v>
      </c>
      <c r="G25" s="11" t="s">
        <v>17</v>
      </c>
      <c r="H25" s="11" t="s">
        <v>18</v>
      </c>
      <c r="I25" s="11" t="s">
        <v>19</v>
      </c>
      <c r="J25" s="11" t="s">
        <v>20</v>
      </c>
      <c r="K25" s="11" t="s">
        <v>21</v>
      </c>
      <c r="L25" s="11" t="s">
        <v>22</v>
      </c>
      <c r="M25" s="11" t="s">
        <v>23</v>
      </c>
      <c r="N25" s="14" t="s">
        <v>24</v>
      </c>
    </row>
    <row r="26" spans="1:14" ht="12" customHeight="1">
      <c r="A26" s="15"/>
      <c r="B26" s="16" t="s">
        <v>148</v>
      </c>
      <c r="C26" s="26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4"/>
    </row>
    <row r="27" spans="1:14" ht="14.25">
      <c r="A27" s="15">
        <v>302</v>
      </c>
      <c r="B27" s="14">
        <f>B9</f>
        <v>0</v>
      </c>
      <c r="C27" s="26">
        <f>22.3-3.41-0.11</f>
        <v>18.78</v>
      </c>
      <c r="D27" s="20">
        <v>205</v>
      </c>
      <c r="E27" s="20">
        <v>5.88</v>
      </c>
      <c r="F27" s="20">
        <v>6</v>
      </c>
      <c r="G27" s="20">
        <v>31.89</v>
      </c>
      <c r="H27" s="20">
        <v>339.44</v>
      </c>
      <c r="I27" s="20">
        <v>0.08</v>
      </c>
      <c r="J27" s="20">
        <v>1.31</v>
      </c>
      <c r="K27" s="20">
        <v>0.09</v>
      </c>
      <c r="L27" s="20">
        <v>0.30000000000000004</v>
      </c>
      <c r="M27" s="20">
        <v>129.08</v>
      </c>
      <c r="N27" s="21">
        <v>0.56</v>
      </c>
    </row>
    <row r="28" spans="1:14" ht="14.25">
      <c r="A28" s="15"/>
      <c r="B28" s="14" t="s">
        <v>31</v>
      </c>
      <c r="C28" s="19">
        <v>4.43</v>
      </c>
      <c r="D28" s="20">
        <v>200</v>
      </c>
      <c r="E28" s="20">
        <v>0.5</v>
      </c>
      <c r="F28" s="20"/>
      <c r="G28" s="20">
        <v>24.1</v>
      </c>
      <c r="H28" s="20">
        <v>94</v>
      </c>
      <c r="I28" s="20">
        <v>0.7</v>
      </c>
      <c r="J28" s="20"/>
      <c r="K28" s="20"/>
      <c r="L28" s="20"/>
      <c r="M28" s="20"/>
      <c r="N28" s="14">
        <v>0.1</v>
      </c>
    </row>
    <row r="29" spans="1:14" ht="14.25">
      <c r="A29" s="15" t="s">
        <v>29</v>
      </c>
      <c r="B29" s="14">
        <f>B11</f>
        <v>0</v>
      </c>
      <c r="C29" s="26">
        <v>9.68</v>
      </c>
      <c r="D29" s="20">
        <v>15</v>
      </c>
      <c r="E29" s="21">
        <v>0.18</v>
      </c>
      <c r="F29" s="21">
        <v>0.18</v>
      </c>
      <c r="G29" s="21">
        <v>19.42</v>
      </c>
      <c r="H29" s="21">
        <v>77</v>
      </c>
      <c r="I29" s="21">
        <v>0.02</v>
      </c>
      <c r="J29" s="21">
        <v>7.49</v>
      </c>
      <c r="K29" s="21">
        <v>0.01</v>
      </c>
      <c r="L29" s="21">
        <v>0.01</v>
      </c>
      <c r="M29" s="21">
        <v>7.456</v>
      </c>
      <c r="N29" s="21">
        <v>1.04</v>
      </c>
    </row>
    <row r="30" spans="1:14" ht="14.25">
      <c r="A30" s="15" t="s">
        <v>29</v>
      </c>
      <c r="B30" s="14" t="s">
        <v>30</v>
      </c>
      <c r="C30" s="19">
        <v>2.11</v>
      </c>
      <c r="D30" s="20">
        <v>60</v>
      </c>
      <c r="E30" s="20">
        <v>4.8</v>
      </c>
      <c r="F30" s="20">
        <v>0.6</v>
      </c>
      <c r="G30" s="20">
        <v>29.8</v>
      </c>
      <c r="H30" s="20">
        <v>138.6</v>
      </c>
      <c r="I30" s="20">
        <v>0.04</v>
      </c>
      <c r="J30" s="20">
        <v>0</v>
      </c>
      <c r="K30" s="20">
        <v>0</v>
      </c>
      <c r="L30" s="20">
        <v>0.04</v>
      </c>
      <c r="M30" s="20">
        <v>8</v>
      </c>
      <c r="N30" s="21">
        <v>0.44</v>
      </c>
    </row>
    <row r="31" spans="1:14" s="24" customFormat="1" ht="10.5" customHeight="1">
      <c r="A31" s="22"/>
      <c r="B31" s="23" t="s">
        <v>32</v>
      </c>
      <c r="C31" s="42">
        <f>C27+C28+C29+C30</f>
        <v>35</v>
      </c>
      <c r="D31" s="42">
        <f>D27+D28+D29+D30</f>
        <v>480</v>
      </c>
      <c r="E31" s="42">
        <f>E27+E28+E29+E30</f>
        <v>11.36</v>
      </c>
      <c r="F31" s="42">
        <f>F27+F28+F29+F30</f>
        <v>6.779999999999999</v>
      </c>
      <c r="G31" s="42">
        <f>G27+G28+G29+G30</f>
        <v>105.21</v>
      </c>
      <c r="H31" s="42">
        <f>H27+H28+H29+H30</f>
        <v>649.04</v>
      </c>
      <c r="I31" s="42">
        <f>I27+I28+I29+I30</f>
        <v>0.84</v>
      </c>
      <c r="J31" s="42">
        <f>J27+J28+J29+J30</f>
        <v>8.8</v>
      </c>
      <c r="K31" s="42">
        <f>K27+K28+K29+K30</f>
        <v>0.09999999999999999</v>
      </c>
      <c r="L31" s="42">
        <f>L27+L28+L29+L30</f>
        <v>0.35000000000000003</v>
      </c>
      <c r="M31" s="42">
        <f>M27+M28+M29+M30</f>
        <v>144.536</v>
      </c>
      <c r="N31" s="42">
        <f>N27+N28+N29+N30</f>
        <v>2.14</v>
      </c>
    </row>
    <row r="32" spans="1:14" ht="12" customHeight="1">
      <c r="A32" s="15"/>
      <c r="B32" s="16" t="s">
        <v>61</v>
      </c>
      <c r="C32" s="26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1"/>
    </row>
    <row r="33" spans="1:14" ht="12" customHeight="1">
      <c r="A33" s="15">
        <v>71</v>
      </c>
      <c r="B33" s="14" t="s">
        <v>102</v>
      </c>
      <c r="C33" s="26">
        <v>5.5</v>
      </c>
      <c r="D33" s="20">
        <v>60</v>
      </c>
      <c r="E33" s="21">
        <v>0.88</v>
      </c>
      <c r="F33" s="21">
        <v>3.05</v>
      </c>
      <c r="G33" s="21">
        <v>5.39</v>
      </c>
      <c r="H33" s="21">
        <v>51.42</v>
      </c>
      <c r="I33" s="21">
        <v>0.02</v>
      </c>
      <c r="J33" s="21">
        <v>21.61</v>
      </c>
      <c r="K33" s="21">
        <v>0.13</v>
      </c>
      <c r="L33" s="21">
        <v>1.39</v>
      </c>
      <c r="M33" s="21">
        <v>24.34</v>
      </c>
      <c r="N33" s="21">
        <v>0.32</v>
      </c>
    </row>
    <row r="34" spans="1:14" ht="9.75" customHeight="1">
      <c r="A34" s="15">
        <v>149</v>
      </c>
      <c r="B34" s="14">
        <f aca="true" t="shared" si="0" ref="B34:B35">B16</f>
        <v>0</v>
      </c>
      <c r="C34" s="26">
        <f>27.53-6.05</f>
        <v>21.48</v>
      </c>
      <c r="D34" s="20">
        <v>250</v>
      </c>
      <c r="E34" s="20">
        <v>1.57</v>
      </c>
      <c r="F34" s="20">
        <v>4.87</v>
      </c>
      <c r="G34" s="20">
        <v>10.71</v>
      </c>
      <c r="H34" s="20">
        <v>90.04</v>
      </c>
      <c r="I34" s="20">
        <v>0.04</v>
      </c>
      <c r="J34" s="20">
        <v>9.88</v>
      </c>
      <c r="K34" s="20">
        <v>0.22</v>
      </c>
      <c r="L34" s="20">
        <v>1.96</v>
      </c>
      <c r="M34" s="20">
        <v>35.96</v>
      </c>
      <c r="N34" s="21">
        <v>0.94</v>
      </c>
    </row>
    <row r="35" spans="1:14" ht="11.25" customHeight="1">
      <c r="A35" s="15">
        <v>516</v>
      </c>
      <c r="B35" s="14">
        <f t="shared" si="0"/>
        <v>0</v>
      </c>
      <c r="C35" s="19">
        <v>9.05</v>
      </c>
      <c r="D35" s="20">
        <v>200</v>
      </c>
      <c r="E35" s="20">
        <v>7.2</v>
      </c>
      <c r="F35" s="20">
        <v>6.53</v>
      </c>
      <c r="G35" s="20">
        <v>43.73</v>
      </c>
      <c r="H35" s="20">
        <v>262.4</v>
      </c>
      <c r="I35" s="20">
        <v>0.08</v>
      </c>
      <c r="J35" s="20">
        <v>0</v>
      </c>
      <c r="K35" s="20">
        <v>0.22</v>
      </c>
      <c r="L35" s="20">
        <v>1.08</v>
      </c>
      <c r="M35" s="20">
        <v>9.6</v>
      </c>
      <c r="N35" s="21">
        <v>0.97</v>
      </c>
    </row>
    <row r="36" spans="1:14" ht="14.25">
      <c r="A36" s="15">
        <v>493</v>
      </c>
      <c r="B36" s="14" t="s">
        <v>144</v>
      </c>
      <c r="C36" s="26">
        <v>32.49</v>
      </c>
      <c r="D36" s="20">
        <v>80</v>
      </c>
      <c r="E36" s="20">
        <v>7.42</v>
      </c>
      <c r="F36" s="20">
        <v>9.33</v>
      </c>
      <c r="G36" s="20">
        <v>2.58</v>
      </c>
      <c r="H36" s="20">
        <v>106</v>
      </c>
      <c r="I36" s="20"/>
      <c r="J36" s="20">
        <v>1.5</v>
      </c>
      <c r="K36" s="20"/>
      <c r="L36" s="20"/>
      <c r="M36" s="20"/>
      <c r="N36" s="21"/>
    </row>
    <row r="37" spans="1:14" ht="14.25">
      <c r="A37" s="15"/>
      <c r="B37" s="14" t="s">
        <v>145</v>
      </c>
      <c r="C37" s="26">
        <v>5.48</v>
      </c>
      <c r="D37" s="20">
        <v>200</v>
      </c>
      <c r="E37" s="21">
        <v>0.16</v>
      </c>
      <c r="F37" s="21">
        <v>22</v>
      </c>
      <c r="G37" s="21">
        <v>0.04</v>
      </c>
      <c r="H37" s="21">
        <v>83.4</v>
      </c>
      <c r="I37" s="21">
        <v>0.06</v>
      </c>
      <c r="J37" s="21">
        <v>4.6</v>
      </c>
      <c r="K37" s="21">
        <v>8</v>
      </c>
      <c r="L37" s="21">
        <v>0.04</v>
      </c>
      <c r="M37" s="21">
        <v>6.6</v>
      </c>
      <c r="N37" s="21">
        <v>0.12</v>
      </c>
    </row>
    <row r="38" spans="1:14" ht="14.25">
      <c r="A38" s="15" t="s">
        <v>29</v>
      </c>
      <c r="B38" s="14" t="s">
        <v>39</v>
      </c>
      <c r="C38" s="26">
        <v>4</v>
      </c>
      <c r="D38" s="20">
        <v>60</v>
      </c>
      <c r="E38" s="21">
        <v>3.12</v>
      </c>
      <c r="F38" s="21">
        <v>0.36</v>
      </c>
      <c r="G38" s="21">
        <v>0</v>
      </c>
      <c r="H38" s="21">
        <v>98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</row>
    <row r="39" spans="1:14" s="24" customFormat="1" ht="14.25">
      <c r="A39" s="22"/>
      <c r="B39" s="23" t="s">
        <v>32</v>
      </c>
      <c r="C39" s="42">
        <f>C33+C34+C35+C36+C37+C38</f>
        <v>78.00000000000001</v>
      </c>
      <c r="D39" s="42">
        <f>D33+D34+D35+D36+D37+D38</f>
        <v>850</v>
      </c>
      <c r="E39" s="42">
        <f>E33+E34+E35+E36+E37+E38</f>
        <v>20.35</v>
      </c>
      <c r="F39" s="42">
        <f>F33+F34+F35+F36+F37+F38</f>
        <v>46.14</v>
      </c>
      <c r="G39" s="42">
        <f>G33+G34+G35+G36+G37+G38</f>
        <v>62.449999999999996</v>
      </c>
      <c r="H39" s="42">
        <f>H33+H34+H35+H36+H37+H38</f>
        <v>691.26</v>
      </c>
      <c r="I39" s="42">
        <f>I33+I34+I35+I36+I37+I38</f>
        <v>0.2</v>
      </c>
      <c r="J39" s="42">
        <f>J33+J34+J35+J36+J37+J38</f>
        <v>37.59</v>
      </c>
      <c r="K39" s="42">
        <f>K33+K34+K35+K36+K37+K38</f>
        <v>8.57</v>
      </c>
      <c r="L39" s="42">
        <f>L33+L34+L35+L36+L37+L38</f>
        <v>4.47</v>
      </c>
      <c r="M39" s="42">
        <f>M33+M34+M35+M36+M37+M38</f>
        <v>76.49999999999999</v>
      </c>
      <c r="N39" s="42">
        <f>N33+N34+N35+N36+N37+N38</f>
        <v>2.35</v>
      </c>
    </row>
    <row r="40" spans="1:14" s="24" customFormat="1" ht="14.25">
      <c r="A40" s="22"/>
      <c r="B40" s="90" t="s">
        <v>149</v>
      </c>
      <c r="C40" s="92">
        <f>C39+C31</f>
        <v>113.00000000000001</v>
      </c>
      <c r="D40" s="92">
        <f>D39+D31</f>
        <v>1330</v>
      </c>
      <c r="E40" s="92">
        <f>E39+E31</f>
        <v>31.71</v>
      </c>
      <c r="F40" s="92">
        <f>F39+F31</f>
        <v>52.92</v>
      </c>
      <c r="G40" s="92">
        <f>G39+G31</f>
        <v>167.66</v>
      </c>
      <c r="H40" s="92">
        <f>H39+H31</f>
        <v>1340.3</v>
      </c>
      <c r="I40" s="92">
        <f>I39+I31</f>
        <v>1.04</v>
      </c>
      <c r="J40" s="92">
        <f>J39+J31</f>
        <v>46.39</v>
      </c>
      <c r="K40" s="92">
        <f>K39+K31</f>
        <v>8.67</v>
      </c>
      <c r="L40" s="92">
        <f>L39+L31</f>
        <v>4.819999999999999</v>
      </c>
      <c r="M40" s="92">
        <f>M39+M31</f>
        <v>221.036</v>
      </c>
      <c r="N40" s="92">
        <f>N39+N31</f>
        <v>4.49</v>
      </c>
    </row>
  </sheetData>
  <sheetProtection selectLockedCells="1" selectUnlockedCells="1"/>
  <mergeCells count="13">
    <mergeCell ref="A4:A5"/>
    <mergeCell ref="B4:N4"/>
    <mergeCell ref="B6:B7"/>
    <mergeCell ref="C6:C7"/>
    <mergeCell ref="D6:D7"/>
    <mergeCell ref="E6:G6"/>
    <mergeCell ref="H6:M6"/>
    <mergeCell ref="B23:N23"/>
    <mergeCell ref="B24:B25"/>
    <mergeCell ref="C24:C25"/>
    <mergeCell ref="D24:D25"/>
    <mergeCell ref="E24:G24"/>
    <mergeCell ref="H24:M24"/>
  </mergeCells>
  <printOptions/>
  <pageMargins left="0.7875" right="0.7875" top="0.39375" bottom="0.39375" header="0.5118110236220472" footer="0.5118110236220472"/>
  <pageSetup horizontalDpi="300" verticalDpi="300" orientation="landscape" paperSize="9" scale="9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B32" sqref="B32"/>
    </sheetView>
  </sheetViews>
  <sheetFormatPr defaultColWidth="9.140625" defaultRowHeight="12.75"/>
  <cols>
    <col min="1" max="1" width="5.00390625" style="1" customWidth="1"/>
    <col min="2" max="2" width="43.140625" style="0" customWidth="1"/>
    <col min="3" max="3" width="8.28125" style="0" customWidth="1"/>
    <col min="4" max="4" width="8.57421875" style="0" customWidth="1"/>
    <col min="5" max="5" width="6.421875" style="0" customWidth="1"/>
    <col min="6" max="6" width="7.00390625" style="0" customWidth="1"/>
    <col min="7" max="8" width="8.28125" style="0" customWidth="1"/>
    <col min="9" max="9" width="6.57421875" style="0" customWidth="1"/>
    <col min="10" max="10" width="6.140625" style="0" customWidth="1"/>
    <col min="11" max="11" width="5.421875" style="0" customWidth="1"/>
    <col min="12" max="12" width="6.28125" style="0" customWidth="1"/>
    <col min="13" max="13" width="6.57421875" style="0" customWidth="1"/>
    <col min="14" max="14" width="5.8515625" style="0" customWidth="1"/>
    <col min="15" max="16384" width="11.421875" style="0" customWidth="1"/>
  </cols>
  <sheetData>
    <row r="1" spans="1:14" s="9" customFormat="1" ht="12" customHeight="1">
      <c r="A1" s="36"/>
      <c r="B1" s="6" t="s">
        <v>0</v>
      </c>
      <c r="C1" s="51"/>
      <c r="D1" s="52"/>
      <c r="E1" s="52"/>
      <c r="F1" s="52"/>
      <c r="G1" s="52"/>
      <c r="H1" s="52"/>
      <c r="I1" s="52" t="s">
        <v>1</v>
      </c>
      <c r="J1" s="52"/>
      <c r="K1" s="52"/>
      <c r="L1" s="52"/>
      <c r="M1" s="52"/>
      <c r="N1" s="6"/>
    </row>
    <row r="2" spans="1:14" s="9" customFormat="1" ht="9.75" customHeight="1">
      <c r="A2" s="36"/>
      <c r="B2" s="6" t="s">
        <v>2</v>
      </c>
      <c r="C2" s="51"/>
      <c r="D2" s="52"/>
      <c r="E2" s="52"/>
      <c r="F2" s="52"/>
      <c r="G2" s="52"/>
      <c r="H2" s="52" t="s">
        <v>3</v>
      </c>
      <c r="I2" s="52"/>
      <c r="J2" s="52"/>
      <c r="K2" s="52"/>
      <c r="L2" s="52"/>
      <c r="M2" s="52"/>
      <c r="N2" s="6"/>
    </row>
    <row r="3" spans="1:14" s="9" customFormat="1" ht="14.25" customHeight="1">
      <c r="A3" s="36"/>
      <c r="B3" s="6" t="s">
        <v>4</v>
      </c>
      <c r="C3" s="51"/>
      <c r="D3" s="52"/>
      <c r="E3" s="52"/>
      <c r="F3" s="52" t="s">
        <v>5</v>
      </c>
      <c r="G3" s="52"/>
      <c r="H3" s="52"/>
      <c r="I3" s="52"/>
      <c r="J3" s="52"/>
      <c r="K3" s="6"/>
      <c r="L3" s="6"/>
      <c r="M3" s="6"/>
      <c r="N3" s="6"/>
    </row>
    <row r="4" spans="1:14" ht="11.25" customHeight="1">
      <c r="A4" s="93" t="s">
        <v>9</v>
      </c>
      <c r="B4" s="40" t="s">
        <v>150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</row>
    <row r="5" spans="1:14" ht="14.25">
      <c r="A5" s="93"/>
      <c r="B5" s="40" t="s">
        <v>151</v>
      </c>
      <c r="C5" s="26" t="s">
        <v>152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14"/>
    </row>
    <row r="6" spans="1:14" ht="12.75" customHeight="1">
      <c r="A6" s="94"/>
      <c r="B6" s="11" t="s">
        <v>10</v>
      </c>
      <c r="C6" s="12" t="s">
        <v>11</v>
      </c>
      <c r="D6" s="13" t="s">
        <v>12</v>
      </c>
      <c r="E6" s="11" t="s">
        <v>13</v>
      </c>
      <c r="F6" s="11"/>
      <c r="G6" s="11"/>
      <c r="H6" s="11" t="s">
        <v>14</v>
      </c>
      <c r="I6" s="11"/>
      <c r="J6" s="11"/>
      <c r="K6" s="11"/>
      <c r="L6" s="11"/>
      <c r="M6" s="11"/>
      <c r="N6" s="14"/>
    </row>
    <row r="7" spans="1:14" ht="14.25">
      <c r="A7" s="94"/>
      <c r="B7" s="11"/>
      <c r="C7" s="12"/>
      <c r="D7" s="13"/>
      <c r="E7" s="11" t="s">
        <v>15</v>
      </c>
      <c r="F7" s="11" t="s">
        <v>16</v>
      </c>
      <c r="G7" s="11" t="s">
        <v>17</v>
      </c>
      <c r="H7" s="11" t="s">
        <v>18</v>
      </c>
      <c r="I7" s="11" t="s">
        <v>19</v>
      </c>
      <c r="J7" s="11" t="s">
        <v>20</v>
      </c>
      <c r="K7" s="11" t="s">
        <v>21</v>
      </c>
      <c r="L7" s="11" t="s">
        <v>22</v>
      </c>
      <c r="M7" s="11" t="s">
        <v>23</v>
      </c>
      <c r="N7" s="14" t="s">
        <v>24</v>
      </c>
    </row>
    <row r="8" spans="1:14" ht="10.5" customHeight="1">
      <c r="A8" s="94"/>
      <c r="B8" s="16" t="s">
        <v>153</v>
      </c>
      <c r="C8" s="42"/>
      <c r="D8" s="18"/>
      <c r="E8" s="18"/>
      <c r="F8" s="18"/>
      <c r="G8" s="18"/>
      <c r="H8" s="18"/>
      <c r="I8" s="18"/>
      <c r="J8" s="18"/>
      <c r="K8" s="18"/>
      <c r="L8" s="18"/>
      <c r="M8" s="18"/>
      <c r="N8" s="16"/>
    </row>
    <row r="9" spans="1:14" ht="14.25">
      <c r="A9" s="94">
        <v>302</v>
      </c>
      <c r="B9" s="14" t="s">
        <v>154</v>
      </c>
      <c r="C9" s="19">
        <f>17.53-0.11</f>
        <v>17.42</v>
      </c>
      <c r="D9" s="20">
        <v>185</v>
      </c>
      <c r="E9" s="20">
        <v>5.59</v>
      </c>
      <c r="F9" s="20">
        <v>8.58</v>
      </c>
      <c r="G9" s="20">
        <v>38.29</v>
      </c>
      <c r="H9" s="20">
        <v>261.74</v>
      </c>
      <c r="I9" s="20">
        <v>0.14</v>
      </c>
      <c r="J9" s="20">
        <v>0.97</v>
      </c>
      <c r="K9" s="20">
        <v>0.04</v>
      </c>
      <c r="L9" s="20">
        <v>0.16</v>
      </c>
      <c r="M9" s="20">
        <v>100.18</v>
      </c>
      <c r="N9" s="21">
        <v>1.07</v>
      </c>
    </row>
    <row r="10" spans="1:14" ht="14.25">
      <c r="A10" s="94">
        <v>686</v>
      </c>
      <c r="B10" s="14" t="s">
        <v>155</v>
      </c>
      <c r="C10" s="26">
        <v>4.43</v>
      </c>
      <c r="D10" s="20">
        <v>200</v>
      </c>
      <c r="E10" s="21">
        <v>0.16</v>
      </c>
      <c r="F10" s="21">
        <v>0.16</v>
      </c>
      <c r="G10" s="21">
        <v>27.87</v>
      </c>
      <c r="H10" s="21">
        <v>108.96</v>
      </c>
      <c r="I10" s="21">
        <v>0.01</v>
      </c>
      <c r="J10" s="21">
        <v>1.6</v>
      </c>
      <c r="K10" s="21">
        <v>0</v>
      </c>
      <c r="L10" s="21">
        <v>0.16</v>
      </c>
      <c r="M10" s="21">
        <v>4</v>
      </c>
      <c r="N10" s="21">
        <v>0.4</v>
      </c>
    </row>
    <row r="11" spans="1:14" ht="14.25">
      <c r="A11" s="94" t="s">
        <v>27</v>
      </c>
      <c r="B11" s="14" t="s">
        <v>28</v>
      </c>
      <c r="C11" s="26">
        <v>6.04</v>
      </c>
      <c r="D11" s="20">
        <v>10</v>
      </c>
      <c r="E11" s="20">
        <v>5.75</v>
      </c>
      <c r="F11" s="20">
        <v>5.97</v>
      </c>
      <c r="G11" s="20">
        <v>0</v>
      </c>
      <c r="H11" s="20">
        <v>90</v>
      </c>
      <c r="I11" s="20">
        <v>0.01</v>
      </c>
      <c r="J11" s="20">
        <v>0.17</v>
      </c>
      <c r="K11" s="20">
        <v>0.06</v>
      </c>
      <c r="L11" s="20">
        <v>0.13</v>
      </c>
      <c r="M11" s="20">
        <v>220</v>
      </c>
      <c r="N11" s="21">
        <v>0.25</v>
      </c>
    </row>
    <row r="12" spans="1:14" ht="14.25">
      <c r="A12" s="94" t="s">
        <v>29</v>
      </c>
      <c r="B12" s="14" t="s">
        <v>30</v>
      </c>
      <c r="C12" s="19">
        <v>2.11</v>
      </c>
      <c r="D12" s="20">
        <v>60</v>
      </c>
      <c r="E12" s="20">
        <v>4.8</v>
      </c>
      <c r="F12" s="20">
        <v>0.6</v>
      </c>
      <c r="G12" s="20">
        <v>29.8</v>
      </c>
      <c r="H12" s="20">
        <v>138.6</v>
      </c>
      <c r="I12" s="20">
        <v>0.04</v>
      </c>
      <c r="J12" s="20">
        <v>0</v>
      </c>
      <c r="K12" s="20">
        <v>0</v>
      </c>
      <c r="L12" s="20">
        <v>0.04</v>
      </c>
      <c r="M12" s="20">
        <v>8</v>
      </c>
      <c r="N12" s="21">
        <v>0.44</v>
      </c>
    </row>
    <row r="13" spans="1:14" ht="12" customHeight="1">
      <c r="A13" s="94"/>
      <c r="B13" s="46" t="s">
        <v>32</v>
      </c>
      <c r="C13" s="47">
        <f>C9+C10+C11+C12</f>
        <v>30</v>
      </c>
      <c r="D13" s="47">
        <f>D9+D10+D11+D12</f>
        <v>455</v>
      </c>
      <c r="E13" s="47">
        <f>E9+E10+E11+E12</f>
        <v>16.3</v>
      </c>
      <c r="F13" s="47">
        <f>F9+F10+F11+F12</f>
        <v>15.31</v>
      </c>
      <c r="G13" s="47">
        <f>G9+G10+G11+G12</f>
        <v>95.96</v>
      </c>
      <c r="H13" s="47">
        <f>H9+H10+H11+H12</f>
        <v>599.3</v>
      </c>
      <c r="I13" s="47">
        <f>I9+I10+I11+I12</f>
        <v>0.20000000000000004</v>
      </c>
      <c r="J13" s="47">
        <f>J9+J10+J11+J12</f>
        <v>2.74</v>
      </c>
      <c r="K13" s="47">
        <f>K9+K10+K11+K12</f>
        <v>0.1</v>
      </c>
      <c r="L13" s="47">
        <f>L9+L10+L11+L12</f>
        <v>0.49</v>
      </c>
      <c r="M13" s="47">
        <f>M9+M10+M11+M12</f>
        <v>332.18</v>
      </c>
      <c r="N13" s="47">
        <f>N9+N10+N11+N12</f>
        <v>2.16</v>
      </c>
    </row>
    <row r="14" spans="1:14" ht="10.5" customHeight="1">
      <c r="A14" s="94"/>
      <c r="B14" s="16" t="s">
        <v>41</v>
      </c>
      <c r="C14" s="42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</row>
    <row r="15" spans="1:14" ht="14.25">
      <c r="A15" s="94">
        <v>13</v>
      </c>
      <c r="B15" s="14" t="s">
        <v>156</v>
      </c>
      <c r="C15" s="26">
        <v>5.16</v>
      </c>
      <c r="D15" s="20">
        <v>60</v>
      </c>
      <c r="E15" s="20">
        <v>0.81</v>
      </c>
      <c r="F15" s="20">
        <v>3.65</v>
      </c>
      <c r="G15" s="20">
        <v>4.72</v>
      </c>
      <c r="H15" s="20">
        <v>53.91</v>
      </c>
      <c r="I15" s="20">
        <v>0.01</v>
      </c>
      <c r="J15" s="20">
        <v>5.7</v>
      </c>
      <c r="K15" s="20"/>
      <c r="L15" s="20">
        <v>1.64</v>
      </c>
      <c r="M15" s="20">
        <v>21.09</v>
      </c>
      <c r="N15" s="21">
        <v>0.8</v>
      </c>
    </row>
    <row r="16" spans="1:14" ht="14.25">
      <c r="A16" s="94">
        <v>140</v>
      </c>
      <c r="B16" s="14" t="s">
        <v>157</v>
      </c>
      <c r="C16" s="26">
        <v>15.95</v>
      </c>
      <c r="D16" s="20">
        <v>205</v>
      </c>
      <c r="E16" s="20">
        <v>1.52</v>
      </c>
      <c r="F16" s="20">
        <v>4.94</v>
      </c>
      <c r="G16" s="20">
        <v>6.49</v>
      </c>
      <c r="H16" s="20">
        <v>79.76</v>
      </c>
      <c r="I16" s="20">
        <v>0.05</v>
      </c>
      <c r="J16" s="20">
        <v>18.04</v>
      </c>
      <c r="K16" s="20">
        <v>0.21</v>
      </c>
      <c r="L16" s="20">
        <v>1.92</v>
      </c>
      <c r="M16" s="20">
        <v>33.19</v>
      </c>
      <c r="N16" s="21">
        <v>0.63</v>
      </c>
    </row>
    <row r="17" spans="1:14" ht="14.25">
      <c r="A17" s="94">
        <v>302</v>
      </c>
      <c r="B17" s="14" t="s">
        <v>75</v>
      </c>
      <c r="C17" s="26">
        <v>10.26</v>
      </c>
      <c r="D17" s="20">
        <v>150</v>
      </c>
      <c r="E17" s="20">
        <v>4.88</v>
      </c>
      <c r="F17" s="20">
        <v>4.01</v>
      </c>
      <c r="G17" s="20">
        <v>47.83</v>
      </c>
      <c r="H17" s="20">
        <v>199.5</v>
      </c>
      <c r="I17" s="20">
        <v>0.03</v>
      </c>
      <c r="J17" s="20">
        <v>3.48</v>
      </c>
      <c r="K17" s="20">
        <v>0.04</v>
      </c>
      <c r="L17" s="20">
        <v>0.38</v>
      </c>
      <c r="M17" s="20">
        <v>3.48</v>
      </c>
      <c r="N17" s="21">
        <v>0.69</v>
      </c>
    </row>
    <row r="18" spans="1:14" ht="14.25">
      <c r="A18" s="94">
        <v>388</v>
      </c>
      <c r="B18" s="14" t="s">
        <v>158</v>
      </c>
      <c r="C18" s="26">
        <v>27.78</v>
      </c>
      <c r="D18" s="20">
        <v>100</v>
      </c>
      <c r="E18" s="20">
        <v>4.05</v>
      </c>
      <c r="F18" s="20">
        <v>4.2</v>
      </c>
      <c r="G18" s="20">
        <v>8.05</v>
      </c>
      <c r="H18" s="20">
        <v>84.05</v>
      </c>
      <c r="I18" s="20">
        <v>0.05</v>
      </c>
      <c r="J18" s="20">
        <v>7.65</v>
      </c>
      <c r="K18" s="20">
        <v>0.5</v>
      </c>
      <c r="L18" s="20">
        <v>0.95</v>
      </c>
      <c r="M18" s="20">
        <v>18.1</v>
      </c>
      <c r="N18" s="21">
        <v>0.6</v>
      </c>
    </row>
    <row r="19" spans="1:14" ht="14.25">
      <c r="A19" s="94">
        <v>639</v>
      </c>
      <c r="B19" s="14" t="s">
        <v>76</v>
      </c>
      <c r="C19" s="26">
        <v>4.85</v>
      </c>
      <c r="D19" s="20">
        <v>200</v>
      </c>
      <c r="E19" s="21">
        <v>0.36</v>
      </c>
      <c r="F19" s="21">
        <v>0</v>
      </c>
      <c r="G19" s="21">
        <v>28.06</v>
      </c>
      <c r="H19" s="21">
        <v>108.83</v>
      </c>
      <c r="I19" s="21">
        <v>0.03</v>
      </c>
      <c r="J19" s="21">
        <v>0</v>
      </c>
      <c r="K19" s="21">
        <v>0</v>
      </c>
      <c r="L19" s="21">
        <v>0.1</v>
      </c>
      <c r="M19" s="21">
        <v>15.87</v>
      </c>
      <c r="N19" s="21">
        <v>0.6</v>
      </c>
    </row>
    <row r="20" spans="1:14" ht="14.25">
      <c r="A20" s="94" t="s">
        <v>29</v>
      </c>
      <c r="B20" s="14" t="s">
        <v>39</v>
      </c>
      <c r="C20" s="26">
        <v>4</v>
      </c>
      <c r="D20" s="20">
        <v>60</v>
      </c>
      <c r="E20" s="21">
        <v>3.12</v>
      </c>
      <c r="F20" s="21">
        <v>0.36</v>
      </c>
      <c r="G20" s="21">
        <v>12.48</v>
      </c>
      <c r="H20" s="21">
        <v>98</v>
      </c>
      <c r="I20" s="21">
        <v>0.02</v>
      </c>
      <c r="J20" s="21">
        <v>0</v>
      </c>
      <c r="K20" s="21">
        <v>0</v>
      </c>
      <c r="L20" s="21">
        <v>0.02</v>
      </c>
      <c r="M20" s="21">
        <v>4</v>
      </c>
      <c r="N20" s="21">
        <v>0.22</v>
      </c>
    </row>
    <row r="21" spans="1:14" s="24" customFormat="1" ht="10.5" customHeight="1">
      <c r="A21" s="95"/>
      <c r="B21" s="23" t="s">
        <v>32</v>
      </c>
      <c r="C21" s="42">
        <f>C15+C16+C17+C18+C19+C20</f>
        <v>68</v>
      </c>
      <c r="D21" s="42">
        <f>D15+D16+D17+D18+D19+D20</f>
        <v>775</v>
      </c>
      <c r="E21" s="42">
        <f>E15+E16+E17+E18+E19+E20</f>
        <v>14.739999999999998</v>
      </c>
      <c r="F21" s="42">
        <f>F15+F16+F17+F18+F19+F20</f>
        <v>17.16</v>
      </c>
      <c r="G21" s="42">
        <f>G15+G16+G17+G18+G19+G20</f>
        <v>107.63000000000001</v>
      </c>
      <c r="H21" s="42">
        <f>H15+H16+H17+H18+H19+H20</f>
        <v>624.0500000000001</v>
      </c>
      <c r="I21" s="42">
        <f>I15+I16+I17+I18+I19+I20</f>
        <v>0.19</v>
      </c>
      <c r="J21" s="42">
        <f>J15+J16+J17+J18+J19+J20</f>
        <v>34.87</v>
      </c>
      <c r="K21" s="42">
        <f>K15+K16+K17+K18+K19+K20</f>
        <v>0.75</v>
      </c>
      <c r="L21" s="42">
        <f>L15+L16+L17+L18+L19+L20</f>
        <v>5.009999999999999</v>
      </c>
      <c r="M21" s="42">
        <f>M15+M16+M17+M18+M19+M20</f>
        <v>95.73</v>
      </c>
      <c r="N21" s="42">
        <f>N15+N16+N17+N18+N19+N20</f>
        <v>3.5400000000000005</v>
      </c>
    </row>
    <row r="22" spans="1:14" s="24" customFormat="1" ht="14.25">
      <c r="A22" s="95"/>
      <c r="B22" s="23" t="s">
        <v>57</v>
      </c>
      <c r="C22" s="42">
        <f>C21+C13</f>
        <v>98</v>
      </c>
      <c r="D22" s="42">
        <f>D21+D13</f>
        <v>1230</v>
      </c>
      <c r="E22" s="42">
        <f>E21+E13</f>
        <v>31.04</v>
      </c>
      <c r="F22" s="42">
        <f>F21+F13</f>
        <v>32.47</v>
      </c>
      <c r="G22" s="42">
        <f>G21+G13</f>
        <v>203.59</v>
      </c>
      <c r="H22" s="42">
        <f>H21+H13</f>
        <v>1223.35</v>
      </c>
      <c r="I22" s="42">
        <f>I21+I13</f>
        <v>0.39</v>
      </c>
      <c r="J22" s="42">
        <f>J21+J13</f>
        <v>37.61</v>
      </c>
      <c r="K22" s="42">
        <f>K21+K13</f>
        <v>0.85</v>
      </c>
      <c r="L22" s="42">
        <f>L21+L13</f>
        <v>5.499999999999999</v>
      </c>
      <c r="M22" s="42">
        <f>M21+M13</f>
        <v>427.91</v>
      </c>
      <c r="N22" s="42">
        <f>N21+N13</f>
        <v>5.700000000000001</v>
      </c>
    </row>
    <row r="23" spans="1:14" ht="14.25">
      <c r="A23" s="36"/>
      <c r="B23" s="80" t="s">
        <v>159</v>
      </c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</row>
    <row r="24" spans="1:14" ht="14.25" customHeight="1">
      <c r="A24" s="94"/>
      <c r="B24" s="11" t="s">
        <v>10</v>
      </c>
      <c r="C24" s="12" t="s">
        <v>11</v>
      </c>
      <c r="D24" s="13" t="s">
        <v>12</v>
      </c>
      <c r="E24" s="11" t="s">
        <v>13</v>
      </c>
      <c r="F24" s="11"/>
      <c r="G24" s="11"/>
      <c r="H24" s="11" t="s">
        <v>14</v>
      </c>
      <c r="I24" s="11"/>
      <c r="J24" s="11"/>
      <c r="K24" s="11"/>
      <c r="L24" s="11"/>
      <c r="M24" s="11"/>
      <c r="N24" s="14"/>
    </row>
    <row r="25" spans="1:14" ht="8.25" customHeight="1">
      <c r="A25" s="94"/>
      <c r="B25" s="11"/>
      <c r="C25" s="12"/>
      <c r="D25" s="13"/>
      <c r="E25" s="11" t="s">
        <v>15</v>
      </c>
      <c r="F25" s="11" t="s">
        <v>16</v>
      </c>
      <c r="G25" s="11" t="s">
        <v>17</v>
      </c>
      <c r="H25" s="11" t="s">
        <v>18</v>
      </c>
      <c r="I25" s="11" t="s">
        <v>19</v>
      </c>
      <c r="J25" s="11" t="s">
        <v>20</v>
      </c>
      <c r="K25" s="11" t="s">
        <v>21</v>
      </c>
      <c r="L25" s="11" t="s">
        <v>22</v>
      </c>
      <c r="M25" s="11" t="s">
        <v>23</v>
      </c>
      <c r="N25" s="14" t="s">
        <v>24</v>
      </c>
    </row>
    <row r="26" spans="1:14" ht="12" customHeight="1">
      <c r="A26" s="94"/>
      <c r="B26" s="16" t="s">
        <v>160</v>
      </c>
      <c r="C26" s="42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6"/>
    </row>
    <row r="27" spans="1:14" ht="14.25">
      <c r="A27" s="94">
        <v>302</v>
      </c>
      <c r="B27" s="14">
        <f aca="true" t="shared" si="0" ref="B27:B29">B9</f>
        <v>0</v>
      </c>
      <c r="C27" s="26">
        <f>22.53-0.11</f>
        <v>22.42</v>
      </c>
      <c r="D27" s="20">
        <v>205</v>
      </c>
      <c r="E27" s="20">
        <v>6.2</v>
      </c>
      <c r="F27" s="20">
        <v>9.53</v>
      </c>
      <c r="G27" s="20">
        <v>42.48</v>
      </c>
      <c r="H27" s="20">
        <v>290.77</v>
      </c>
      <c r="I27" s="20">
        <v>0.15</v>
      </c>
      <c r="J27" s="20">
        <v>0.99</v>
      </c>
      <c r="K27" s="20">
        <v>0.06</v>
      </c>
      <c r="L27" s="20">
        <v>0.18</v>
      </c>
      <c r="M27" s="20">
        <v>111.31</v>
      </c>
      <c r="N27" s="21">
        <v>1.18</v>
      </c>
    </row>
    <row r="28" spans="1:14" ht="14.25">
      <c r="A28" s="94">
        <v>686</v>
      </c>
      <c r="B28" s="14">
        <f t="shared" si="0"/>
        <v>0</v>
      </c>
      <c r="C28" s="26">
        <v>4.43</v>
      </c>
      <c r="D28" s="20">
        <v>200</v>
      </c>
      <c r="E28" s="21">
        <v>0.16</v>
      </c>
      <c r="F28" s="21">
        <v>0.16</v>
      </c>
      <c r="G28" s="21">
        <v>27.87</v>
      </c>
      <c r="H28" s="21">
        <v>108.96</v>
      </c>
      <c r="I28" s="21">
        <v>0.01</v>
      </c>
      <c r="J28" s="21">
        <v>1.6</v>
      </c>
      <c r="K28" s="21">
        <v>0</v>
      </c>
      <c r="L28" s="21">
        <v>0.16</v>
      </c>
      <c r="M28" s="21">
        <v>4</v>
      </c>
      <c r="N28" s="21">
        <v>0.4</v>
      </c>
    </row>
    <row r="29" spans="1:14" ht="14.25">
      <c r="A29" s="94" t="s">
        <v>27</v>
      </c>
      <c r="B29" s="14">
        <f t="shared" si="0"/>
        <v>0</v>
      </c>
      <c r="C29" s="26">
        <v>6.04</v>
      </c>
      <c r="D29" s="20">
        <v>10</v>
      </c>
      <c r="E29" s="20">
        <v>5.75</v>
      </c>
      <c r="F29" s="20">
        <v>5.97</v>
      </c>
      <c r="G29" s="20">
        <v>0</v>
      </c>
      <c r="H29" s="20">
        <v>90</v>
      </c>
      <c r="I29" s="20">
        <v>0.01</v>
      </c>
      <c r="J29" s="20">
        <v>0.17</v>
      </c>
      <c r="K29" s="20">
        <v>0.06</v>
      </c>
      <c r="L29" s="20">
        <v>0.13</v>
      </c>
      <c r="M29" s="20">
        <v>220</v>
      </c>
      <c r="N29" s="21">
        <v>0.25</v>
      </c>
    </row>
    <row r="30" spans="1:14" ht="14.25">
      <c r="A30" s="94" t="s">
        <v>29</v>
      </c>
      <c r="B30" s="14" t="s">
        <v>30</v>
      </c>
      <c r="C30" s="19">
        <v>2.11</v>
      </c>
      <c r="D30" s="20">
        <v>60</v>
      </c>
      <c r="E30" s="20">
        <v>4.8</v>
      </c>
      <c r="F30" s="20">
        <v>0.6</v>
      </c>
      <c r="G30" s="20">
        <v>29.8</v>
      </c>
      <c r="H30" s="20">
        <v>138.6</v>
      </c>
      <c r="I30" s="20">
        <v>0.04</v>
      </c>
      <c r="J30" s="20">
        <v>0</v>
      </c>
      <c r="K30" s="20">
        <v>0</v>
      </c>
      <c r="L30" s="20">
        <v>0.04</v>
      </c>
      <c r="M30" s="20">
        <v>8</v>
      </c>
      <c r="N30" s="21">
        <v>0.44</v>
      </c>
    </row>
    <row r="31" spans="1:14" ht="14.25">
      <c r="A31" s="94"/>
      <c r="B31" s="46" t="s">
        <v>32</v>
      </c>
      <c r="C31" s="47">
        <f>C27+C28+C29+C30</f>
        <v>35</v>
      </c>
      <c r="D31" s="47">
        <f>D27+D28+D29+D30</f>
        <v>475</v>
      </c>
      <c r="E31" s="47">
        <f>E27+E28+E29+E30</f>
        <v>16.91</v>
      </c>
      <c r="F31" s="47">
        <f>F27+F28+F29+F30</f>
        <v>16.26</v>
      </c>
      <c r="G31" s="47">
        <f>G27+G28+G29+G30</f>
        <v>100.14999999999999</v>
      </c>
      <c r="H31" s="47">
        <f>H27+H28+H29+H30</f>
        <v>628.3299999999999</v>
      </c>
      <c r="I31" s="47">
        <f>I27+I28+I29+I30</f>
        <v>0.21000000000000002</v>
      </c>
      <c r="J31" s="47">
        <f>J27+J28+J29+J30</f>
        <v>2.76</v>
      </c>
      <c r="K31" s="47">
        <f>K27+K28+K29+K30</f>
        <v>0.12</v>
      </c>
      <c r="L31" s="47">
        <f>L27+L28+L29+L30</f>
        <v>0.51</v>
      </c>
      <c r="M31" s="47">
        <f>M27+M28+M29+M30</f>
        <v>343.31</v>
      </c>
      <c r="N31" s="47">
        <f>N27+N28+N29+N30</f>
        <v>2.27</v>
      </c>
    </row>
    <row r="32" spans="1:14" ht="9.75" customHeight="1">
      <c r="A32" s="94"/>
      <c r="B32" s="16" t="s">
        <v>118</v>
      </c>
      <c r="C32" s="42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</row>
    <row r="33" spans="1:14" ht="14.25">
      <c r="A33" s="94">
        <v>13</v>
      </c>
      <c r="B33" s="14" t="s">
        <v>156</v>
      </c>
      <c r="C33" s="26">
        <v>7.63</v>
      </c>
      <c r="D33" s="20">
        <v>80</v>
      </c>
      <c r="E33" s="20">
        <v>0.81</v>
      </c>
      <c r="F33" s="20">
        <v>3.65</v>
      </c>
      <c r="G33" s="20">
        <v>4.72</v>
      </c>
      <c r="H33" s="20">
        <v>53.91</v>
      </c>
      <c r="I33" s="20">
        <v>0.01</v>
      </c>
      <c r="J33" s="20">
        <v>5.7</v>
      </c>
      <c r="K33" s="20"/>
      <c r="L33" s="20">
        <v>1.64</v>
      </c>
      <c r="M33" s="20">
        <v>21.09</v>
      </c>
      <c r="N33" s="21">
        <v>0.8</v>
      </c>
    </row>
    <row r="34" spans="1:14" ht="14.25">
      <c r="A34" s="94">
        <v>140</v>
      </c>
      <c r="B34" s="14">
        <f>B16</f>
        <v>0</v>
      </c>
      <c r="C34" s="26">
        <f>18.93</f>
        <v>18.93</v>
      </c>
      <c r="D34" s="20">
        <v>255</v>
      </c>
      <c r="E34" s="20">
        <v>1.9</v>
      </c>
      <c r="F34" s="20">
        <v>6.17</v>
      </c>
      <c r="G34" s="20">
        <v>8.11</v>
      </c>
      <c r="H34" s="20">
        <v>99.7</v>
      </c>
      <c r="I34" s="20">
        <v>0.05</v>
      </c>
      <c r="J34" s="20">
        <v>18.04</v>
      </c>
      <c r="K34" s="20">
        <v>0.21</v>
      </c>
      <c r="L34" s="20">
        <v>1.92</v>
      </c>
      <c r="M34" s="20">
        <v>33.19</v>
      </c>
      <c r="N34" s="21">
        <v>0.63</v>
      </c>
    </row>
    <row r="35" spans="1:14" ht="14.25">
      <c r="A35" s="94">
        <v>302</v>
      </c>
      <c r="B35" s="14" t="s">
        <v>75</v>
      </c>
      <c r="C35" s="26">
        <v>14.81</v>
      </c>
      <c r="D35" s="20">
        <v>200</v>
      </c>
      <c r="E35" s="20">
        <v>6.5</v>
      </c>
      <c r="F35" s="20">
        <v>4.07</v>
      </c>
      <c r="G35" s="20">
        <v>63.77</v>
      </c>
      <c r="H35" s="20">
        <v>266</v>
      </c>
      <c r="I35" s="20">
        <v>0.03</v>
      </c>
      <c r="J35" s="20">
        <v>3.48</v>
      </c>
      <c r="K35" s="20">
        <v>0.04</v>
      </c>
      <c r="L35" s="20">
        <v>0.38</v>
      </c>
      <c r="M35" s="20">
        <v>3.48</v>
      </c>
      <c r="N35" s="21">
        <v>0.69</v>
      </c>
    </row>
    <row r="36" spans="1:14" ht="14.25">
      <c r="A36" s="94">
        <v>388</v>
      </c>
      <c r="B36" s="14" t="s">
        <v>158</v>
      </c>
      <c r="C36" s="26">
        <f>C18</f>
        <v>27.78</v>
      </c>
      <c r="D36" s="20">
        <v>100</v>
      </c>
      <c r="E36" s="20">
        <v>4</v>
      </c>
      <c r="F36" s="20">
        <v>4.2</v>
      </c>
      <c r="G36" s="20">
        <v>8.05</v>
      </c>
      <c r="H36" s="20">
        <v>84.05</v>
      </c>
      <c r="I36" s="20">
        <v>0.05</v>
      </c>
      <c r="J36" s="20">
        <v>7.65</v>
      </c>
      <c r="K36" s="20">
        <v>0.5</v>
      </c>
      <c r="L36" s="20">
        <v>0.95</v>
      </c>
      <c r="M36" s="20">
        <v>18.1</v>
      </c>
      <c r="N36" s="21">
        <v>0.6</v>
      </c>
    </row>
    <row r="37" spans="1:14" ht="14.25">
      <c r="A37" s="94">
        <v>639</v>
      </c>
      <c r="B37" s="14" t="s">
        <v>76</v>
      </c>
      <c r="C37" s="26">
        <v>4.85</v>
      </c>
      <c r="D37" s="20">
        <v>200</v>
      </c>
      <c r="E37" s="21">
        <v>0.5700000000000001</v>
      </c>
      <c r="F37" s="21"/>
      <c r="G37" s="21">
        <v>32.21</v>
      </c>
      <c r="H37" s="21">
        <v>126.05</v>
      </c>
      <c r="I37" s="21">
        <v>0</v>
      </c>
      <c r="J37" s="21"/>
      <c r="K37" s="21"/>
      <c r="L37" s="21"/>
      <c r="M37" s="21">
        <v>0</v>
      </c>
      <c r="N37" s="21"/>
    </row>
    <row r="38" spans="1:14" ht="14.25">
      <c r="A38" s="94" t="s">
        <v>29</v>
      </c>
      <c r="B38" s="14" t="s">
        <v>39</v>
      </c>
      <c r="C38" s="26">
        <v>4</v>
      </c>
      <c r="D38" s="20">
        <v>60</v>
      </c>
      <c r="E38" s="21">
        <v>3.12</v>
      </c>
      <c r="F38" s="21">
        <v>0.36</v>
      </c>
      <c r="G38" s="21">
        <v>12.48</v>
      </c>
      <c r="H38" s="21">
        <v>98</v>
      </c>
      <c r="I38" s="21">
        <v>0.02</v>
      </c>
      <c r="J38" s="21">
        <v>0</v>
      </c>
      <c r="K38" s="21">
        <v>0</v>
      </c>
      <c r="L38" s="21">
        <v>0.02</v>
      </c>
      <c r="M38" s="21">
        <v>4</v>
      </c>
      <c r="N38" s="21">
        <v>0.22</v>
      </c>
    </row>
    <row r="39" spans="1:14" s="24" customFormat="1" ht="12" customHeight="1">
      <c r="A39" s="95"/>
      <c r="B39" s="23" t="s">
        <v>32</v>
      </c>
      <c r="C39" s="42">
        <f>C33+C34+C35+C36+C37+C38</f>
        <v>78</v>
      </c>
      <c r="D39" s="42">
        <f>D33+D34+D35+D36+D37+D38</f>
        <v>895</v>
      </c>
      <c r="E39" s="42">
        <f>E33+E34+E35+E36+E37+E38</f>
        <v>16.900000000000002</v>
      </c>
      <c r="F39" s="42">
        <f>F33+F34+F35+F36+F37+F38</f>
        <v>18.45</v>
      </c>
      <c r="G39" s="42">
        <f>G33+G34+G35+G36+G37+G38</f>
        <v>129.33999999999997</v>
      </c>
      <c r="H39" s="42">
        <f>H33+H34+H35+H36+H37+H38</f>
        <v>727.71</v>
      </c>
      <c r="I39" s="42">
        <f>I33+I34+I35+I36+I37+I38</f>
        <v>0.16</v>
      </c>
      <c r="J39" s="42">
        <f>J33+J34+J35+J36+J37+J38</f>
        <v>34.87</v>
      </c>
      <c r="K39" s="42">
        <f>K33+K34+K35+K36+K37+K38</f>
        <v>0.75</v>
      </c>
      <c r="L39" s="42">
        <f>L33+L34+L35+L36+L37+L38</f>
        <v>4.909999999999999</v>
      </c>
      <c r="M39" s="42">
        <f>M33+M34+M35+M36+M37+M38</f>
        <v>79.86</v>
      </c>
      <c r="N39" s="42">
        <f>N33+N34+N35+N36+N37+N38</f>
        <v>2.9400000000000004</v>
      </c>
    </row>
    <row r="40" spans="1:14" s="24" customFormat="1" ht="14.25">
      <c r="A40" s="95"/>
      <c r="B40" s="34" t="s">
        <v>161</v>
      </c>
      <c r="C40" s="82">
        <f>C39+C31</f>
        <v>113</v>
      </c>
      <c r="D40" s="82">
        <f>D39+D31</f>
        <v>1370</v>
      </c>
      <c r="E40" s="82">
        <f>E39+E31</f>
        <v>33.81</v>
      </c>
      <c r="F40" s="82">
        <f>F39+F31</f>
        <v>34.71</v>
      </c>
      <c r="G40" s="82">
        <f>G39+G31</f>
        <v>229.48999999999995</v>
      </c>
      <c r="H40" s="82">
        <f>H39+H31</f>
        <v>1356.04</v>
      </c>
      <c r="I40" s="82">
        <f>I39+I31</f>
        <v>0.37</v>
      </c>
      <c r="J40" s="82">
        <f>J39+J31</f>
        <v>37.629999999999995</v>
      </c>
      <c r="K40" s="82">
        <f>K39+K31</f>
        <v>0.87</v>
      </c>
      <c r="L40" s="82">
        <f>L39+L31</f>
        <v>5.419999999999999</v>
      </c>
      <c r="M40" s="82">
        <f>M39+M31</f>
        <v>423.17</v>
      </c>
      <c r="N40" s="82">
        <f>N39+N31</f>
        <v>5.210000000000001</v>
      </c>
    </row>
  </sheetData>
  <sheetProtection selectLockedCells="1" selectUnlockedCells="1"/>
  <mergeCells count="13">
    <mergeCell ref="A4:A5"/>
    <mergeCell ref="B4:N4"/>
    <mergeCell ref="B6:B7"/>
    <mergeCell ref="C6:C7"/>
    <mergeCell ref="D6:D7"/>
    <mergeCell ref="E6:G6"/>
    <mergeCell ref="H6:M6"/>
    <mergeCell ref="B23:N23"/>
    <mergeCell ref="B24:B25"/>
    <mergeCell ref="C24:C25"/>
    <mergeCell ref="D24:D25"/>
    <mergeCell ref="E24:G24"/>
    <mergeCell ref="H24:M24"/>
  </mergeCells>
  <printOptions/>
  <pageMargins left="0.7875" right="0.7875" top="0.39375" bottom="0.39375" header="0.5118110236220472" footer="0.5118110236220472"/>
  <pageSetup horizontalDpi="300" verticalDpi="300" orientation="landscape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2024-01-29T05:19:10Z</cp:lastPrinted>
  <dcterms:created xsi:type="dcterms:W3CDTF">2017-10-20T20:41:04Z</dcterms:created>
  <dcterms:modified xsi:type="dcterms:W3CDTF">2024-01-31T09:47:06Z</dcterms:modified>
  <cp:category/>
  <cp:version/>
  <cp:contentType/>
  <cp:contentStatus/>
  <cp:revision>50</cp:revision>
</cp:coreProperties>
</file>