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Титульн.лист" sheetId="16" r:id="rId1"/>
    <sheet name="Доходы, расходы" sheetId="21" r:id="rId2"/>
    <sheet name="Закупки" sheetId="22" r:id="rId3"/>
    <sheet name="горбюдж. " sheetId="8" r:id="rId4"/>
    <sheet name="республ. бюдж." sheetId="9" r:id="rId5"/>
    <sheet name="приносящ.доход " sheetId="10" r:id="rId6"/>
    <sheet name="аренда" sheetId="12" r:id="rId7"/>
    <sheet name="безвозмездные" sheetId="20" r:id="rId8"/>
    <sheet name="иные цели " sheetId="19" r:id="rId9"/>
  </sheets>
  <externalReferences>
    <externalReference r:id="rId10"/>
  </externalReferences>
  <definedNames>
    <definedName name="sub_10100" localSheetId="1">'Доходы, расходы'!$A$9</definedName>
    <definedName name="sub_1022223" localSheetId="2">Закупки!$A$40</definedName>
    <definedName name="sub_110001" localSheetId="1">'Доходы, расходы'!$A$6</definedName>
    <definedName name="sub_11002" localSheetId="1">'Доходы, расходы'!$A$7</definedName>
    <definedName name="sub_1102" localSheetId="2">Закупки!$A$1</definedName>
    <definedName name="sub_111" localSheetId="1">'Доходы, расходы'!$A$3</definedName>
    <definedName name="sub_111118" localSheetId="1">'Доходы, расходы'!$A$166</definedName>
    <definedName name="sub_111119" localSheetId="1">'Доходы, расходы'!$A$168</definedName>
    <definedName name="sub_111120" localSheetId="1">'Доходы, расходы'!$A$218</definedName>
    <definedName name="sub_111121" localSheetId="1">'Доходы, расходы'!$A$220</definedName>
    <definedName name="sub_111122" localSheetId="1">'Доходы, расходы'!$A$269</definedName>
    <definedName name="sub_111123" localSheetId="1">'Доходы, расходы'!$A$271</definedName>
    <definedName name="sub_1980" localSheetId="1">'Доходы, расходы'!$A$26</definedName>
    <definedName name="sub_2000" localSheetId="1">'Доходы, расходы'!$A$30</definedName>
    <definedName name="sub_2005" localSheetId="1">'Доходы, расходы'!$A$115</definedName>
    <definedName name="sub_2600" localSheetId="1">'Доходы, расходы'!$A$112</definedName>
    <definedName name="sub_26000" localSheetId="2">Закупки!$B$6</definedName>
    <definedName name="sub_2601" localSheetId="1">'Доходы, расходы'!$A$113</definedName>
    <definedName name="sub_2603" localSheetId="1">'Доходы, расходы'!$A$117</definedName>
    <definedName name="sub_2604" localSheetId="1">'Доходы, расходы'!$A$118</definedName>
    <definedName name="sub_26100" localSheetId="2">Закупки!$B$7</definedName>
    <definedName name="sub_26200" localSheetId="2">Закупки!$B$9</definedName>
    <definedName name="sub_26300" localSheetId="2">Закупки!$B$10</definedName>
    <definedName name="sub_26310" localSheetId="2">Закупки!$B$13</definedName>
    <definedName name="sub_263102" localSheetId="2">Закупки!$B$14</definedName>
    <definedName name="sub_26400" localSheetId="2">Закупки!$B$16</definedName>
    <definedName name="sub_26410" localSheetId="2">Закупки!$B$17</definedName>
    <definedName name="sub_26420" localSheetId="2">Закупки!$B$22</definedName>
    <definedName name="sub_26421" localSheetId="2">Закупки!$B$27</definedName>
    <definedName name="sub_26430" localSheetId="2">Закупки!$B$29</definedName>
    <definedName name="sub_264301" localSheetId="2">Закупки!$A$30</definedName>
    <definedName name="sub_264302" localSheetId="2">Закупки!$B$31</definedName>
    <definedName name="sub_26440" localSheetId="2">Закупки!$B$32</definedName>
    <definedName name="sub_264511" localSheetId="2">Закупки!$B$39</definedName>
    <definedName name="sub_264512" localSheetId="2">Закупки!$F$3</definedName>
    <definedName name="sub_3000" localSheetId="1">'Доходы, расходы'!$A$121</definedName>
    <definedName name="sub_4000" localSheetId="1">'Доходы, расходы'!$A$126</definedName>
    <definedName name="_xlnm.Print_Area" localSheetId="6">аренда!$A$1:$CB$76</definedName>
    <definedName name="_xlnm.Print_Area" localSheetId="7">безвозмездные!$A$1:$CB$120</definedName>
    <definedName name="_xlnm.Print_Area" localSheetId="3">'горбюдж. '!$A$1:$CB$511</definedName>
    <definedName name="_xlnm.Print_Area" localSheetId="1">'Доходы, расходы'!$A$1:$I$283</definedName>
    <definedName name="_xlnm.Print_Area" localSheetId="2">Закупки!$A$1:$J$82</definedName>
    <definedName name="_xlnm.Print_Area" localSheetId="8">'иные цели '!$A$1:$DQ$624</definedName>
    <definedName name="_xlnm.Print_Area" localSheetId="5">'приносящ.доход '!$A$1:$CC$341</definedName>
    <definedName name="_xlnm.Print_Area" localSheetId="4">'республ. бюдж.'!$A$1:$CC$307</definedName>
  </definedNames>
  <calcPr calcId="125725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2"/>
  <c r="G39"/>
  <c r="G48" l="1"/>
  <c r="BI218" i="19"/>
  <c r="F88" i="21"/>
  <c r="BD441" i="8"/>
  <c r="BW439"/>
  <c r="BW441" s="1"/>
  <c r="BN439"/>
  <c r="BN441" s="1"/>
  <c r="BD430"/>
  <c r="BW427"/>
  <c r="BW430" s="1"/>
  <c r="BN427"/>
  <c r="BN430" s="1"/>
  <c r="BD419"/>
  <c r="BW418"/>
  <c r="BW419" s="1"/>
  <c r="BN418"/>
  <c r="BN419" s="1"/>
  <c r="BW409"/>
  <c r="BN409"/>
  <c r="BD409"/>
  <c r="BP399"/>
  <c r="BE399"/>
  <c r="CI386"/>
  <c r="BX369"/>
  <c r="BP369"/>
  <c r="CF364"/>
  <c r="BX364"/>
  <c r="BP364"/>
  <c r="BQ348"/>
  <c r="AW364" s="1"/>
  <c r="BP456"/>
  <c r="BE456"/>
  <c r="BE469"/>
  <c r="BD194" i="9"/>
  <c r="BD160"/>
  <c r="BE76" i="20"/>
  <c r="BD53"/>
  <c r="BD43"/>
  <c r="BW331" i="8"/>
  <c r="BO331"/>
  <c r="BN331"/>
  <c r="BE331"/>
  <c r="BX297"/>
  <c r="BP297"/>
  <c r="CF292"/>
  <c r="BX292"/>
  <c r="BP292"/>
  <c r="BQ276"/>
  <c r="AW292" s="1"/>
  <c r="BG293" s="1"/>
  <c r="BG292" s="1"/>
  <c r="BI625" i="19"/>
  <c r="BW620"/>
  <c r="BN620"/>
  <c r="BD620"/>
  <c r="BW604"/>
  <c r="BN604"/>
  <c r="BD604"/>
  <c r="CC588"/>
  <c r="BR588"/>
  <c r="BI588"/>
  <c r="F83" i="21" l="1"/>
  <c r="CF366" i="8"/>
  <c r="BG365"/>
  <c r="BG364" s="1"/>
  <c r="AW382"/>
  <c r="AW369"/>
  <c r="CF294"/>
  <c r="AW297"/>
  <c r="AW310"/>
  <c r="BO341" i="10"/>
  <c r="BU340"/>
  <c r="BU339"/>
  <c r="BG338"/>
  <c r="BG337"/>
  <c r="G43" i="22"/>
  <c r="I49"/>
  <c r="H49"/>
  <c r="H52"/>
  <c r="I45"/>
  <c r="I44"/>
  <c r="I42" s="1"/>
  <c r="H44"/>
  <c r="H42" s="1"/>
  <c r="F256" i="21"/>
  <c r="BW483" i="8"/>
  <c r="BN483"/>
  <c r="BD483"/>
  <c r="BD505"/>
  <c r="BW503"/>
  <c r="BW505" s="1"/>
  <c r="BN503"/>
  <c r="BN505" s="1"/>
  <c r="BD494"/>
  <c r="BW491"/>
  <c r="BW494" s="1"/>
  <c r="BN491"/>
  <c r="BN494" s="1"/>
  <c r="BD245"/>
  <c r="BW242"/>
  <c r="BW245" s="1"/>
  <c r="BN242"/>
  <c r="BN245" s="1"/>
  <c r="BW233"/>
  <c r="BW234" s="1"/>
  <c r="BN233"/>
  <c r="BN234" s="1"/>
  <c r="BD234"/>
  <c r="BD224"/>
  <c r="BW224"/>
  <c r="BN224"/>
  <c r="BD214"/>
  <c r="BW204"/>
  <c r="BO204"/>
  <c r="BE204"/>
  <c r="BG93" i="9"/>
  <c r="BQ21"/>
  <c r="BV110" i="10"/>
  <c r="BK110"/>
  <c r="BG110"/>
  <c r="AO110"/>
  <c r="CF377" i="8" l="1"/>
  <c r="BG376"/>
  <c r="CF373"/>
  <c r="BG371"/>
  <c r="CF383"/>
  <c r="BG382"/>
  <c r="CF311"/>
  <c r="BG310"/>
  <c r="BG299"/>
  <c r="CF305"/>
  <c r="BG304"/>
  <c r="CF301"/>
  <c r="BD218" i="10"/>
  <c r="AU126"/>
  <c r="BD289"/>
  <c r="BW286"/>
  <c r="BW289" s="1"/>
  <c r="BN286"/>
  <c r="BN289" s="1"/>
  <c r="BW286" i="9"/>
  <c r="CE528" i="19"/>
  <c r="CV491"/>
  <c r="CE451"/>
  <c r="CV413"/>
  <c r="BD285" i="9"/>
  <c r="BW284"/>
  <c r="BN284"/>
  <c r="BW282"/>
  <c r="BW285" s="1"/>
  <c r="BN282"/>
  <c r="BN285" s="1"/>
  <c r="BD274"/>
  <c r="BW273"/>
  <c r="BP234"/>
  <c r="CE231"/>
  <c r="CD248" s="1"/>
  <c r="CD231"/>
  <c r="BX229"/>
  <c r="BP229"/>
  <c r="AW229"/>
  <c r="AW234" s="1"/>
  <c r="BD163"/>
  <c r="BW114" i="20"/>
  <c r="BN114"/>
  <c r="BD114"/>
  <c r="BW105"/>
  <c r="BN105"/>
  <c r="BD105"/>
  <c r="BW95"/>
  <c r="BO95"/>
  <c r="BN95"/>
  <c r="BE95"/>
  <c r="BW16"/>
  <c r="BN16"/>
  <c r="BD16"/>
  <c r="BD238" i="10"/>
  <c r="BD199"/>
  <c r="BG336"/>
  <c r="H88" i="21"/>
  <c r="H87" s="1"/>
  <c r="G88"/>
  <c r="J36" i="22"/>
  <c r="J32"/>
  <c r="I32"/>
  <c r="H32"/>
  <c r="G32"/>
  <c r="J22"/>
  <c r="J17"/>
  <c r="J10"/>
  <c r="I10"/>
  <c r="H10"/>
  <c r="G10"/>
  <c r="H281" i="21"/>
  <c r="G281"/>
  <c r="F281"/>
  <c r="H276"/>
  <c r="G276"/>
  <c r="F276"/>
  <c r="I272"/>
  <c r="H272"/>
  <c r="G272"/>
  <c r="F272"/>
  <c r="H263"/>
  <c r="G263"/>
  <c r="F263"/>
  <c r="H257"/>
  <c r="G257"/>
  <c r="F257"/>
  <c r="H252"/>
  <c r="G252"/>
  <c r="F252"/>
  <c r="H244"/>
  <c r="G244"/>
  <c r="F244"/>
  <c r="H230"/>
  <c r="G230"/>
  <c r="F230"/>
  <c r="H225"/>
  <c r="G225"/>
  <c r="F225"/>
  <c r="H221"/>
  <c r="G221"/>
  <c r="F221"/>
  <c r="I214"/>
  <c r="H214"/>
  <c r="G214"/>
  <c r="F214"/>
  <c r="H212"/>
  <c r="G212"/>
  <c r="F212"/>
  <c r="H206"/>
  <c r="G206"/>
  <c r="F206"/>
  <c r="H201"/>
  <c r="G201"/>
  <c r="F201"/>
  <c r="H193"/>
  <c r="G193"/>
  <c r="F193"/>
  <c r="H189"/>
  <c r="H183" s="1"/>
  <c r="G189"/>
  <c r="G183" s="1"/>
  <c r="F189"/>
  <c r="F183" s="1"/>
  <c r="F182" s="1"/>
  <c r="H178"/>
  <c r="G178"/>
  <c r="F178"/>
  <c r="H173"/>
  <c r="G173"/>
  <c r="F173"/>
  <c r="I169"/>
  <c r="H169"/>
  <c r="G169"/>
  <c r="F169"/>
  <c r="I162"/>
  <c r="H160"/>
  <c r="G160"/>
  <c r="F160"/>
  <c r="H154"/>
  <c r="G154"/>
  <c r="F154"/>
  <c r="H149"/>
  <c r="G149"/>
  <c r="F149"/>
  <c r="H141"/>
  <c r="G141"/>
  <c r="F141"/>
  <c r="H126"/>
  <c r="G126"/>
  <c r="F126"/>
  <c r="H121"/>
  <c r="G121"/>
  <c r="F121"/>
  <c r="I118"/>
  <c r="H118"/>
  <c r="G118"/>
  <c r="F118"/>
  <c r="I112"/>
  <c r="H110"/>
  <c r="G110"/>
  <c r="F110"/>
  <c r="H104"/>
  <c r="G104"/>
  <c r="F104"/>
  <c r="H91"/>
  <c r="G91"/>
  <c r="F91"/>
  <c r="H85"/>
  <c r="G85"/>
  <c r="G35" s="1"/>
  <c r="H76"/>
  <c r="G76"/>
  <c r="F76"/>
  <c r="H71"/>
  <c r="G71"/>
  <c r="F71"/>
  <c r="H70"/>
  <c r="H68" s="1"/>
  <c r="G70"/>
  <c r="F70"/>
  <c r="H69"/>
  <c r="G69"/>
  <c r="F69"/>
  <c r="I68"/>
  <c r="H66"/>
  <c r="G66"/>
  <c r="F66"/>
  <c r="H64"/>
  <c r="G64"/>
  <c r="I62"/>
  <c r="H60"/>
  <c r="G60"/>
  <c r="F60"/>
  <c r="H54"/>
  <c r="G54"/>
  <c r="F54"/>
  <c r="H53"/>
  <c r="G53"/>
  <c r="F53"/>
  <c r="H52"/>
  <c r="G52"/>
  <c r="F52"/>
  <c r="H48"/>
  <c r="G48"/>
  <c r="F48"/>
  <c r="H47"/>
  <c r="G47"/>
  <c r="F47"/>
  <c r="H46"/>
  <c r="G46"/>
  <c r="F46"/>
  <c r="H44"/>
  <c r="H42" s="1"/>
  <c r="G44"/>
  <c r="G42" s="1"/>
  <c r="F44"/>
  <c r="F42" s="1"/>
  <c r="H36"/>
  <c r="G36"/>
  <c r="F36"/>
  <c r="F35"/>
  <c r="BG129" i="20"/>
  <c r="BG127"/>
  <c r="BG124"/>
  <c r="BG122"/>
  <c r="BG82" i="12"/>
  <c r="BG81"/>
  <c r="BG79"/>
  <c r="BG78"/>
  <c r="BG369" i="8" l="1"/>
  <c r="BG297"/>
  <c r="CC231" i="9"/>
  <c r="CD244"/>
  <c r="CC244"/>
  <c r="CC238"/>
  <c r="AW247"/>
  <c r="CC248" s="1"/>
  <c r="CD238"/>
  <c r="G182" i="21"/>
  <c r="F41"/>
  <c r="J16" i="22"/>
  <c r="J6" s="1"/>
  <c r="G41" i="21"/>
  <c r="H41"/>
  <c r="F68"/>
  <c r="H182"/>
  <c r="G68"/>
  <c r="G87"/>
  <c r="H35"/>
  <c r="BI219" i="19"/>
  <c r="BG622" s="1"/>
  <c r="CQ572"/>
  <c r="CC572"/>
  <c r="BS572"/>
  <c r="BP572"/>
  <c r="CQ558"/>
  <c r="CC558"/>
  <c r="BS558"/>
  <c r="BP558"/>
  <c r="CQ544"/>
  <c r="CC544"/>
  <c r="BS544"/>
  <c r="F165" i="21" s="1"/>
  <c r="BP544" i="19"/>
  <c r="F64" i="21" l="1"/>
  <c r="BP77" i="20"/>
  <c r="BE77"/>
  <c r="BD65"/>
  <c r="BW63"/>
  <c r="BW65" s="1"/>
  <c r="BN63"/>
  <c r="BN65" s="1"/>
  <c r="BW54"/>
  <c r="BN54"/>
  <c r="BD54"/>
  <c r="BD45"/>
  <c r="BW44"/>
  <c r="BW45" s="1"/>
  <c r="BN44"/>
  <c r="BN45" s="1"/>
  <c r="BW34"/>
  <c r="BO34"/>
  <c r="BN34"/>
  <c r="BE34"/>
  <c r="BD251" i="10"/>
  <c r="BW249"/>
  <c r="BW251" s="1"/>
  <c r="BN249"/>
  <c r="BN251" s="1"/>
  <c r="BS128"/>
  <c r="BH128"/>
  <c r="AU128"/>
  <c r="BG118" i="20" l="1"/>
  <c r="BG116"/>
  <c r="G41" i="22" s="1"/>
  <c r="BG126" i="20"/>
  <c r="BG128"/>
  <c r="BG117"/>
  <c r="BG119"/>
  <c r="BG123"/>
  <c r="BG121"/>
  <c r="G36" i="22" l="1"/>
  <c r="G50"/>
  <c r="G49" s="1"/>
  <c r="BG120" i="20"/>
  <c r="F21" i="21" s="1"/>
  <c r="BG125" i="20"/>
  <c r="G21" i="21" s="1"/>
  <c r="BG130" i="20"/>
  <c r="H21" i="21" s="1"/>
  <c r="BQ528" i="19"/>
  <c r="DL524"/>
  <c r="DL518"/>
  <c r="DL510"/>
  <c r="CV492"/>
  <c r="AG491"/>
  <c r="CV481"/>
  <c r="AG480"/>
  <c r="CV470"/>
  <c r="AW508" s="1"/>
  <c r="AG469"/>
  <c r="BQ451"/>
  <c r="DL447"/>
  <c r="DL441"/>
  <c r="DL433"/>
  <c r="CV414"/>
  <c r="AG413"/>
  <c r="CV403"/>
  <c r="AG402"/>
  <c r="CV392"/>
  <c r="AW431" s="1"/>
  <c r="AG391"/>
  <c r="CC373"/>
  <c r="BR373"/>
  <c r="BI373"/>
  <c r="CC357"/>
  <c r="BR357"/>
  <c r="BI357"/>
  <c r="CC341"/>
  <c r="BR341"/>
  <c r="BI341"/>
  <c r="BW325"/>
  <c r="BO325"/>
  <c r="BE308"/>
  <c r="CE291"/>
  <c r="H138" i="21" s="1"/>
  <c r="H137" s="1"/>
  <c r="BV291" i="19"/>
  <c r="G138" i="21" s="1"/>
  <c r="G137" s="1"/>
  <c r="BQ291" i="19"/>
  <c r="DL287"/>
  <c r="DL281"/>
  <c r="DL273"/>
  <c r="CV255"/>
  <c r="AW271" s="1"/>
  <c r="AG254"/>
  <c r="CC236"/>
  <c r="BR236"/>
  <c r="BI236"/>
  <c r="CC219"/>
  <c r="BR219"/>
  <c r="CC202"/>
  <c r="BR202"/>
  <c r="BI202"/>
  <c r="CQ185"/>
  <c r="CC185"/>
  <c r="BS185"/>
  <c r="BP185"/>
  <c r="CC169"/>
  <c r="BR169"/>
  <c r="BI169"/>
  <c r="BI156"/>
  <c r="CC156"/>
  <c r="BR156"/>
  <c r="CC139"/>
  <c r="BR139"/>
  <c r="BI139"/>
  <c r="CC124"/>
  <c r="BR124"/>
  <c r="BI124"/>
  <c r="CC109"/>
  <c r="BR109"/>
  <c r="BI109"/>
  <c r="DL88"/>
  <c r="DL82"/>
  <c r="DL74"/>
  <c r="CQ54"/>
  <c r="CC54"/>
  <c r="BS54"/>
  <c r="BP54"/>
  <c r="CV44"/>
  <c r="U43"/>
  <c r="AU43" s="1"/>
  <c r="AG43" s="1"/>
  <c r="CV33"/>
  <c r="U32"/>
  <c r="AU32" s="1"/>
  <c r="AG32" s="1"/>
  <c r="CV22"/>
  <c r="AU21"/>
  <c r="AG21" s="1"/>
  <c r="F133" i="21" l="1"/>
  <c r="BI626" i="19"/>
  <c r="F166" i="21" s="1"/>
  <c r="F162" s="1"/>
  <c r="G23" i="22" s="1"/>
  <c r="G22" s="1"/>
  <c r="G133" i="21"/>
  <c r="G131" s="1"/>
  <c r="BT629" i="19"/>
  <c r="H166" i="21" s="1"/>
  <c r="H162" s="1"/>
  <c r="I23" i="22" s="1"/>
  <c r="I22" s="1"/>
  <c r="H133" i="21"/>
  <c r="H131" s="1"/>
  <c r="AW72" i="19"/>
  <c r="BI74" s="1"/>
  <c r="AW289"/>
  <c r="BI289" s="1"/>
  <c r="BI273"/>
  <c r="BI271" s="1"/>
  <c r="AW276"/>
  <c r="BS627"/>
  <c r="AW436"/>
  <c r="AW449"/>
  <c r="BI449" s="1"/>
  <c r="BI433"/>
  <c r="BI431" s="1"/>
  <c r="AW526"/>
  <c r="BI526" s="1"/>
  <c r="AW513"/>
  <c r="BI510"/>
  <c r="BI508" s="1"/>
  <c r="BV630" l="1"/>
  <c r="H19" i="21" s="1"/>
  <c r="H18" s="1"/>
  <c r="BW628" i="19"/>
  <c r="G19" i="21" s="1"/>
  <c r="G18" s="1"/>
  <c r="G166"/>
  <c r="G162" s="1"/>
  <c r="H23" i="22" s="1"/>
  <c r="H22" s="1"/>
  <c r="H130" i="21"/>
  <c r="AW77" i="19"/>
  <c r="BI84" s="1"/>
  <c r="AW90"/>
  <c r="BV74"/>
  <c r="BI72"/>
  <c r="CE74"/>
  <c r="CE72" s="1"/>
  <c r="BI283"/>
  <c r="BI278"/>
  <c r="BI520"/>
  <c r="BI515"/>
  <c r="BI443"/>
  <c r="BI438"/>
  <c r="G130" i="21" l="1"/>
  <c r="BI513" i="19"/>
  <c r="BI276"/>
  <c r="BI291" s="1"/>
  <c r="F138" i="21" s="1"/>
  <c r="F137" s="1"/>
  <c r="F131" s="1"/>
  <c r="F130" s="1"/>
  <c r="BI90" i="19"/>
  <c r="CE90" s="1"/>
  <c r="BI79"/>
  <c r="BV79" s="1"/>
  <c r="BI436"/>
  <c r="BV84"/>
  <c r="CE84"/>
  <c r="BV72"/>
  <c r="BW115" i="8"/>
  <c r="BN115"/>
  <c r="BD115"/>
  <c r="BO95"/>
  <c r="BE95"/>
  <c r="BW95"/>
  <c r="CE79" i="19" l="1"/>
  <c r="CE77" s="1"/>
  <c r="BI77"/>
  <c r="BV90"/>
  <c r="BG624"/>
  <c r="F19" i="21" s="1"/>
  <c r="F18" s="1"/>
  <c r="BV77" i="19"/>
  <c r="BW270" i="10"/>
  <c r="BP270"/>
  <c r="BV343" s="1"/>
  <c r="BE270"/>
  <c r="AP44" i="8"/>
  <c r="BF44"/>
  <c r="BR44"/>
  <c r="BQ92" i="19" l="1"/>
  <c r="BW345" i="10"/>
  <c r="BX334"/>
  <c r="BQ334"/>
  <c r="BP334"/>
  <c r="AF298"/>
  <c r="BQ298" s="1"/>
  <c r="AF297"/>
  <c r="AF296"/>
  <c r="BQ296" s="1"/>
  <c r="BP148" i="8"/>
  <c r="BE148"/>
  <c r="BP164"/>
  <c r="BE164"/>
  <c r="BR30"/>
  <c r="BF30"/>
  <c r="AP30"/>
  <c r="W29"/>
  <c r="BQ299" i="10" l="1"/>
  <c r="AW314" s="1"/>
  <c r="AW332" s="1"/>
  <c r="BG332" s="1"/>
  <c r="BG315" l="1"/>
  <c r="BG314" s="1"/>
  <c r="AW319"/>
  <c r="BG326" s="1"/>
  <c r="BG321" l="1"/>
  <c r="BG319" s="1"/>
  <c r="BG334" s="1"/>
  <c r="BU138" l="1"/>
  <c r="BG138"/>
  <c r="AV138"/>
  <c r="CE136"/>
  <c r="BD106" i="8" l="1"/>
  <c r="BW109" i="9" l="1"/>
  <c r="BP109"/>
  <c r="BN109"/>
  <c r="BE109"/>
  <c r="F90" i="21" s="1"/>
  <c r="F40" l="1"/>
  <c r="F87"/>
  <c r="F81" s="1"/>
  <c r="BN274" i="9"/>
  <c r="BW272"/>
  <c r="BW274" s="1"/>
  <c r="BP470" i="8"/>
  <c r="BE470"/>
  <c r="BP259"/>
  <c r="BE259"/>
  <c r="BW214"/>
  <c r="BN214"/>
  <c r="BP192"/>
  <c r="BE192"/>
  <c r="AU182"/>
  <c r="BO507" l="1"/>
  <c r="F6" i="21" s="1"/>
  <c r="BE18" i="12"/>
  <c r="BG73" s="1"/>
  <c r="BP18"/>
  <c r="BO18"/>
  <c r="BT78" s="1"/>
  <c r="BW18" l="1"/>
  <c r="BT81" s="1"/>
  <c r="BO69" l="1"/>
  <c r="BE69"/>
  <c r="BG74" s="1"/>
  <c r="F271" i="21" s="1"/>
  <c r="BW69" i="12"/>
  <c r="BE56"/>
  <c r="BW55"/>
  <c r="BW56" s="1"/>
  <c r="BO55"/>
  <c r="BO56" s="1"/>
  <c r="BD201" i="10"/>
  <c r="BN57"/>
  <c r="BN58" s="1"/>
  <c r="AG46"/>
  <c r="BI46" s="1"/>
  <c r="AG33"/>
  <c r="BI33" s="1"/>
  <c r="BI35" s="1"/>
  <c r="G236" i="21" s="1"/>
  <c r="AG20" i="10"/>
  <c r="BI20" s="1"/>
  <c r="BI22" s="1"/>
  <c r="F236" i="21" s="1"/>
  <c r="BW352" i="10"/>
  <c r="BD240"/>
  <c r="BW237"/>
  <c r="BN237"/>
  <c r="BD229"/>
  <c r="BW229"/>
  <c r="BN229"/>
  <c r="BD220"/>
  <c r="BW219"/>
  <c r="BN219"/>
  <c r="BD210"/>
  <c r="BW210"/>
  <c r="BN210"/>
  <c r="BW200"/>
  <c r="BN200"/>
  <c r="BE186"/>
  <c r="BE173"/>
  <c r="BW172"/>
  <c r="BW173" s="1"/>
  <c r="BO172"/>
  <c r="BK163"/>
  <c r="CE161"/>
  <c r="BP58"/>
  <c r="BE58"/>
  <c r="BW57"/>
  <c r="BW58" s="1"/>
  <c r="BW48"/>
  <c r="BW35"/>
  <c r="CD34"/>
  <c r="CD32"/>
  <c r="BW22"/>
  <c r="CD21"/>
  <c r="CD19"/>
  <c r="BD151" i="9"/>
  <c r="BW149"/>
  <c r="BN149"/>
  <c r="BN303"/>
  <c r="BD197"/>
  <c r="BW195"/>
  <c r="BN195"/>
  <c r="BD186"/>
  <c r="BW185"/>
  <c r="BN185"/>
  <c r="BW183"/>
  <c r="BN183"/>
  <c r="BW174"/>
  <c r="BN174"/>
  <c r="BD174"/>
  <c r="BN137"/>
  <c r="BE137"/>
  <c r="BW137"/>
  <c r="BO137"/>
  <c r="BS127"/>
  <c r="BH127"/>
  <c r="AU127"/>
  <c r="BE132" i="8"/>
  <c r="BG512" s="1"/>
  <c r="BE75"/>
  <c r="AU62"/>
  <c r="BG509" s="1"/>
  <c r="CI117"/>
  <c r="BN95"/>
  <c r="BW75"/>
  <c r="W43"/>
  <c r="AP17"/>
  <c r="F100" i="21" s="1"/>
  <c r="BR17" i="8"/>
  <c r="H100" i="21" s="1"/>
  <c r="BF17" i="8"/>
  <c r="G100" i="21" s="1"/>
  <c r="W16" i="8"/>
  <c r="F99" i="21" l="1"/>
  <c r="F50"/>
  <c r="F49" s="1"/>
  <c r="G99"/>
  <c r="G50"/>
  <c r="G49" s="1"/>
  <c r="H99"/>
  <c r="H50"/>
  <c r="H49" s="1"/>
  <c r="F117"/>
  <c r="K117" s="1"/>
  <c r="F269"/>
  <c r="F265" s="1"/>
  <c r="BT80" i="12"/>
  <c r="BT82"/>
  <c r="H271" i="21" s="1"/>
  <c r="BT77" i="12"/>
  <c r="H37" i="22" s="1"/>
  <c r="BT79" i="12"/>
  <c r="G271" i="21" s="1"/>
  <c r="BG72" i="12"/>
  <c r="BI48" i="10"/>
  <c r="H236" i="21" s="1"/>
  <c r="BV350" i="10"/>
  <c r="BO270"/>
  <c r="BN151" i="9"/>
  <c r="BN197"/>
  <c r="BO75" i="8"/>
  <c r="BP69" i="12"/>
  <c r="BP56"/>
  <c r="BW240" i="10"/>
  <c r="BN240"/>
  <c r="BN220"/>
  <c r="BW220"/>
  <c r="BN201"/>
  <c r="BW201"/>
  <c r="BO186"/>
  <c r="BW186"/>
  <c r="CD33"/>
  <c r="CD20"/>
  <c r="BW197" i="9"/>
  <c r="BW165"/>
  <c r="BD165"/>
  <c r="BW304" s="1"/>
  <c r="BW306" s="1"/>
  <c r="BN186"/>
  <c r="BW186"/>
  <c r="BW151"/>
  <c r="BN165"/>
  <c r="BW132" i="8"/>
  <c r="BW520" s="1"/>
  <c r="H117" i="21" s="1"/>
  <c r="BO132" i="8"/>
  <c r="BW515" s="1"/>
  <c r="G117" i="21" s="1"/>
  <c r="BH62" i="8"/>
  <c r="BS62"/>
  <c r="BN106"/>
  <c r="BW106"/>
  <c r="BG511" l="1"/>
  <c r="BG513"/>
  <c r="F115" i="21" s="1"/>
  <c r="G19" i="22" s="1"/>
  <c r="G44" s="1"/>
  <c r="F67" i="21"/>
  <c r="BV349" i="10"/>
  <c r="BV351" s="1"/>
  <c r="I41" i="22" s="1"/>
  <c r="BV342" i="10"/>
  <c r="I37" i="22"/>
  <c r="BG75" i="12"/>
  <c r="G67" i="21"/>
  <c r="H67"/>
  <c r="BW519" i="8"/>
  <c r="BW522" s="1"/>
  <c r="BW514"/>
  <c r="BW517" s="1"/>
  <c r="BV344" i="10"/>
  <c r="H41" i="22" s="1"/>
  <c r="AZ75" i="10"/>
  <c r="BW308" i="9"/>
  <c r="BX311"/>
  <c r="K115" i="21" l="1"/>
  <c r="H36" i="22"/>
  <c r="I36"/>
  <c r="F65" i="21"/>
  <c r="F62" s="1"/>
  <c r="F112"/>
  <c r="BW521" i="8"/>
  <c r="H115" i="21" s="1"/>
  <c r="BV346" i="10"/>
  <c r="G269" i="21" s="1"/>
  <c r="G265" s="1"/>
  <c r="BV353" i="10"/>
  <c r="H269" i="21" s="1"/>
  <c r="H265" s="1"/>
  <c r="AZ81" i="10"/>
  <c r="BG77"/>
  <c r="AZ95"/>
  <c r="BG95" s="1"/>
  <c r="BW516" i="8"/>
  <c r="G115" i="21" s="1"/>
  <c r="G17" i="22" l="1"/>
  <c r="G16" s="1"/>
  <c r="G6" s="1"/>
  <c r="G42"/>
  <c r="H112" i="21"/>
  <c r="I19" i="22"/>
  <c r="I17" s="1"/>
  <c r="I16" s="1"/>
  <c r="I6" s="1"/>
  <c r="G112" i="21"/>
  <c r="H19" i="22"/>
  <c r="H17" s="1"/>
  <c r="H16" s="1"/>
  <c r="H6" s="1"/>
  <c r="H65" i="21"/>
  <c r="H62" s="1"/>
  <c r="G65"/>
  <c r="G62" s="1"/>
  <c r="BY95" i="10"/>
  <c r="BQ95"/>
  <c r="BG75"/>
  <c r="BY77"/>
  <c r="BY75" s="1"/>
  <c r="BQ77"/>
  <c r="BQ75" s="1"/>
  <c r="BG85"/>
  <c r="BG89"/>
  <c r="BY89" l="1"/>
  <c r="BQ89"/>
  <c r="BG81"/>
  <c r="BG96" s="1"/>
  <c r="BQ85"/>
  <c r="BY85"/>
  <c r="BY81" s="1"/>
  <c r="BY96" s="1"/>
  <c r="H241" i="21" s="1"/>
  <c r="BP78" i="9"/>
  <c r="BP73"/>
  <c r="CD73"/>
  <c r="CD82" s="1"/>
  <c r="BW57"/>
  <c r="H83" i="21" s="1"/>
  <c r="BN57" i="9"/>
  <c r="G83" i="21" s="1"/>
  <c r="BE57" i="9"/>
  <c r="F241" i="21" l="1"/>
  <c r="F240" s="1"/>
  <c r="F234" s="1"/>
  <c r="F233" s="1"/>
  <c r="F15" s="1"/>
  <c r="H38"/>
  <c r="H37" s="1"/>
  <c r="H240"/>
  <c r="H234" s="1"/>
  <c r="H233" s="1"/>
  <c r="H15" s="1"/>
  <c r="F33"/>
  <c r="F80"/>
  <c r="F13" s="1"/>
  <c r="G33"/>
  <c r="G81"/>
  <c r="G80" s="1"/>
  <c r="G13" s="1"/>
  <c r="H33"/>
  <c r="H81"/>
  <c r="H80" s="1"/>
  <c r="BV354" i="10"/>
  <c r="BQ81"/>
  <c r="BQ96" s="1"/>
  <c r="G241" i="21" s="1"/>
  <c r="BV347" i="10"/>
  <c r="CD86" i="9"/>
  <c r="CD92"/>
  <c r="CD75"/>
  <c r="F38" i="21" l="1"/>
  <c r="F37" s="1"/>
  <c r="F31" s="1"/>
  <c r="F30" s="1"/>
  <c r="F8" s="1"/>
  <c r="H31"/>
  <c r="G240"/>
  <c r="G234" s="1"/>
  <c r="G233" s="1"/>
  <c r="G15" s="1"/>
  <c r="G12" s="1"/>
  <c r="G38"/>
  <c r="G37" s="1"/>
  <c r="G31" s="1"/>
  <c r="G30" s="1"/>
  <c r="G8" s="1"/>
  <c r="F12"/>
  <c r="J8" s="1"/>
  <c r="H13"/>
  <c r="H12" s="1"/>
  <c r="H30"/>
  <c r="H8" s="1"/>
  <c r="BP57" i="9"/>
  <c r="BY312" l="1"/>
  <c r="BW309"/>
  <c r="AW73"/>
  <c r="AW78" s="1"/>
  <c r="AW91" l="1"/>
  <c r="BG91" s="1"/>
  <c r="BG74"/>
  <c r="BG73" s="1"/>
  <c r="BG85"/>
  <c r="BG80"/>
  <c r="BG78" l="1"/>
  <c r="BE324" i="19"/>
  <c r="BE325"/>
</calcChain>
</file>

<file path=xl/sharedStrings.xml><?xml version="1.0" encoding="utf-8"?>
<sst xmlns="http://schemas.openxmlformats.org/spreadsheetml/2006/main" count="3785" uniqueCount="697">
  <si>
    <t>УТВЕРЖДЕНО</t>
  </si>
  <si>
    <t>План финансово-хозяйственной деятельности</t>
  </si>
  <si>
    <t>бюджетного (автономного) учреждения города Новочебоксарска</t>
  </si>
  <si>
    <t>КОДЫ</t>
  </si>
  <si>
    <t>Дата</t>
  </si>
  <si>
    <t>х</t>
  </si>
  <si>
    <t>Наименование муниципального учреждения</t>
  </si>
  <si>
    <t>ПО ОКПО</t>
  </si>
  <si>
    <t>Наименование учредителя или главного распорядителя средств бюджета города Новочебоксарска</t>
  </si>
  <si>
    <t>Отдел образования администрации города Новочебоксарска Чувашской Республики</t>
  </si>
  <si>
    <t>Глава по БК</t>
  </si>
  <si>
    <t>Адрес фактического местонахождения муниципального учреждения</t>
  </si>
  <si>
    <t>Единица измерения: рублей</t>
  </si>
  <si>
    <t>по ОКЕИ</t>
  </si>
  <si>
    <t xml:space="preserve"> Муниципальное бюджетное общеобразовательное учреждение "Средняя общеобразовательная школа № 8" города Новочебоксарска Чувашской Республики</t>
  </si>
  <si>
    <t>429965, Чувашская Республика, г. Новочебоксарск, ул. Солнечная, 14</t>
  </si>
  <si>
    <t>Раздел 1. Поступления и выплаты</t>
  </si>
  <si>
    <t>Наименование показателя</t>
  </si>
  <si>
    <t>Код строки</t>
  </si>
  <si>
    <r>
      <t xml:space="preserve">Код по </t>
    </r>
    <r>
      <rPr>
        <sz val="12"/>
        <rFont val="Times New Roman"/>
        <family val="1"/>
        <charset val="204"/>
      </rPr>
      <t>бюджетной классификации</t>
    </r>
    <r>
      <rPr>
        <sz val="12"/>
        <color theme="1"/>
        <rFont val="Times New Roman"/>
        <family val="1"/>
        <charset val="204"/>
      </rPr>
      <t xml:space="preserve"> Российской Федерации</t>
    </r>
  </si>
  <si>
    <t>Аналитический код</t>
  </si>
  <si>
    <t>Код цели</t>
  </si>
  <si>
    <t>Объем финансового обеспечения, рублей  (с точностью до двух знаков после запятой - 0,00)</t>
  </si>
  <si>
    <t>за пределами планового периода</t>
  </si>
  <si>
    <t>Остаток средств на начало текущего финансового года</t>
  </si>
  <si>
    <t>0001</t>
  </si>
  <si>
    <t>x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</si>
  <si>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</si>
  <si>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</si>
  <si>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</si>
  <si>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</si>
  <si>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</si>
  <si>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</si>
  <si>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</si>
  <si>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</si>
  <si>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</si>
  <si>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</si>
  <si>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</si>
  <si>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прочие доходы, всего</t>
  </si>
  <si>
    <t>доходы от операций с активами, всего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</si>
  <si>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</si>
  <si>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</si>
  <si>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</si>
  <si>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Субсидии на финансовое обеспечение выполнения муниципального задания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</si>
  <si>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</si>
  <si>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</si>
  <si>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</si>
  <si>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</si>
  <si>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</si>
  <si>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</si>
  <si>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</si>
  <si>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</si>
  <si>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</si>
  <si>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</si>
  <si>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</si>
  <si>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</si>
  <si>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</si>
  <si>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</si>
  <si>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</si>
  <si>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</si>
  <si>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</si>
  <si>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</si>
  <si>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</si>
  <si>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</si>
  <si>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</si>
  <si>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</si>
  <si>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</si>
  <si>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</si>
  <si>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</si>
  <si>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в том числе: закупку научно-исследовательских,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</si>
  <si>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</si>
  <si>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</si>
  <si>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</si>
  <si>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закупку энергетических ресурсов</t>
  </si>
  <si>
    <t>капитальные вложения в объекты муниципальной собственности, всего</t>
  </si>
  <si>
    <t>в том числе: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</si>
  <si>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</si>
  <si>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</si>
  <si>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</si>
  <si>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</si>
  <si>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</si>
  <si>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</si>
  <si>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возврат в бюджет средств субсидии</t>
  </si>
  <si>
    <t>Субсидии, предоставляемые в соответствии с абзацем вторым пункта 1 статьи 78.1 Бюджетного кодекса Российской Федерации</t>
  </si>
  <si>
    <t>закупку товаров, работ, услуг в сфере информационно-коммуникационных технологий</t>
  </si>
  <si>
    <t>приобретение объектов недвижимого имущества муниципальными учреждениями</t>
  </si>
  <si>
    <t>Субсидии на осуществление капитальных вложений:</t>
  </si>
  <si>
    <t>Поступления от оказания услуг (выполнения работ) на платной основе и от иной приносящей доход деятельности</t>
  </si>
  <si>
    <t>Раздел 2. Сведения по выплатам на закупки товаров, работ, услуг</t>
  </si>
  <si>
    <t>№ п/п</t>
  </si>
  <si>
    <t>Коды строк</t>
  </si>
  <si>
    <t>Год начала закупки</t>
  </si>
  <si>
    <t>Код бюджетной классификации РФ</t>
  </si>
  <si>
    <t>Уникальный код</t>
  </si>
  <si>
    <t>Сумма, рублей (с точностью до двух знаков после запятой - 0,00)</t>
  </si>
  <si>
    <t>4.1</t>
  </si>
  <si>
    <t>4.2</t>
  </si>
  <si>
    <t>Выплаты на закупку товаров, работ, услуг, всего</t>
  </si>
  <si>
    <t>1.1.</t>
  </si>
  <si>
    <r>
      <t xml:space="preserve">по контрактам (договорам), заключенным до начала текущего финансового года без применения норм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theme="1"/>
        <rFont val="Times New Roman"/>
        <family val="1"/>
        <charset val="204"/>
      </rPr>
      <t xml:space="preserve"> от 5 апреля 2013 г. № 44-ФЗ «О контрактной системе в сфере закупок товаров, работ, услуг для обеспечения государственных и муниципальных нужд» (далее - Федеральный закон № 44-ФЗ) и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theme="1"/>
        <rFont val="Times New Roman"/>
        <family val="1"/>
        <charset val="204"/>
      </rPr>
      <t xml:space="preserve"> от 18 июля 2011 г. № 223-ФЗ «О закупках товаров, работ, услуг отдельными видами юридических лиц» (далее - Федеральный закон № 223-ФЗ)</t>
    </r>
  </si>
  <si>
    <t>1.2.</t>
  </si>
  <si>
    <r>
      <t xml:space="preserve">по контрактам (договорам), планируемым к заключению в соответствующем финансовом году без применения норм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theme="1"/>
        <rFont val="Times New Roman"/>
        <family val="1"/>
        <charset val="204"/>
      </rPr>
      <t xml:space="preserve"> № 44-ФЗ и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theme="1"/>
        <rFont val="Times New Roman"/>
        <family val="1"/>
        <charset val="204"/>
      </rPr>
      <t xml:space="preserve"> № 223-ФЗ</t>
    </r>
  </si>
  <si>
    <t>1.3.</t>
  </si>
  <si>
    <r>
      <t xml:space="preserve">по контрактам (договорам), заключенным до начала текущего финансового года с учетом требований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theme="1"/>
        <rFont val="Times New Roman"/>
        <family val="1"/>
        <charset val="204"/>
      </rPr>
      <t xml:space="preserve"> № 44-ФЗ и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theme="1"/>
        <rFont val="Times New Roman"/>
        <family val="1"/>
        <charset val="204"/>
      </rPr>
      <t xml:space="preserve"> № 223-ФЗ</t>
    </r>
  </si>
  <si>
    <t>1.3.1</t>
  </si>
  <si>
    <t>в соответствии с Федеральным законом № 44-ФЗ</t>
  </si>
  <si>
    <t>26310.1</t>
  </si>
  <si>
    <t>из них</t>
  </si>
  <si>
    <t>26310.2</t>
  </si>
  <si>
    <t>1.3.2</t>
  </si>
  <si>
    <t>в соответствии с Федеральным законом № 223-ФЗ</t>
  </si>
  <si>
    <t>1.4.</t>
  </si>
  <si>
    <r>
      <t xml:space="preserve">по контрактам (договорам), планируемым к заключению в соответствующем финансовом году с учетом требований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theme="1"/>
        <rFont val="Times New Roman"/>
        <family val="1"/>
        <charset val="204"/>
      </rPr>
      <t xml:space="preserve"> № 44-ФЗ и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theme="1"/>
        <rFont val="Times New Roman"/>
        <family val="1"/>
        <charset val="204"/>
      </rPr>
      <t xml:space="preserve"> № 223-ФЗ</t>
    </r>
  </si>
  <si>
    <t>1.4.1</t>
  </si>
  <si>
    <t>за счет субсидий, предоставляемых на финансовое обеспечение выполнения муниципального задания</t>
  </si>
  <si>
    <t>1.4.1.1.</t>
  </si>
  <si>
    <t>1.4.1.2.</t>
  </si>
  <si>
    <r>
      <t xml:space="preserve">в соответствии с </t>
    </r>
    <r>
      <rPr>
        <sz val="12"/>
        <rFont val="Times New Roman"/>
        <family val="1"/>
        <charset val="204"/>
      </rPr>
      <t>Федеральным законом</t>
    </r>
    <r>
      <rPr>
        <sz val="11.5"/>
        <color theme="1"/>
        <rFont val="Times New Roman"/>
        <family val="1"/>
        <charset val="204"/>
      </rPr>
      <t xml:space="preserve"> № 223-ФЗ</t>
    </r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</si>
  <si>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</si>
  <si>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</si>
  <si>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</si>
  <si>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</si>
  <si>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26421.1</t>
  </si>
  <si>
    <t>1.4.3.</t>
  </si>
  <si>
    <t>за счет субсидий, предоставляемых на осуществление капитальных вложений</t>
  </si>
  <si>
    <t>26430.1</t>
  </si>
  <si>
    <t>26430.2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</si>
  <si>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</si>
  <si>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</si>
  <si>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</si>
  <si>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</si>
  <si>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</si>
  <si>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</si>
  <si>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</si>
  <si>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26451.1</t>
  </si>
  <si>
    <t>26451.2</t>
  </si>
  <si>
    <t>1.4.5.2.</t>
  </si>
  <si>
    <t>2.</t>
  </si>
  <si>
    <r>
      <t xml:space="preserve">Итого по контрактам, планируемым к заключению в соответствующем финансовом году в соответствии с </t>
    </r>
    <r>
      <rPr>
        <b/>
        <sz val="12"/>
        <rFont val="Times New Roman"/>
        <family val="1"/>
        <charset val="204"/>
      </rPr>
      <t>Федеральным законом</t>
    </r>
    <r>
      <rPr>
        <b/>
        <sz val="11.5"/>
        <color theme="1"/>
        <rFont val="Times New Roman"/>
        <family val="1"/>
        <charset val="204"/>
      </rPr>
      <t xml:space="preserve"> № 44-ФЗ, по соответствующему году закупки</t>
    </r>
  </si>
  <si>
    <t>3.</t>
  </si>
  <si>
    <t>Итого по договорам, планируемым к заключению в соответствующем финансовом году в соответствии с Федеральным законом № 223-ФЗ, по соответствующему году закупки</t>
  </si>
  <si>
    <t>Остаток средств на начало года</t>
  </si>
  <si>
    <t>010</t>
  </si>
  <si>
    <t>Остаток средств на конец года</t>
  </si>
  <si>
    <t>020</t>
  </si>
  <si>
    <t xml:space="preserve">Поступление </t>
  </si>
  <si>
    <t>030</t>
  </si>
  <si>
    <t>Выбытие</t>
  </si>
  <si>
    <t>040</t>
  </si>
  <si>
    <t>Раздел 4. Справочная информация</t>
  </si>
  <si>
    <t>Объем публичных обязательств, всего:</t>
  </si>
  <si>
    <t>Объем бюджетных инвестиций (в части переданных полномочий муниципального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</si>
  <si>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</si>
  <si>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Руководитель муниципального учреждения</t>
  </si>
  <si>
    <t>(подпись)</t>
  </si>
  <si>
    <t>(расшифровка подписи)</t>
  </si>
  <si>
    <t>Главный бухгалтер</t>
  </si>
  <si>
    <t>Исполнитель</t>
  </si>
  <si>
    <t>Телефон</t>
  </si>
  <si>
    <t>73 87 15</t>
  </si>
  <si>
    <t>1. Расчет (обоснование) расходов на уплату налогов, сборов и иных платежей                        (КОСГУ 291)</t>
  </si>
  <si>
    <t>Дополнительная классификация</t>
  </si>
  <si>
    <t>Код видов расходов</t>
  </si>
  <si>
    <t>851</t>
  </si>
  <si>
    <t>Источник финансового обеспечения</t>
  </si>
  <si>
    <t>№</t>
  </si>
  <si>
    <t>Наименование расходов</t>
  </si>
  <si>
    <t>п/п</t>
  </si>
  <si>
    <t>Итого:</t>
  </si>
  <si>
    <t>субсидии на финансовое обеспечение выполнения муниципального задания из бюджета г. Новочебоксарска</t>
  </si>
  <si>
    <t>Земельный налог</t>
  </si>
  <si>
    <t>2. Расчет (обоснование) расходов на закупку товаров, работ, услуг</t>
  </si>
  <si>
    <t>244</t>
  </si>
  <si>
    <t>Количество</t>
  </si>
  <si>
    <t>Сумма, руб.</t>
  </si>
  <si>
    <t>(гр. 3×гр. 4×гр.5)</t>
  </si>
  <si>
    <t>руб.</t>
  </si>
  <si>
    <t>Объект</t>
  </si>
  <si>
    <t>Перезарядка огнетушителей</t>
  </si>
  <si>
    <t>4. Расчет (обоснование) расходов на закупку товаров, работ, услуг</t>
  </si>
  <si>
    <t>247</t>
  </si>
  <si>
    <t>Услуги электроснабжения (КВт)</t>
  </si>
  <si>
    <t>ИТОГО расходов на закупку товаров, работ, услуг по 44-ФЗ</t>
  </si>
  <si>
    <t>ИТОГО субсидии на финансовое обеспечение выполнения муниципального задания из бюджета г. Новочебоксарска</t>
  </si>
  <si>
    <t>Расчеты (обоснования) к плану финансово-хозяйственной деятельности учреждения</t>
  </si>
  <si>
    <t>1. Расчеты (обоснования) выплат персоналу (строка 210)</t>
  </si>
  <si>
    <t>111</t>
  </si>
  <si>
    <t>№ п/п</t>
  </si>
  <si>
    <t>Должность,                 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</si>
  <si>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</si>
  <si>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</si>
  <si>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Фонд оплаты труда в год, руб (гр. 3* гр. 4 * 12)</t>
  </si>
  <si>
    <t>всего</t>
  </si>
  <si>
    <t>в том числе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</si>
  <si>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</si>
  <si>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</si>
  <si>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</si>
  <si>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1.</t>
  </si>
  <si>
    <t>Педагогический персонал</t>
  </si>
  <si>
    <t>Прочий персонал</t>
  </si>
  <si>
    <t>974 0702 Ц710212010 (974400-R20)</t>
  </si>
  <si>
    <t>субсидии на финансовое обеспечение выполнения муниципального задания из республиканского бюджета</t>
  </si>
  <si>
    <t>1.2. Расчеты (обоснования) расходов на выплату социального пособия и компенсации персоналу в денежной форме (КОСГУ 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</si>
  <si>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</si>
  <si>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</si>
  <si>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</si>
  <si>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Сумма, руб.            (гр. 3×гр. 4×гр.5)</t>
  </si>
  <si>
    <t>Пособие за первые 3 дня по временной нетрудоспособности</t>
  </si>
  <si>
    <t>1.3.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</si>
  <si>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119</t>
  </si>
  <si>
    <t>Наименование государственного внебюджетного фонда</t>
  </si>
  <si>
    <t>Страховые взносы в Пенсионный фонд Российской Федерации, всего</t>
  </si>
  <si>
    <t>Страховые взносы в Фонд социального страхования Российской</t>
  </si>
  <si>
    <t>Федерации, всего</t>
  </si>
  <si>
    <t>2.1.</t>
  </si>
  <si>
    <t xml:space="preserve">обязательное социальное страхование на случай временной </t>
  </si>
  <si>
    <t>нетрудоспособности и в связи с материнством по ставке 2,9 %</t>
  </si>
  <si>
    <t>2.2.</t>
  </si>
  <si>
    <t>обязательное социальное страхование от несчастных случаев</t>
  </si>
  <si>
    <t>на производстве и профессиональных заболеваний по ставке 0,2 %</t>
  </si>
  <si>
    <t>Страховые взносы в Федеральный фонд обязательного медицинского</t>
  </si>
  <si>
    <t>страхования, всего (по ставке 5,1 %)</t>
  </si>
  <si>
    <t>2.1. Расчет (обоснование) расходов на оплату услуг связи (КОСГУ 221)</t>
  </si>
  <si>
    <t>2.2. Расчет (обоснование) расходов на оплату работ, услуг по содержанию имущества (КОСГУ 225)</t>
  </si>
  <si>
    <t>2.3. Расчет (обоснование) расходов на оплату прочих работ, услуг (КОСГУ 226)</t>
  </si>
  <si>
    <t>Средняя</t>
  </si>
  <si>
    <t>стоимость,</t>
  </si>
  <si>
    <t>(гр. 2×гр. 3)</t>
  </si>
  <si>
    <t>3. Расчет (обоснование) расходов на закупку товаров, работ, услуг</t>
  </si>
  <si>
    <t>Средняя стоимость, руб.</t>
  </si>
  <si>
    <t>средства от организации платных образовательных услуг</t>
  </si>
  <si>
    <t>Размер базы для начисления страховых взносов, руб</t>
  </si>
  <si>
    <t>Сумма взноса, руб</t>
  </si>
  <si>
    <t>по ставке 22,0 %</t>
  </si>
  <si>
    <t>по ставке 10,0 %</t>
  </si>
  <si>
    <t>с применением пониженных тарифов взносов в Пенсионный фонд</t>
  </si>
  <si>
    <t>Российской Федерации для отдельных категорий плательщиков</t>
  </si>
  <si>
    <t>с применением ставки взносов в Фонд социального страхования</t>
  </si>
  <si>
    <t>Российской Федерации по ставке 0,0 %</t>
  </si>
  <si>
    <t>2.3.</t>
  </si>
  <si>
    <t>2.4.</t>
  </si>
  <si>
    <r>
      <t>на производстве и профессиональных заболеваний по ставке 0,_ %</t>
    </r>
    <r>
      <rPr>
        <vertAlign val="superscript"/>
        <sz val="10"/>
        <rFont val="Times New Roman"/>
        <family val="1"/>
        <charset val="204"/>
      </rPr>
      <t>*</t>
    </r>
  </si>
  <si>
    <t>2.5.</t>
  </si>
  <si>
    <t>Налоговая база, руб.</t>
  </si>
  <si>
    <t xml:space="preserve">Ставка налога, % </t>
  </si>
  <si>
    <t>Сумма исчисленного налога, подлежащего уплате, руб. (гр.3×гр.4/100)</t>
  </si>
  <si>
    <t>Количество номеров</t>
  </si>
  <si>
    <t>Количество платежей в год</t>
  </si>
  <si>
    <t>Стоимость за единицу, руб.</t>
  </si>
  <si>
    <t>Сумма, руб.           (гр. 3×гр. 4×гр.5)</t>
  </si>
  <si>
    <t>Холодное водоснабжение /Водоотведение/Сброс загрязняющих веществ в сист. канализ.</t>
  </si>
  <si>
    <t>ИТОГО расходов на закупку товаров, работ, услуг по 223-ФЗ</t>
  </si>
  <si>
    <t>1.Расчеты (обоснования) к плану финансово-хозяйственной деятельности учреждения</t>
  </si>
  <si>
    <t xml:space="preserve"> Расчеты (обоснования) выплат персоналу (строка 210)</t>
  </si>
  <si>
    <t xml:space="preserve">Субсидии на иные цели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</si>
  <si>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Должность,</t>
  </si>
  <si>
    <t>Штатная</t>
  </si>
  <si>
    <t>Ежемесячная</t>
  </si>
  <si>
    <t>Фонд оплаты</t>
  </si>
  <si>
    <t>группа</t>
  </si>
  <si>
    <t>численность,</t>
  </si>
  <si>
    <t>надбавка к</t>
  </si>
  <si>
    <t>труда в год, руб.</t>
  </si>
  <si>
    <t>должностей</t>
  </si>
  <si>
    <t>единиц</t>
  </si>
  <si>
    <t>по</t>
  </si>
  <si>
    <t>по выплатам</t>
  </si>
  <si>
    <t>должностному</t>
  </si>
  <si>
    <t>компенсационного</t>
  </si>
  <si>
    <t>стимулирующего</t>
  </si>
  <si>
    <t>окладу, %</t>
  </si>
  <si>
    <t>окладу</t>
  </si>
  <si>
    <t>характера</t>
  </si>
  <si>
    <t>2022 год</t>
  </si>
  <si>
    <t>плановый период</t>
  </si>
  <si>
    <t>2023 год</t>
  </si>
  <si>
    <t>2024 год</t>
  </si>
  <si>
    <t>с применением пониженных тарифов взносов в Пенсионный фонд  для отдельных категорий плательщиков Российской Федерации</t>
  </si>
  <si>
    <t>Субсидии на иные цели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ФБ</t>
  </si>
  <si>
    <t>2.1. Расчет (обоснование) расходов на оплату прочих работ, услуг (КОСГУ 226)</t>
  </si>
  <si>
    <t>Количество договоров</t>
  </si>
  <si>
    <t>Стоимость услуги, руб.</t>
  </si>
  <si>
    <t xml:space="preserve">Организация бесплатного горячего питания обучающихся, получающих начальное общее образование </t>
  </si>
  <si>
    <t>Субсидии на иные цели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РБ</t>
  </si>
  <si>
    <t>2.2. Расчет (обоснование) расходов на оплату прочих работ, услуг (КОСГУ 226)</t>
  </si>
  <si>
    <t>Субсидии на иные цели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МБ</t>
  </si>
  <si>
    <t>субсидии на иные цели (дополнительное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</si>
  <si>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3.1. Расчет (обоснование) расходов на оплату прочих работ, услуг (КОСГУ 226)</t>
  </si>
  <si>
    <t>Организация бесплатного горячего питания детей из многодетных малоимущих семей (РБ)</t>
  </si>
  <si>
    <t>субсидии на иные цели (дополнительное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организациях) софинансирование</t>
  </si>
  <si>
    <t>3.2. Расчет (обоснование) расходов на оплату прочих работ, услуг (КОСГУ 226)</t>
  </si>
  <si>
    <t>Организация льготного питания для обучающихся с ограниченными возможностями здоровья</t>
  </si>
  <si>
    <t>ИТОГО субсидии на иные цели из бюджета г. Новочебоксарска</t>
  </si>
  <si>
    <t>Налог на имущество</t>
  </si>
  <si>
    <t>Годовое абонентское обслуживание радиовещания</t>
  </si>
  <si>
    <t>Размер потребления ресурсов</t>
  </si>
  <si>
    <t>Тариф с учетом НДС, руб.</t>
  </si>
  <si>
    <t>Индексация, %</t>
  </si>
  <si>
    <t xml:space="preserve">Сумма, руб.           (гр. 3×гр. 4×гр. 5) </t>
  </si>
  <si>
    <t>Вывоз ТБО</t>
  </si>
  <si>
    <t>Энергосбережение</t>
  </si>
  <si>
    <t>Количество работ (услуг)</t>
  </si>
  <si>
    <t>Стоимость работ (услуг), руб.</t>
  </si>
  <si>
    <t xml:space="preserve">Тех. обслуживание средств тревожной сигнализации ФГУП "Охрана" </t>
  </si>
  <si>
    <t xml:space="preserve">Техническое обслуживание пожарной сигнализации </t>
  </si>
  <si>
    <t>Тех. обслуживание ПАК "Стрелец-мониторинг"</t>
  </si>
  <si>
    <t>Поверка, калибровка средств измерений (монометров технических)</t>
  </si>
  <si>
    <t>Тех.обслуживание узла учета тепловой энергии, системы автоматического регулирования потребления тепловой энергии</t>
  </si>
  <si>
    <t>Стоимость услуги, руб</t>
  </si>
  <si>
    <t>Медосмотр сотрудников</t>
  </si>
  <si>
    <t>Услуги охраны</t>
  </si>
  <si>
    <t xml:space="preserve"> 974 0702 Ц710212010 (974400-R20)</t>
  </si>
  <si>
    <t>АУП</t>
  </si>
  <si>
    <t>Субсидия из республиканского бюджета</t>
  </si>
  <si>
    <t>Услуги интернета</t>
  </si>
  <si>
    <t>Сумма, руб. (гр. 3×гр. 4)</t>
  </si>
  <si>
    <t>Всего субсидии на выполнение муниципального задания за счет республиканского бюджета</t>
  </si>
  <si>
    <t>2.4. Расчет (обоснование) расходов на приобретение основных средств (КОСГУ 310)</t>
  </si>
  <si>
    <t>Размер базы для начисления страховых взносов, руб.</t>
  </si>
  <si>
    <t>Сумма взноса, руб.</t>
  </si>
  <si>
    <r>
      <t>на производстве и профессиональных заболеваний по ставке 0,_ %</t>
    </r>
    <r>
      <rPr>
        <vertAlign val="superscript"/>
        <sz val="11"/>
        <rFont val="Times New Roman"/>
        <family val="1"/>
        <charset val="204"/>
      </rPr>
      <t>*</t>
    </r>
  </si>
  <si>
    <t>5. Расчет (обоснование) расходов на закупку товаров, работ, услуг</t>
  </si>
  <si>
    <t>974 0702 Ц7114S1560 (974500-R261)</t>
  </si>
  <si>
    <t>974 0702 Ц7114S1560 (974500-R261S)</t>
  </si>
  <si>
    <t xml:space="preserve">субсидии на иные цели на осуществление капитального (текущего) ремонта объектов муниципальных образовательных организаций </t>
  </si>
  <si>
    <t>4.1. Расчет (обоснование) расходов на оплату работ, услуг по содержанию имущества (КОСГУ 225)</t>
  </si>
  <si>
    <t>Ремонтные работы</t>
  </si>
  <si>
    <t>средства на организацию пришкольных и профильных лагерей в образовательных учреждениях</t>
  </si>
  <si>
    <t>5.1. Расчет (обоснование) расходов на оплату прочих работ, услуг (КОСГУ 226)</t>
  </si>
  <si>
    <t>Организация пришкольных и профильных лагерей</t>
  </si>
  <si>
    <t>6. Расчет (обоснование) расходов на закупку товаров, работ, услуг</t>
  </si>
  <si>
    <t>974  1004 Ц711474540 974506</t>
  </si>
  <si>
    <t>субсидии на организацию льготного питания для отдельных категорий учащихся в муниципальных общеобразовательных организациях (ОВЗ)</t>
  </si>
  <si>
    <t>6.1. Расчет (обоснование) расходов на оплату прочих работ, услуг (КОСГУ 226)</t>
  </si>
  <si>
    <t xml:space="preserve"> 974 1006 Ц610172260  974502</t>
  </si>
  <si>
    <t>субсидии на организацию временного трудоустройства несовершеннолетних граждан в возрасте от 14 до 18 лет в свободное от учебы время</t>
  </si>
  <si>
    <t xml:space="preserve"> </t>
  </si>
  <si>
    <t>Услуги телефонной связи</t>
  </si>
  <si>
    <t>Дератизация, дезинсекция</t>
  </si>
  <si>
    <t>4.</t>
  </si>
  <si>
    <t>5.</t>
  </si>
  <si>
    <t>6.</t>
  </si>
  <si>
    <t>7.</t>
  </si>
  <si>
    <t>8.</t>
  </si>
  <si>
    <r>
      <t xml:space="preserve">Наименование муниципального учреждения: </t>
    </r>
    <r>
      <rPr>
        <b/>
        <sz val="11"/>
        <rFont val="Times New Roman"/>
        <family val="1"/>
        <charset val="204"/>
      </rPr>
      <t>Муниципальное бюджетное общеобразовательное учреждение "Средняя общеобразовательная школа № 8" города Новочебоксарска Чувашской Республики</t>
    </r>
  </si>
  <si>
    <t>Услуги интернет</t>
  </si>
  <si>
    <t>Горячее водоснабжение</t>
  </si>
  <si>
    <t xml:space="preserve">Промывка системы отопления </t>
  </si>
  <si>
    <t>Тех. обслуживание турникетов</t>
  </si>
  <si>
    <t>Электроизмерительные работы</t>
  </si>
  <si>
    <t xml:space="preserve">  974 0702 Ц710212010 (974400-R20)</t>
  </si>
  <si>
    <t>(гр. 3×гр. 4)</t>
  </si>
  <si>
    <t>Ремонт и профилактика  ПК</t>
  </si>
  <si>
    <t>Бухгалтерское обслуживание</t>
  </si>
  <si>
    <t>Приобретение прав на использование антивирусных программ</t>
  </si>
  <si>
    <t>Приобретение лицензионной программы "Аттестат-СП"</t>
  </si>
  <si>
    <t>Приобретение учебников для формирования библиотечного фонда</t>
  </si>
  <si>
    <t>Приобретение мебели, стендов</t>
  </si>
  <si>
    <t>2.5. Расчет (обоснование) расходов на приобретение мягкого инвентаря (КОСГУ 345)</t>
  </si>
  <si>
    <t>Приобретение спортивной формы, фартуков для учащихся в кабинет технологии</t>
  </si>
  <si>
    <t>Приобретение комплектующих для компьютеров (процессор, мат. память, модуль памяти)</t>
  </si>
  <si>
    <t>Приобретение канцтоваров</t>
  </si>
  <si>
    <t>Приобретение комплектующих для кабинета информатики</t>
  </si>
  <si>
    <t>Бланки строгой отчетности (аттестаты, приложения к аттестатам)</t>
  </si>
  <si>
    <t>Приобретение дипломов, почетных грамот, медалей</t>
  </si>
  <si>
    <t xml:space="preserve">  974 4 99-R20 </t>
  </si>
  <si>
    <t>Субсидия на выполнение муниципального задания за счет средств республиканского бюджета</t>
  </si>
  <si>
    <t>3.1. Расчет (обоснование) расходов на приобретение основных средств (КОСГУ 310)</t>
  </si>
  <si>
    <t xml:space="preserve">Приобретение ученической мебели </t>
  </si>
  <si>
    <t>Приобретение неисключительных прав на программное обеспечение</t>
  </si>
  <si>
    <t>Техническое обслуживание и сопровождение программ</t>
  </si>
  <si>
    <t>Приобретение лабораторных приборов</t>
  </si>
  <si>
    <t>Установленная</t>
  </si>
  <si>
    <t>(гр. 3×гр. 4)*12</t>
  </si>
  <si>
    <t>Административный персонал</t>
  </si>
  <si>
    <t>2.2. Расчет (обоснование) расходов на оплату транспортных услуг (КОСГУ 222)</t>
  </si>
  <si>
    <t>Количество услуг перевозки</t>
  </si>
  <si>
    <t>Цена услуги перевозки, руб.</t>
  </si>
  <si>
    <t>Сумма, руб.(3х4)</t>
  </si>
  <si>
    <t>Транспортные услуги</t>
  </si>
  <si>
    <t>2.1. Расчет (обоснование) расходов на оплату коммунальных услуг (КОСГУ 223)</t>
  </si>
  <si>
    <t>Услуги по обращению с твердыми коммунальными отходами</t>
  </si>
  <si>
    <t>Бухгалтерское обслуживание 2%</t>
  </si>
  <si>
    <t xml:space="preserve">Проверка достоверности определения сметной стоимости </t>
  </si>
  <si>
    <t>Приобретение строй. материалов (краски, и т.д.)</t>
  </si>
  <si>
    <t>Приобретение материальных запасов</t>
  </si>
  <si>
    <t>Приобретение канцтоваров (бумага)</t>
  </si>
  <si>
    <t>Приобретение хозтоваров</t>
  </si>
  <si>
    <t>Итого по приносящей доход деятельности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</si>
  <si>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</si>
  <si>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Ремонт оборудования</t>
  </si>
  <si>
    <t xml:space="preserve">Подписка на периодические издания </t>
  </si>
  <si>
    <t>Обучение ответственных лиц</t>
  </si>
  <si>
    <t>Оплата оценки нежилых помещений</t>
  </si>
  <si>
    <t>Абонентское обслуживание кабельного телевидения</t>
  </si>
  <si>
    <t>Оплата прочих работ и услуг</t>
  </si>
  <si>
    <t>Приобретение светильников, люминисцентных ламп, государственных флагов</t>
  </si>
  <si>
    <t>Приобретение спецодежды</t>
  </si>
  <si>
    <t>Приобретение угольников, металлических листов, труб для отопления</t>
  </si>
  <si>
    <t xml:space="preserve">Услуги теплоснабжения </t>
  </si>
  <si>
    <t>1. Расчет (обоснование) расходов на закупку товаров, работ, услуг</t>
  </si>
  <si>
    <t>974 0702 Ц710170550 (974204)</t>
  </si>
  <si>
    <t>средства от возмещения коммунальных услуг по сдаваемым в аренду помещениям</t>
  </si>
  <si>
    <t>4.1. Расчет (обоснование) расходов на оплату услуг связи (КОСГУ 221)</t>
  </si>
  <si>
    <t>Стоимость</t>
  </si>
  <si>
    <t>номеров</t>
  </si>
  <si>
    <t>платежей</t>
  </si>
  <si>
    <t>за единицу,</t>
  </si>
  <si>
    <t>в год</t>
  </si>
  <si>
    <t>4.2. Расчет (обоснование) расходов на оплату транспортных услуг (КОСГУ 222)</t>
  </si>
  <si>
    <t>Цена услуги</t>
  </si>
  <si>
    <t>услуг</t>
  </si>
  <si>
    <t>перевозки,</t>
  </si>
  <si>
    <t>перевозки</t>
  </si>
  <si>
    <t>1.1. Расчет (обоснование) расходов на оплату коммунальных услуг (КОСГУ 223)</t>
  </si>
  <si>
    <t>Оплата коммунальных услуг</t>
  </si>
  <si>
    <t>ИТОГО расходов за счет средств от сдачи в аренду помещений</t>
  </si>
  <si>
    <t>974 0702 Ц710170550 (974401)</t>
  </si>
  <si>
    <t>974 0702 Ц710170550 (974400)</t>
  </si>
  <si>
    <t xml:space="preserve"> 974 0702 Ц710170550 974200</t>
  </si>
  <si>
    <t>Матвеев В.П.</t>
  </si>
  <si>
    <t>Моисеева Т.А.</t>
  </si>
  <si>
    <t>1.2. Расчет (обоснование) расходов на оплату коммунальных услуг (КОСГУ 223)</t>
  </si>
  <si>
    <t>Услуги теплоснабжения / Горячее водоснабжение</t>
  </si>
  <si>
    <t>974 0702 Ц710170550 (974499)</t>
  </si>
  <si>
    <t>Коммунальные услуги</t>
  </si>
  <si>
    <t>974 0702 Ч4104SA720 (974499-892510)</t>
  </si>
  <si>
    <t>974 0702 Ч4104SA720 (974499-R163)</t>
  </si>
  <si>
    <t>Пособие по уходу за ребенком-инвалидом</t>
  </si>
  <si>
    <t>1.4. Расчеты (обоснования) расходов на выплату социального пособия и компенсации персоналу в денежной форме (КОСГУ 266)</t>
  </si>
  <si>
    <t>субсидии на иные цели на реализацию проектов развития общественной инфраструктуры, основанных на местных инициативах</t>
  </si>
  <si>
    <t>974 0702 А5102S6570 (974500-ИП-2202-Г5)</t>
  </si>
  <si>
    <t>8.1. Расчет (обоснование) расходов на оплату работ, услуг по содержанию имущества (КОСГУ 225)</t>
  </si>
  <si>
    <t>Ремонт асфальтобетонного покрытия</t>
  </si>
  <si>
    <t>территория школы</t>
  </si>
  <si>
    <t>закупки вид расх247</t>
  </si>
  <si>
    <t>закупки  вид расх. 244</t>
  </si>
  <si>
    <t>9. Расчет (обоснование) расходов на закупку товаров, работ, услуг</t>
  </si>
  <si>
    <t>974 0702 А5102S6570 (974500-ИП-2202-Г5S)</t>
  </si>
  <si>
    <t>субсидии на иные цели на реализацию проектов развития общественной инфраструктуры, основанных на местных инициативах (софинансирование)</t>
  </si>
  <si>
    <t>всего расходов 2024 год</t>
  </si>
  <si>
    <t>закупки вид 247</t>
  </si>
  <si>
    <t>закупки вид 244</t>
  </si>
  <si>
    <t>закупки 44фз</t>
  </si>
  <si>
    <t>закупки 223фз</t>
  </si>
  <si>
    <t>вид 247</t>
  </si>
  <si>
    <t>вид 244</t>
  </si>
  <si>
    <t>Лабораторные исследования</t>
  </si>
  <si>
    <t>2.5. Расчет (обоснование) расходов на приобретение прочих оборотных запасов    (КОСГУ 346)</t>
  </si>
  <si>
    <t>2.6. Увеличение стоимости прочих материальных запасов однократного применения    (КОСГУ 349)</t>
  </si>
  <si>
    <t>974 0702 Ц710170550 (974515)</t>
  </si>
  <si>
    <t>субсидии на мероприятия по обеспечению антитеррористической защищенности учреждений</t>
  </si>
  <si>
    <t>7. Расчет (обоснование) расходов на закупку товаров, работ, услуг</t>
  </si>
  <si>
    <t>10. Расчет (обоснование) расходов на закупку товаров, работ, услуг</t>
  </si>
  <si>
    <t>ИТОГО расходов на закупку товаров, работ, услуг по 244 виду</t>
  </si>
  <si>
    <t>ИТОГО расходов на закупку товаров, работ, услуг по 247 виду</t>
  </si>
  <si>
    <t>974 0702 Ц711572070 (974501)</t>
  </si>
  <si>
    <t>243</t>
  </si>
  <si>
    <t>Разработка ПСД по капремонту</t>
  </si>
  <si>
    <t>9.1. Расчет (обоснование) расходов на оплату прочих работ, услуг (КОСГУ 226)</t>
  </si>
  <si>
    <t>10.1. Расчет (обоснование) расходов на оплату прочих работ, услуг (КОСГУ 226)</t>
  </si>
  <si>
    <t>Монтаж автоматического дорожного шлагбаума</t>
  </si>
  <si>
    <t>Закупки по 243 в.р.</t>
  </si>
  <si>
    <t>Закупки по 244 в.р.</t>
  </si>
  <si>
    <t>2. Расчет (обоснование) расходов на уплату налогов, сборов и иных платежей                        (КОСГУ 291)</t>
  </si>
  <si>
    <t>974 0702 Ч4104SA720 (974400-R163)</t>
  </si>
  <si>
    <t>6.1. Расчет (обоснование) расходов на оплату коммунальных услуг (КОСГУ 223)</t>
  </si>
  <si>
    <t>5.1. Расчет (обоснование) расходов на оплату коммунальных услуг (КОСГУ 223)</t>
  </si>
  <si>
    <t>Закупки 247 в.р.</t>
  </si>
  <si>
    <t>Закупки 244 в.р.</t>
  </si>
  <si>
    <t>4.2. Расчет (обоснование) расходов на оплату коммунальных услуг (КОСГУ 223)</t>
  </si>
  <si>
    <t>4.3. Расчет (обоснование) расходов на оплату работ, услуг по содержанию имущества (КОСГУ 225)</t>
  </si>
  <si>
    <t>4.4. Расчет (обоснование) расходов на оплату прочих работ, услуг (КОСГУ 226)</t>
  </si>
  <si>
    <t>7.1. Расчет (обоснование) расходов на оплату коммунальных услуг (КОСГУ 223)</t>
  </si>
  <si>
    <t>8. Расчет (обоснование) расходов на закупку товаров, работ, услуг</t>
  </si>
  <si>
    <t>8.1. Расчет (обоснование) расходов на оплату услуг связи (КОСГУ 221)</t>
  </si>
  <si>
    <t>8.2. Расчет (обоснование) расходов на оплату коммунальных услуг (КОСГУ 223)</t>
  </si>
  <si>
    <t>8.4. Расчет (обоснование) расходов на оплату коммунальных услуг (КОСГУ 223)</t>
  </si>
  <si>
    <t xml:space="preserve"> 974 0703 Ц71E275150 974215</t>
  </si>
  <si>
    <t>средства от организации платных образовательных услуг(персонифицированное финансирование)</t>
  </si>
  <si>
    <t>Административно-управленческий персонал</t>
  </si>
  <si>
    <t>974 0703 Ц71Е275150 (974215)</t>
  </si>
  <si>
    <t>Код видов расходов                   119</t>
  </si>
  <si>
    <t>Источник финансового обеспечения : средства от организации платных образовательных услуг (персонифицированное финансирование)</t>
  </si>
  <si>
    <t>4.2.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</si>
  <si>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2025 год</t>
  </si>
  <si>
    <t>всего расходов 2025 год</t>
  </si>
  <si>
    <t>1.1. Расчеты (обоснования) расходов на оплату труда (КОСГУ 211) на 2023 год</t>
  </si>
  <si>
    <t>1.1.1. Расчеты (обоснования) расходов на оплату труда (КОСГУ 211) на 2024 год</t>
  </si>
  <si>
    <t>1.1.2. Расчеты (обоснования) расходов на оплату труда (КОСГУ 211) на 2025 год</t>
  </si>
  <si>
    <t>2025год</t>
  </si>
  <si>
    <t>4.1. Расчеты (обоснования) расходов на оплату труда (КОСГУ 211) на 2023 год</t>
  </si>
  <si>
    <t>закупки 2025 год</t>
  </si>
  <si>
    <t>закупки 25</t>
  </si>
  <si>
    <t>всего 25</t>
  </si>
  <si>
    <t>Комунальные услуги</t>
  </si>
  <si>
    <t>9.</t>
  </si>
  <si>
    <t>Тех.обслуживание пожарной сигнализации</t>
  </si>
  <si>
    <t>закупки всего 2024 год</t>
  </si>
  <si>
    <t>Приобретение хоз.материалов</t>
  </si>
  <si>
    <t>4.5. Расчет (обоснование) расходов на приобретение прочих оборотных запасов    (КОСГУ 346)</t>
  </si>
  <si>
    <t>Приобретение проекторов, принтеров</t>
  </si>
  <si>
    <t>Приобретение видеорегистратора, видеокамеры</t>
  </si>
  <si>
    <t>Организация питания детей</t>
  </si>
  <si>
    <t>974  0709 Ц340270830 974512</t>
  </si>
  <si>
    <t>на 2024 г. и плановый период 2025 и 2026 годов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</si>
  <si>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</si>
  <si>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</si>
  <si>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</si>
  <si>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от приносящей доход деятельности</t>
  </si>
  <si>
    <t>974  0702 Ц71142029П 974500-R326</t>
  </si>
  <si>
    <t>Организация питания детей, являющихся членами семей лиц, призванных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</si>
  <si>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Субсидия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</si>
  <si>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Субсидия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(за счет средств РБ)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</si>
  <si>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</si>
  <si>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</si>
  <si>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</si>
  <si>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 xml:space="preserve">Раздел 3. Сведения о средствах, поступающих во временное распоряжение учреждения (подразделения)
на ___________________________ 2024г.
(очередной финансовый год)
</t>
  </si>
  <si>
    <t>2026 год</t>
  </si>
  <si>
    <t>3.  Расчет (обоснование) расходов на уплату налогов, сборов и иных платежей   (КОСГУ 291)</t>
  </si>
  <si>
    <t>ИТОГО расходов по остаткам МБ 2023 г.</t>
  </si>
  <si>
    <t>всего расходов 2026 год</t>
  </si>
  <si>
    <t>закупки всего 2026 год</t>
  </si>
  <si>
    <t>1.1. Расчеты (обоснования) расходов на оплату труда (КОСГУ 211) на 2024 год</t>
  </si>
  <si>
    <t>1.1.1. Расчеты (обоснования) расходов на оплату труда (КОСГУ 211) на 2025 год</t>
  </si>
  <si>
    <t>1.1.2. Расчеты (обоснования) расходов на оплату труда (КОСГУ 211) на 2026 год</t>
  </si>
  <si>
    <t>ИТОГО расходов по остаткам РБ 2023 г.</t>
  </si>
  <si>
    <t>закупки  44 фз 2026 год</t>
  </si>
  <si>
    <t>закупки 2026 год</t>
  </si>
  <si>
    <t>закупки 2025 год вид 247 44фз</t>
  </si>
  <si>
    <t>закупки 2026 год вид 247 44 фз</t>
  </si>
  <si>
    <t>закупки 26</t>
  </si>
  <si>
    <t>всего 26</t>
  </si>
  <si>
    <t>Приобретение проекторов, принтеров, моноблоков, МФУ</t>
  </si>
  <si>
    <t>Оплата услуг связи (интернет)</t>
  </si>
  <si>
    <t>1.2. Расчет (обоснование) расходов на оплату транспортных услуг (КОСГУ 222)</t>
  </si>
  <si>
    <t>Приобретение фирменных бланков</t>
  </si>
  <si>
    <t>Безвозмездные поступления (организация отдыха детей в пришкольных лагерях)</t>
  </si>
  <si>
    <t>Дезинсекция</t>
  </si>
  <si>
    <t>Проведение культмассовых мероприятий, питание</t>
  </si>
  <si>
    <t xml:space="preserve">Обучение персонала </t>
  </si>
  <si>
    <t>Приобретение хоз.товаров, воды, канцтоваров</t>
  </si>
  <si>
    <t>Приобретение  призов</t>
  </si>
  <si>
    <t>974 0709 Ц340270830   974 812</t>
  </si>
  <si>
    <t>ИТОГО безвозмезд. поступлений</t>
  </si>
  <si>
    <t xml:space="preserve"> 974 0702 Ц710553030 (974500-24-53030)</t>
  </si>
  <si>
    <t xml:space="preserve">   974 0702 Ц710553030 (974500-24-53030)</t>
  </si>
  <si>
    <t>974  0702 Ц7114L3040 974500-24-53040</t>
  </si>
  <si>
    <t>974  0702 Ц7114L3040 974500-24-53040 R190</t>
  </si>
  <si>
    <t>974  0702 Ц7114L3040 974500-24-53040 L</t>
  </si>
  <si>
    <t>974  0702 Ц76ЕВ51790 (974500-24-51790)</t>
  </si>
  <si>
    <t>974  0702 Ц76ЕВ51790 (974500-24-51790R329)</t>
  </si>
  <si>
    <t>11. Расчет (обоснование) расходов на закупку товаров, работ, услуг</t>
  </si>
  <si>
    <t>974 0702 Ц71Е250980 (974500-2450980)</t>
  </si>
  <si>
    <t xml:space="preserve">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</t>
  </si>
  <si>
    <t>11.1. Расчет (обоснование) расходов на оплату работ, услуг по содержанию имущества (КОСГУ 225)</t>
  </si>
  <si>
    <t>974 0702 Ц71Е250980 (974500-2450980 R333)</t>
  </si>
  <si>
    <t>11.2. Расчет (обоснование) расходов на оплату работ, услуг по содержанию имущества (КОСГУ 225)</t>
  </si>
  <si>
    <t>974 0702 Ц71Е250980 (974500-2450980 L)</t>
  </si>
  <si>
    <t>11.3. Расчет (обоснование) расходов на оплату работ, услуг по содержанию имущества (КОСГУ 225)</t>
  </si>
  <si>
    <t>7. Расчеты (обоснования) выплат персоналу (строка 210)</t>
  </si>
  <si>
    <t>7.1. Расчеты (обоснования) расходов на оплату труда (КОСГУ 211) на 2024 год</t>
  </si>
  <si>
    <t>7.2.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</si>
  <si>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8.1. Расчет (обоснование) расходов на оплату прочих работ, услуг (КОСГУ 226)</t>
  </si>
  <si>
    <t>9. Расчеты (обоснования) выплат персоналу (строка 210)</t>
  </si>
  <si>
    <t>9.1. Расчеты (обоснования) расходов на оплату труда (КОСГУ 211) на 2024 год</t>
  </si>
  <si>
    <t>9.2. Расчеты (обоснования) расходов на оплату труда (КОСГУ 211) на 2025 год</t>
  </si>
  <si>
    <t>9.3. Расчеты (обоснования) расходов на оплату труда (КОСГУ 211) на 2026 год</t>
  </si>
  <si>
    <t>9.4.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</si>
  <si>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10. Расчеты (обоснования) выплат персоналу (строка 210)</t>
  </si>
  <si>
    <t>10.1. Расчеты (обоснования) расходов на оплату труда (КОСГУ 211) на 2024 год</t>
  </si>
  <si>
    <t>10.2. Расчеты (обоснования) расходов на оплату труда (КОСГУ 211) на 2025 год</t>
  </si>
  <si>
    <t>10.3. Расчеты (обоснования) расходов на оплату труда (КОСГУ 211) на 2026 год</t>
  </si>
  <si>
    <t>10.4.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</si>
  <si>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244 вид расходов</t>
  </si>
  <si>
    <t>247 вид расходов</t>
  </si>
  <si>
    <t>ИТОГО расходов на закупку товаров, работ, услуг по 223-ФЗ 2025г</t>
  </si>
  <si>
    <t>ИТОГО расходов на закупку товаров, работ, услуг по 44-ФЗ 2025г.</t>
  </si>
  <si>
    <t>ИТОГО безвозмезд. поступлений 2025г.</t>
  </si>
  <si>
    <t>ИТОГО расходов на закупку товаров, работ, услуг по 223-ФЗ 2026г</t>
  </si>
  <si>
    <t>ИТОГО расходов на закупку товаров, работ, услуг по 44-ФЗ 2026г.</t>
  </si>
  <si>
    <t>ИТОГО безвозмезд. поступлений 2026г.</t>
  </si>
  <si>
    <t>Остатки средств 2023г</t>
  </si>
  <si>
    <t>974 0702 Ц710170550   974 800</t>
  </si>
  <si>
    <t xml:space="preserve">Безвозмездные поступления </t>
  </si>
  <si>
    <t>1.1. Расчет (обоснование) расходов на приобретение основных средств (КОСГУ 310)</t>
  </si>
  <si>
    <t>Приобретение столешниц для парт</t>
  </si>
  <si>
    <t>2.1. Расчет (обоснование) расходов на оплату работ, услуг по содержанию имущества (КОСГУ 225)</t>
  </si>
  <si>
    <t>2.3. Расчет (обоснование) расходов на приобретение  прочих оборотных запасов (материалов)(КОСГУ 346)</t>
  </si>
  <si>
    <t>2.4. Увеличение стоимости прочих материальных запасов однократного применения    (КОСГУ 349)</t>
  </si>
  <si>
    <t>2.5. Расчет (обоснование) расходов на оплату коммунальных услуг (КОСГУ 223)</t>
  </si>
  <si>
    <t>974 0709 Ц340270830   974 899</t>
  </si>
  <si>
    <t>3.1. Расчет (обоснование) расходов на оплату работ, услуг по содержанию имущества (КОСГУ 225)</t>
  </si>
  <si>
    <t>3.2. Расчет (обоснование) расходов на приобретение основных средств (КОСГУ 310)</t>
  </si>
  <si>
    <t>Приобретение мусорных контейнеров</t>
  </si>
  <si>
    <t>3.3. Расчет (обоснование) расходов на приобретение  прочих оборотных запасов (материалов)(КОСГУ 346)</t>
  </si>
  <si>
    <t>Приобретение хозтоваров, моющих, воды, канцтоваров</t>
  </si>
  <si>
    <t>3. Расчеты (обоснования) расходов на оплату труда (строка 210) на 2024 год</t>
  </si>
  <si>
    <t xml:space="preserve">  974 0702 Ц710212010 (974499-R20) </t>
  </si>
  <si>
    <t>3.1. Расчеты (обоснования) выплат персоналу (КОСГУ 211)</t>
  </si>
  <si>
    <t>3.2.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</si>
  <si>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 xml:space="preserve">  974 0702 Ц710212010 (974499-R20)</t>
  </si>
  <si>
    <t>4.1. Расчет (обоснование) расходов на оплату прочих работ, услуг (КОСГУ 226)</t>
  </si>
  <si>
    <t>4.2. Расчет (обоснование) расходов на приобретение основных средств (КОСГУ 310)</t>
  </si>
  <si>
    <t>Приобретение оргтехники</t>
  </si>
  <si>
    <t>Приобретение лыж</t>
  </si>
  <si>
    <t>4.3. Расчет (обоснование) расходов на приобретение прочих оборотных запасов    (КОСГУ 346)</t>
  </si>
  <si>
    <t>безвозмездные поступления</t>
  </si>
  <si>
    <t>Начальник________________________</t>
  </si>
  <si>
    <t>Родионова С.В.</t>
  </si>
  <si>
    <t>853</t>
  </si>
  <si>
    <t>Сумма штрафных санкций, руб.</t>
  </si>
  <si>
    <t>1. Иные выплаты текущего характера физическим лицам  (КОСГУ 296)</t>
  </si>
  <si>
    <t>Неустойка за несвоевременно выплаченную з/п</t>
  </si>
  <si>
    <t>2.2. Расчет (обоснование) расходов на оплату коммунальных услуг (КОСГУ 223)</t>
  </si>
  <si>
    <t>2.3. Расчет (обоснование) расходов на оплату работ, услуг по содержанию имущества (КОСГУ 225)</t>
  </si>
  <si>
    <t>2.4. Расчет (обоснование) расходов на оплату прочих работ, услуг (КОСГУ 226)</t>
  </si>
  <si>
    <t>2.5. Расчет (обоснование) расходов на приобретение основных средств (КОСГУ 310)</t>
  </si>
  <si>
    <t>2.6. Расчет (обоснование) расходов на приобретение строительных материалов (КОСГУ 344)</t>
  </si>
  <si>
    <t>2.7. Расчет (обоснование) расходов на приобретение мягкого инвентаря (КОСГУ 345)</t>
  </si>
  <si>
    <t>2.8. Расчет (обоснование) расходов на приобретение прочих оборотных запасов (материалов)  (КОСГУ 346)</t>
  </si>
  <si>
    <t xml:space="preserve">                    2.9. Увеличение стоимости прочих материальных запасов однократного применения    (КОСГУ 349)</t>
  </si>
  <si>
    <t>3.1. Расчет (обоснование) расходов на оплату коммунальных услуг (КОСГУ 223)</t>
  </si>
  <si>
    <t>4.  Расчет (обоснование) расходов на закупку товаров, работ, услуг</t>
  </si>
  <si>
    <t>4.1. Расчет (обоснование) расходов на приобретение прочих оборотных запасов (материалов)  (КОСГУ 346)</t>
  </si>
  <si>
    <t>Услуги связи (2023г.)</t>
  </si>
  <si>
    <t>8.3. Расчет (обоснование) расходов на оплату работ, услуг по содержанию имущества (КОСГУ 225)</t>
  </si>
  <si>
    <t>Т/о "Стрелец-мониторинг" (2023г.)</t>
  </si>
  <si>
    <t>8.4. Расчет (обоснование) расходов на оплату прочих работ, услуг (КОСГУ 226)</t>
  </si>
  <si>
    <t>Подписка на периодические издания, электронные журналы</t>
  </si>
  <si>
    <t>Обновление и обслуживание справочно - информационных баз данных, прочие работы, услуги</t>
  </si>
  <si>
    <t>8.5. Расчет (обоснование) расходов на приобретение основных средств (КОСГУ 310)</t>
  </si>
  <si>
    <t>8.6. Расчет (обоснование) расходов на приобретение строительных материалов (КОСГУ 344)</t>
  </si>
  <si>
    <t>Приобретение строительных материалов для ремонта</t>
  </si>
  <si>
    <t>8.7. Расчет (обоснование) расходов на приобретение прочих оборотных запасов (материалов)  (КОСГУ 346)</t>
  </si>
  <si>
    <t>Приобретение хозяйственных товаров, сантехнических изделий, спортивного инвентаря</t>
  </si>
  <si>
    <t xml:space="preserve"> 974 0703 Ц71E275150 (974423-99)</t>
  </si>
  <si>
    <t>Приобретение спортивного инвентаря</t>
  </si>
  <si>
    <t>Приобретение проекторов принтеров, моноблоков, МФУ</t>
  </si>
  <si>
    <t>1.4.2.1.1</t>
  </si>
  <si>
    <t>в соответствии с Федеральным законом № 44-ФЗ</t>
  </si>
  <si>
    <t>Ц71E250980</t>
  </si>
  <si>
    <t>00000000000000</t>
  </si>
  <si>
    <t>2.1</t>
  </si>
  <si>
    <t>2.2</t>
  </si>
  <si>
    <t>2.3</t>
  </si>
  <si>
    <t>2.4</t>
  </si>
  <si>
    <t>2.5</t>
  </si>
  <si>
    <t>2.6</t>
  </si>
  <si>
    <t>Ц71E275150</t>
  </si>
  <si>
    <t>3.1</t>
  </si>
  <si>
    <t>3.2</t>
  </si>
  <si>
    <t>3.3</t>
  </si>
  <si>
    <t>12. Расчет (обоснование) расходов на закупку товаров, работ, услуг</t>
  </si>
  <si>
    <t>974 0702 Ц710371660 (974501)</t>
  </si>
  <si>
    <t>Субсидии на ремонтные работы</t>
  </si>
  <si>
    <t>12.1. Расчет (обоснование) расходов на оплату прочих работ, услуг (КОСГУ 226)</t>
  </si>
  <si>
    <t>Строительный контроль за капремонтом спортзала</t>
  </si>
  <si>
    <t>974 0702 Ц710371660 (974508)</t>
  </si>
  <si>
    <t>Субсидии на приобретение основных средств и оборудования</t>
  </si>
  <si>
    <t>Приобретение оборудования в кабинет ОБЖ</t>
  </si>
  <si>
    <t>13. Расчет (обоснование) расходов на закупку товаров, работ, услуг</t>
  </si>
  <si>
    <t>13.1. Расчет (обоснование) расходов на приобретение основных средств (КОСГУ 310)</t>
  </si>
  <si>
    <t>974 0709 Ц711170240 (974500)</t>
  </si>
  <si>
    <t>Cертификаты администрации к юбилейным датам (приобретение оборудования)</t>
  </si>
  <si>
    <t>14. Расчет (обоснование) расходов на закупку товаров, работ, услуг</t>
  </si>
  <si>
    <t>14.1. Расчет (обоснование) расходов на приобретение основных средств (КОСГУ 310)</t>
  </si>
  <si>
    <t xml:space="preserve"> 974 0702 Ц710170550 (974400)</t>
  </si>
  <si>
    <t>Заработная плата (ежемесячные выплаты молодым специалистам)</t>
  </si>
  <si>
    <t>974 0702 Ч320173130  974400</t>
  </si>
  <si>
    <t>Сбор, транспортировка, обработка, утилизация и обезвреживание ртутьсодержащих отходов</t>
  </si>
  <si>
    <t>9.2.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</si>
  <si>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10.1. Расчет (обоснование) расходов на оплату работ, услуг по содержанию имущества (КОСГУ 225)</t>
  </si>
  <si>
    <t xml:space="preserve"> 974 0703 Ц71E275150 (974423)</t>
  </si>
  <si>
    <t>Заработная плата</t>
  </si>
  <si>
    <t>11. Расчеты (обоснования) выплат персоналу (строка 210)</t>
  </si>
  <si>
    <t>11.1. Расчеты (обоснования) расходов на оплату труда (КОСГУ 211) на 2024 год</t>
  </si>
  <si>
    <t>11.2.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</si>
  <si>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12.1. Расчет (обоснование) расходов на оплату коммунальных услуг (КОСГУ 223)</t>
  </si>
  <si>
    <t>Приобретение видеодомофона</t>
  </si>
  <si>
    <t>12.2. Расчет (обоснование) расходов на приобретение основных средств (КОСГУ 310)</t>
  </si>
  <si>
    <t>12.3. Расчет (обоснование) расходов на приобретение строительных материалов (КОСГУ 344)</t>
  </si>
  <si>
    <t>Приобретение лако-красочной продукции</t>
  </si>
  <si>
    <t>12.4. Расчет (обоснование) расходов на приобретение прочих оборотных запасов (материалов)  (КОСГУ 346)</t>
  </si>
  <si>
    <t>Приобретение хозтоваров, канцтоваров, моющих средств</t>
  </si>
  <si>
    <t xml:space="preserve">                   12.5. Увеличение стоимости прочих материальных запасов однократного применения    (КОСГУ 349)</t>
  </si>
  <si>
    <t>Приобретение бланков строгой отчетности (аттестаты и приложения к ним, грамоты, призы)</t>
  </si>
  <si>
    <t>13.1. Расчет (обоснование) расходов на оплату коммунальных услуг (КОСГУ 223)</t>
  </si>
  <si>
    <t>13.2. Расчет (обоснование) расходов на оплату коммунальных услуг (КОСГУ 223)</t>
  </si>
  <si>
    <t>14.2. Расчет (обоснование) расходов на приобретение прочих оборотных запасов (материалов)  (КОСГУ 346)</t>
  </si>
  <si>
    <t>14.3. Увеличение стоимости прочих материальных запасов однократного применения    (КОСГУ 349)</t>
  </si>
  <si>
    <t>Итого по соответствующему году закупки</t>
  </si>
  <si>
    <t>974 0703 Ц71E275150 (974423)</t>
  </si>
  <si>
    <t>Коммунальные услуги (водоснабжение)</t>
  </si>
  <si>
    <t>Приобретение принтера</t>
  </si>
  <si>
    <t xml:space="preserve">от "   13  " июня 2024 г. </t>
  </si>
  <si>
    <t xml:space="preserve"> "   20   " июня 2024 г. 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</si>
</sst>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#,##0&quot;р.&quot;"/>
    <numFmt numFmtId="165" formatCode="0.0%"/>
    <numFmt numFmtId="166" formatCode="#,##0.0"/>
    <numFmt numFmtId="167" formatCode="_-* #,##0.00_р_._-;\-* #,##0.00_р_._-;_-* &quot;-&quot;??_р_._-;_-@_-"/>
    <numFmt numFmtId="168" formatCode="#,##0.00&quot;р.&quot;"/>
  </numFmts>
  <fonts count="6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u/>
      <sz val="1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</cellStyleXfs>
  <cellXfs count="11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0" fillId="0" borderId="0" xfId="0" applyAlignment="1">
      <alignment horizontal="justify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/>
    <xf numFmtId="0" fontId="17" fillId="0" borderId="0" xfId="2" applyFont="1" applyAlignment="1">
      <alignment horizontal="justify"/>
    </xf>
    <xf numFmtId="0" fontId="15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right"/>
    </xf>
    <xf numFmtId="4" fontId="15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4" fontId="17" fillId="0" borderId="0" xfId="2" applyNumberFormat="1" applyFont="1" applyAlignment="1">
      <alignment horizontal="left"/>
    </xf>
    <xf numFmtId="0" fontId="16" fillId="0" borderId="0" xfId="2" applyFont="1" applyAlignment="1">
      <alignment horizontal="center" wrapText="1"/>
    </xf>
    <xf numFmtId="3" fontId="16" fillId="0" borderId="0" xfId="2" applyNumberFormat="1" applyFont="1" applyAlignment="1">
      <alignment horizontal="right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right"/>
    </xf>
    <xf numFmtId="0" fontId="2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25" fillId="0" borderId="0" xfId="2" applyFont="1" applyAlignment="1">
      <alignment horizontal="center"/>
    </xf>
    <xf numFmtId="0" fontId="25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49" fontId="26" fillId="0" borderId="0" xfId="2" applyNumberFormat="1" applyFont="1"/>
    <xf numFmtId="49" fontId="8" fillId="0" borderId="0" xfId="2" applyNumberFormat="1" applyFont="1" applyAlignment="1">
      <alignment horizontal="center"/>
    </xf>
    <xf numFmtId="0" fontId="27" fillId="0" borderId="0" xfId="2" applyFont="1" applyAlignment="1">
      <alignment horizontal="left"/>
    </xf>
    <xf numFmtId="0" fontId="27" fillId="0" borderId="0" xfId="2" applyFont="1" applyAlignment="1">
      <alignment horizontal="center"/>
    </xf>
    <xf numFmtId="0" fontId="8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" fontId="23" fillId="0" borderId="0" xfId="2" applyNumberFormat="1" applyFont="1" applyAlignment="1">
      <alignment horizontal="right"/>
    </xf>
    <xf numFmtId="49" fontId="29" fillId="0" borderId="0" xfId="2" applyNumberFormat="1" applyFont="1"/>
    <xf numFmtId="4" fontId="16" fillId="0" borderId="0" xfId="2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2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" xfId="2" applyBorder="1" applyAlignment="1">
      <alignment horizontal="left"/>
    </xf>
    <xf numFmtId="0" fontId="14" fillId="0" borderId="0" xfId="2" applyAlignment="1">
      <alignment horizontal="left"/>
    </xf>
    <xf numFmtId="0" fontId="21" fillId="0" borderId="8" xfId="2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15" fillId="0" borderId="0" xfId="2" applyNumberFormat="1" applyFont="1" applyAlignment="1">
      <alignment horizontal="center"/>
    </xf>
    <xf numFmtId="0" fontId="16" fillId="2" borderId="0" xfId="2" applyFont="1" applyFill="1" applyAlignment="1">
      <alignment horizontal="left" wrapText="1"/>
    </xf>
    <xf numFmtId="0" fontId="34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23" fillId="0" borderId="0" xfId="2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3" fontId="23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23" fillId="0" borderId="0" xfId="2" applyNumberFormat="1" applyFont="1" applyAlignment="1">
      <alignment horizontal="center"/>
    </xf>
    <xf numFmtId="0" fontId="7" fillId="0" borderId="2" xfId="2" applyFont="1" applyBorder="1" applyAlignment="1">
      <alignment horizontal="justify"/>
    </xf>
    <xf numFmtId="0" fontId="7" fillId="0" borderId="0" xfId="2" applyFont="1" applyAlignment="1">
      <alignment horizontal="justify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14" fillId="0" borderId="0" xfId="2" applyAlignment="1">
      <alignment horizontal="center" vertical="center"/>
    </xf>
    <xf numFmtId="0" fontId="14" fillId="0" borderId="2" xfId="2" applyBorder="1" applyAlignment="1">
      <alignment horizontal="center" vertical="center"/>
    </xf>
    <xf numFmtId="4" fontId="17" fillId="0" borderId="2" xfId="2" applyNumberFormat="1" applyFont="1" applyBorder="1" applyAlignment="1">
      <alignment horizontal="center" vertical="center"/>
    </xf>
    <xf numFmtId="4" fontId="14" fillId="0" borderId="2" xfId="2" applyNumberForma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/>
    </xf>
    <xf numFmtId="3" fontId="20" fillId="2" borderId="2" xfId="2" applyNumberFormat="1" applyFont="1" applyFill="1" applyBorder="1" applyAlignment="1">
      <alignment horizontal="center" vertical="center"/>
    </xf>
    <xf numFmtId="0" fontId="17" fillId="0" borderId="5" xfId="2" applyFont="1" applyBorder="1" applyAlignment="1">
      <alignment horizontal="center"/>
    </xf>
    <xf numFmtId="0" fontId="23" fillId="0" borderId="5" xfId="2" applyFont="1" applyBorder="1" applyAlignment="1">
      <alignment horizontal="right"/>
    </xf>
    <xf numFmtId="4" fontId="23" fillId="0" borderId="0" xfId="2" applyNumberFormat="1" applyFont="1" applyAlignment="1">
      <alignment horizontal="center"/>
    </xf>
    <xf numFmtId="0" fontId="6" fillId="0" borderId="0" xfId="0" applyFont="1"/>
    <xf numFmtId="0" fontId="23" fillId="0" borderId="0" xfId="2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3" fillId="0" borderId="0" xfId="2" applyFont="1" applyAlignment="1">
      <alignment horizontal="center" wrapText="1"/>
    </xf>
    <xf numFmtId="0" fontId="6" fillId="0" borderId="0" xfId="0" applyFont="1" applyAlignment="1">
      <alignment wrapText="1"/>
    </xf>
    <xf numFmtId="0" fontId="23" fillId="0" borderId="0" xfId="2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7" fillId="0" borderId="0" xfId="2" applyFont="1" applyAlignment="1">
      <alignment horizontal="right"/>
    </xf>
    <xf numFmtId="0" fontId="0" fillId="0" borderId="2" xfId="0" applyBorder="1" applyAlignment="1">
      <alignment horizontal="justify"/>
    </xf>
    <xf numFmtId="0" fontId="0" fillId="0" borderId="1" xfId="0" applyBorder="1" applyAlignment="1">
      <alignment horizontal="center" vertical="center" wrapText="1"/>
    </xf>
    <xf numFmtId="0" fontId="15" fillId="0" borderId="0" xfId="2" applyFont="1" applyAlignment="1">
      <alignment horizontal="justify"/>
    </xf>
    <xf numFmtId="0" fontId="14" fillId="0" borderId="0" xfId="2"/>
    <xf numFmtId="0" fontId="16" fillId="0" borderId="0" xfId="2" applyFont="1" applyAlignment="1">
      <alignment horizontal="justify"/>
    </xf>
    <xf numFmtId="0" fontId="16" fillId="0" borderId="2" xfId="2" applyFont="1" applyBorder="1" applyAlignment="1">
      <alignment horizontal="justify"/>
    </xf>
    <xf numFmtId="0" fontId="17" fillId="0" borderId="1" xfId="2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8" fillId="0" borderId="0" xfId="2" applyNumberFormat="1" applyFont="1" applyAlignment="1">
      <alignment horizontal="right"/>
    </xf>
    <xf numFmtId="0" fontId="30" fillId="0" borderId="1" xfId="0" applyFont="1" applyBorder="1" applyAlignment="1">
      <alignment horizontal="center" vertical="center"/>
    </xf>
    <xf numFmtId="0" fontId="14" fillId="0" borderId="0" xfId="2" applyAlignment="1">
      <alignment horizontal="justify"/>
    </xf>
    <xf numFmtId="0" fontId="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2" xfId="0" applyBorder="1" applyAlignment="1">
      <alignment horizontal="justify" vertical="top"/>
    </xf>
    <xf numFmtId="166" fontId="17" fillId="0" borderId="0" xfId="2" applyNumberFormat="1" applyFont="1" applyAlignment="1">
      <alignment horizontal="left"/>
    </xf>
    <xf numFmtId="166" fontId="8" fillId="0" borderId="0" xfId="2" applyNumberFormat="1" applyFont="1" applyAlignment="1">
      <alignment horizontal="left"/>
    </xf>
    <xf numFmtId="166" fontId="17" fillId="0" borderId="1" xfId="2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166" fontId="13" fillId="0" borderId="8" xfId="0" applyNumberFormat="1" applyFont="1" applyBorder="1" applyAlignment="1">
      <alignment horizontal="center"/>
    </xf>
    <xf numFmtId="166" fontId="35" fillId="0" borderId="8" xfId="0" applyNumberFormat="1" applyFont="1" applyBorder="1" applyAlignment="1">
      <alignment horizontal="center"/>
    </xf>
    <xf numFmtId="166" fontId="35" fillId="0" borderId="0" xfId="0" applyNumberFormat="1" applyFont="1" applyAlignment="1">
      <alignment horizontal="center"/>
    </xf>
    <xf numFmtId="166" fontId="23" fillId="0" borderId="0" xfId="2" applyNumberFormat="1" applyFont="1" applyAlignment="1">
      <alignment horizontal="center"/>
    </xf>
    <xf numFmtId="0" fontId="16" fillId="0" borderId="0" xfId="0" applyFont="1"/>
    <xf numFmtId="0" fontId="14" fillId="0" borderId="2" xfId="2" applyBorder="1"/>
    <xf numFmtId="166" fontId="17" fillId="0" borderId="4" xfId="2" applyNumberFormat="1" applyFont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0" fontId="17" fillId="0" borderId="17" xfId="2" applyFont="1" applyBorder="1" applyAlignment="1">
      <alignment horizontal="justify"/>
    </xf>
    <xf numFmtId="0" fontId="31" fillId="0" borderId="17" xfId="0" applyFont="1" applyBorder="1" applyAlignment="1">
      <alignment horizontal="justify"/>
    </xf>
    <xf numFmtId="166" fontId="35" fillId="0" borderId="17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center"/>
    </xf>
    <xf numFmtId="0" fontId="17" fillId="0" borderId="0" xfId="2" applyFont="1"/>
    <xf numFmtId="166" fontId="35" fillId="0" borderId="0" xfId="0" applyNumberFormat="1" applyFont="1"/>
    <xf numFmtId="0" fontId="6" fillId="0" borderId="0" xfId="0" applyFont="1" applyAlignment="1">
      <alignment horizontal="center" wrapText="1"/>
    </xf>
    <xf numFmtId="0" fontId="8" fillId="0" borderId="0" xfId="2" applyFont="1"/>
    <xf numFmtId="10" fontId="7" fillId="0" borderId="0" xfId="3" applyNumberFormat="1" applyFont="1" applyAlignment="1">
      <alignment horizontal="left"/>
    </xf>
    <xf numFmtId="167" fontId="16" fillId="0" borderId="0" xfId="2" applyNumberFormat="1" applyFont="1" applyAlignment="1">
      <alignment horizontal="left"/>
    </xf>
    <xf numFmtId="10" fontId="16" fillId="0" borderId="0" xfId="3" applyNumberFormat="1" applyFont="1" applyAlignment="1">
      <alignment horizontal="left"/>
    </xf>
    <xf numFmtId="10" fontId="15" fillId="0" borderId="0" xfId="3" applyNumberFormat="1" applyFont="1" applyAlignment="1">
      <alignment horizontal="left"/>
    </xf>
    <xf numFmtId="43" fontId="15" fillId="0" borderId="0" xfId="2" applyNumberFormat="1" applyFont="1" applyAlignment="1">
      <alignment horizontal="left"/>
    </xf>
    <xf numFmtId="167" fontId="15" fillId="0" borderId="0" xfId="2" applyNumberFormat="1" applyFont="1" applyAlignment="1">
      <alignment horizontal="left"/>
    </xf>
    <xf numFmtId="9" fontId="15" fillId="0" borderId="0" xfId="3" applyFont="1" applyAlignment="1">
      <alignment horizontal="left"/>
    </xf>
    <xf numFmtId="167" fontId="16" fillId="0" borderId="0" xfId="2" applyNumberFormat="1" applyFont="1" applyAlignment="1">
      <alignment horizontal="right"/>
    </xf>
    <xf numFmtId="167" fontId="23" fillId="0" borderId="0" xfId="2" applyNumberFormat="1" applyFont="1" applyAlignment="1">
      <alignment horizontal="right"/>
    </xf>
    <xf numFmtId="10" fontId="15" fillId="0" borderId="0" xfId="3" applyNumberFormat="1" applyFont="1" applyBorder="1" applyAlignment="1">
      <alignment horizontal="left"/>
    </xf>
    <xf numFmtId="2" fontId="15" fillId="0" borderId="0" xfId="2" applyNumberFormat="1" applyFont="1" applyAlignment="1">
      <alignment horizontal="left"/>
    </xf>
    <xf numFmtId="0" fontId="15" fillId="0" borderId="0" xfId="2" applyFont="1" applyAlignment="1">
      <alignment horizontal="left" wrapText="1"/>
    </xf>
    <xf numFmtId="166" fontId="17" fillId="0" borderId="10" xfId="2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166" fontId="13" fillId="0" borderId="9" xfId="0" applyNumberFormat="1" applyFont="1" applyBorder="1" applyAlignment="1">
      <alignment horizontal="center" vertical="center"/>
    </xf>
    <xf numFmtId="166" fontId="23" fillId="0" borderId="10" xfId="2" applyNumberFormat="1" applyFont="1" applyBorder="1" applyAlignment="1">
      <alignment horizontal="center" vertical="center"/>
    </xf>
    <xf numFmtId="166" fontId="35" fillId="0" borderId="11" xfId="0" applyNumberFormat="1" applyFont="1" applyBorder="1" applyAlignment="1">
      <alignment horizontal="center" vertical="center"/>
    </xf>
    <xf numFmtId="166" fontId="35" fillId="0" borderId="9" xfId="0" applyNumberFormat="1" applyFont="1" applyBorder="1" applyAlignment="1">
      <alignment horizontal="center" vertical="center"/>
    </xf>
    <xf numFmtId="167" fontId="15" fillId="0" borderId="0" xfId="4" applyFont="1" applyBorder="1" applyAlignment="1">
      <alignment horizontal="center"/>
    </xf>
    <xf numFmtId="167" fontId="16" fillId="0" borderId="0" xfId="4" applyFont="1" applyBorder="1" applyAlignment="1">
      <alignment horizontal="right"/>
    </xf>
    <xf numFmtId="4" fontId="18" fillId="0" borderId="0" xfId="2" applyNumberFormat="1" applyFont="1" applyAlignment="1">
      <alignment horizontal="right"/>
    </xf>
    <xf numFmtId="10" fontId="17" fillId="0" borderId="0" xfId="3" applyNumberFormat="1" applyFont="1" applyAlignment="1">
      <alignment horizontal="left"/>
    </xf>
    <xf numFmtId="0" fontId="23" fillId="0" borderId="5" xfId="2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23" fillId="0" borderId="5" xfId="2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4" fontId="4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4" fontId="3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0" fillId="0" borderId="0" xfId="0" applyNumberFormat="1"/>
    <xf numFmtId="4" fontId="35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7" fillId="0" borderId="1" xfId="2" applyNumberFormat="1" applyFont="1" applyBorder="1" applyAlignment="1">
      <alignment horizontal="center"/>
    </xf>
    <xf numFmtId="4" fontId="23" fillId="0" borderId="1" xfId="2" applyNumberFormat="1" applyFont="1" applyBorder="1" applyAlignment="1">
      <alignment horizontal="center"/>
    </xf>
    <xf numFmtId="4" fontId="17" fillId="0" borderId="1" xfId="2" applyNumberFormat="1" applyFont="1" applyBorder="1" applyAlignment="1">
      <alignment horizontal="justify"/>
    </xf>
    <xf numFmtId="4" fontId="31" fillId="0" borderId="1" xfId="0" applyNumberFormat="1" applyFont="1" applyBorder="1" applyAlignment="1">
      <alignment horizontal="justify"/>
    </xf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4" fontId="23" fillId="0" borderId="0" xfId="2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2" fontId="16" fillId="0" borderId="0" xfId="2" applyNumberFormat="1" applyFont="1" applyAlignment="1">
      <alignment horizontal="left" wrapText="1"/>
    </xf>
    <xf numFmtId="2" fontId="19" fillId="0" borderId="0" xfId="2" applyNumberFormat="1" applyFont="1" applyAlignment="1">
      <alignment horizontal="left" wrapText="1"/>
    </xf>
    <xf numFmtId="4" fontId="19" fillId="0" borderId="0" xfId="2" applyNumberFormat="1" applyFont="1" applyAlignment="1">
      <alignment horizontal="right"/>
    </xf>
    <xf numFmtId="164" fontId="17" fillId="0" borderId="0" xfId="2" applyNumberFormat="1" applyFont="1" applyAlignment="1">
      <alignment horizontal="left"/>
    </xf>
    <xf numFmtId="168" fontId="23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37" fillId="0" borderId="0" xfId="0" applyNumberFormat="1" applyFont="1" applyAlignment="1">
      <alignment horizontal="center"/>
    </xf>
    <xf numFmtId="4" fontId="16" fillId="0" borderId="0" xfId="2" applyNumberFormat="1" applyFont="1" applyAlignment="1">
      <alignment horizontal="center"/>
    </xf>
    <xf numFmtId="0" fontId="15" fillId="0" borderId="0" xfId="5" applyFont="1" applyAlignment="1">
      <alignment horizontal="left"/>
    </xf>
    <xf numFmtId="0" fontId="16" fillId="0" borderId="0" xfId="5" applyFont="1" applyAlignment="1">
      <alignment horizontal="center"/>
    </xf>
    <xf numFmtId="0" fontId="23" fillId="0" borderId="0" xfId="5" applyFont="1" applyAlignment="1">
      <alignment horizontal="center"/>
    </xf>
    <xf numFmtId="0" fontId="17" fillId="0" borderId="0" xfId="5" applyFont="1" applyAlignment="1">
      <alignment horizontal="left"/>
    </xf>
    <xf numFmtId="0" fontId="24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right" vertical="center"/>
    </xf>
    <xf numFmtId="166" fontId="39" fillId="0" borderId="0" xfId="0" applyNumberFormat="1" applyFont="1" applyAlignment="1">
      <alignment horizontal="center"/>
    </xf>
    <xf numFmtId="4" fontId="39" fillId="0" borderId="0" xfId="0" applyNumberFormat="1" applyFont="1" applyAlignment="1">
      <alignment horizontal="center"/>
    </xf>
    <xf numFmtId="4" fontId="15" fillId="0" borderId="0" xfId="2" applyNumberFormat="1" applyFont="1" applyAlignment="1">
      <alignment horizontal="right"/>
    </xf>
    <xf numFmtId="3" fontId="15" fillId="0" borderId="0" xfId="2" applyNumberFormat="1" applyFont="1" applyAlignment="1">
      <alignment horizontal="right"/>
    </xf>
    <xf numFmtId="4" fontId="15" fillId="0" borderId="9" xfId="2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/>
    <xf numFmtId="0" fontId="40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4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justify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4" fillId="0" borderId="1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/>
    </xf>
    <xf numFmtId="166" fontId="43" fillId="0" borderId="8" xfId="0" applyNumberFormat="1" applyFont="1" applyBorder="1" applyAlignment="1">
      <alignment horizontal="center"/>
    </xf>
    <xf numFmtId="166" fontId="39" fillId="0" borderId="8" xfId="0" applyNumberFormat="1" applyFont="1" applyBorder="1" applyAlignment="1">
      <alignment horizontal="center"/>
    </xf>
    <xf numFmtId="0" fontId="44" fillId="0" borderId="0" xfId="0" applyFont="1"/>
    <xf numFmtId="4" fontId="17" fillId="0" borderId="0" xfId="2" applyNumberFormat="1" applyFont="1" applyAlignment="1">
      <alignment horizontal="justify"/>
    </xf>
    <xf numFmtId="4" fontId="17" fillId="0" borderId="0" xfId="2" applyNumberFormat="1" applyFont="1" applyAlignment="1">
      <alignment horizontal="center"/>
    </xf>
    <xf numFmtId="4" fontId="39" fillId="0" borderId="1" xfId="0" applyNumberFormat="1" applyFont="1" applyBorder="1" applyAlignment="1">
      <alignment horizontal="center"/>
    </xf>
    <xf numFmtId="4" fontId="43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justify" vertical="center" wrapText="1"/>
    </xf>
    <xf numFmtId="0" fontId="15" fillId="2" borderId="0" xfId="2" applyFont="1" applyFill="1" applyAlignment="1">
      <alignment horizontal="justify" vertical="top" wrapText="1"/>
    </xf>
    <xf numFmtId="4" fontId="47" fillId="0" borderId="1" xfId="0" applyNumberFormat="1" applyFont="1" applyBorder="1" applyAlignment="1">
      <alignment horizontal="justify"/>
    </xf>
    <xf numFmtId="0" fontId="38" fillId="0" borderId="0" xfId="0" applyFont="1" applyAlignment="1">
      <alignment horizontal="center" vertical="center"/>
    </xf>
    <xf numFmtId="4" fontId="47" fillId="0" borderId="0" xfId="0" applyNumberFormat="1" applyFont="1" applyAlignment="1">
      <alignment horizontal="center"/>
    </xf>
    <xf numFmtId="4" fontId="47" fillId="0" borderId="0" xfId="0" applyNumberFormat="1" applyFont="1" applyAlignment="1">
      <alignment horizontal="justify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wrapText="1"/>
    </xf>
    <xf numFmtId="0" fontId="53" fillId="0" borderId="0" xfId="2" applyFont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6" fillId="0" borderId="0" xfId="0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4" fontId="38" fillId="0" borderId="0" xfId="0" applyNumberFormat="1" applyFont="1" applyAlignment="1">
      <alignment horizontal="center"/>
    </xf>
    <xf numFmtId="0" fontId="16" fillId="0" borderId="0" xfId="2" applyFont="1" applyAlignment="1">
      <alignment horizontal="left" wrapText="1"/>
    </xf>
    <xf numFmtId="0" fontId="16" fillId="0" borderId="0" xfId="2" applyFont="1"/>
    <xf numFmtId="0" fontId="59" fillId="0" borderId="0" xfId="2" applyFont="1"/>
    <xf numFmtId="49" fontId="16" fillId="0" borderId="0" xfId="2" applyNumberFormat="1" applyFont="1" applyAlignment="1">
      <alignment horizontal="center"/>
    </xf>
    <xf numFmtId="4" fontId="17" fillId="0" borderId="0" xfId="2" applyNumberFormat="1" applyFont="1" applyAlignment="1">
      <alignment horizontal="center" vertical="center"/>
    </xf>
    <xf numFmtId="4" fontId="23" fillId="2" borderId="0" xfId="2" applyNumberFormat="1" applyFont="1" applyFill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" fontId="23" fillId="0" borderId="2" xfId="2" applyNumberFormat="1" applyFont="1" applyBorder="1" applyAlignment="1">
      <alignment horizontal="center"/>
    </xf>
    <xf numFmtId="4" fontId="38" fillId="0" borderId="2" xfId="0" applyNumberFormat="1" applyFont="1" applyBorder="1" applyAlignment="1">
      <alignment horizontal="center"/>
    </xf>
    <xf numFmtId="4" fontId="23" fillId="0" borderId="2" xfId="2" applyNumberFormat="1" applyFont="1" applyBorder="1" applyAlignment="1">
      <alignment horizontal="justify"/>
    </xf>
    <xf numFmtId="4" fontId="33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right" wrapText="1"/>
    </xf>
    <xf numFmtId="0" fontId="23" fillId="0" borderId="2" xfId="2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/>
    </xf>
    <xf numFmtId="0" fontId="15" fillId="3" borderId="0" xfId="2" applyFont="1" applyFill="1" applyAlignment="1">
      <alignment horizontal="left"/>
    </xf>
    <xf numFmtId="164" fontId="16" fillId="0" borderId="0" xfId="0" applyNumberFormat="1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7" fillId="0" borderId="0" xfId="2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37" fillId="0" borderId="0" xfId="0" applyNumberFormat="1" applyFont="1" applyAlignment="1">
      <alignment horizontal="right"/>
    </xf>
    <xf numFmtId="4" fontId="14" fillId="0" borderId="0" xfId="2" applyNumberFormat="1" applyAlignment="1">
      <alignment horizontal="center" vertical="center"/>
    </xf>
    <xf numFmtId="4" fontId="20" fillId="2" borderId="0" xfId="2" applyNumberFormat="1" applyFont="1" applyFill="1" applyAlignment="1">
      <alignment horizontal="center" vertical="center"/>
    </xf>
    <xf numFmtId="0" fontId="8" fillId="0" borderId="0" xfId="2" applyFont="1" applyAlignment="1">
      <alignment horizontal="justify"/>
    </xf>
    <xf numFmtId="0" fontId="56" fillId="0" borderId="0" xfId="0" applyFont="1" applyAlignment="1">
      <alignment horizontal="right" wrapText="1"/>
    </xf>
    <xf numFmtId="0" fontId="39" fillId="0" borderId="0" xfId="0" applyFont="1" applyAlignment="1">
      <alignment horizontal="center" vertical="center"/>
    </xf>
    <xf numFmtId="0" fontId="8" fillId="0" borderId="2" xfId="5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4" fillId="0" borderId="0" xfId="0" applyFont="1" applyAlignment="1">
      <alignment horizontal="justify" vertical="center"/>
    </xf>
    <xf numFmtId="0" fontId="0" fillId="0" borderId="0" xfId="0" applyAlignment="1">
      <alignment horizontal="justify"/>
    </xf>
    <xf numFmtId="0" fontId="48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1" fillId="0" borderId="2" xfId="0" applyFont="1" applyBorder="1" applyAlignment="1">
      <alignment horizontal="justify"/>
    </xf>
    <xf numFmtId="0" fontId="0" fillId="0" borderId="2" xfId="0" applyBorder="1" applyAlignment="1">
      <alignment horizontal="justify"/>
    </xf>
    <xf numFmtId="0" fontId="1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3" fillId="0" borderId="5" xfId="0" applyFont="1" applyBorder="1"/>
    <xf numFmtId="0" fontId="0" fillId="0" borderId="2" xfId="0" applyBorder="1"/>
    <xf numFmtId="0" fontId="1" fillId="0" borderId="2" xfId="0" applyFont="1" applyBorder="1"/>
    <xf numFmtId="0" fontId="2" fillId="0" borderId="2" xfId="0" applyFont="1" applyBorder="1"/>
    <xf numFmtId="0" fontId="2" fillId="0" borderId="10" xfId="0" applyFont="1" applyBorder="1" applyAlignment="1">
      <alignment horizontal="justify"/>
    </xf>
    <xf numFmtId="0" fontId="2" fillId="0" borderId="11" xfId="0" applyFont="1" applyBorder="1" applyAlignment="1">
      <alignment horizontal="justify"/>
    </xf>
    <xf numFmtId="0" fontId="2" fillId="0" borderId="9" xfId="0" applyFont="1" applyBorder="1" applyAlignment="1">
      <alignment horizontal="justify"/>
    </xf>
    <xf numFmtId="49" fontId="13" fillId="0" borderId="10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justify"/>
    </xf>
    <xf numFmtId="0" fontId="4" fillId="0" borderId="11" xfId="0" applyFont="1" applyBorder="1" applyAlignment="1">
      <alignment horizontal="justify"/>
    </xf>
    <xf numFmtId="0" fontId="4" fillId="0" borderId="9" xfId="0" applyFont="1" applyBorder="1" applyAlignment="1">
      <alignment horizontal="justify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4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15" xfId="2" applyFont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17" fillId="0" borderId="1" xfId="2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1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/>
    </xf>
    <xf numFmtId="0" fontId="17" fillId="0" borderId="15" xfId="2" applyFont="1" applyBorder="1" applyAlignment="1">
      <alignment horizontal="left"/>
    </xf>
    <xf numFmtId="0" fontId="17" fillId="0" borderId="2" xfId="2" applyFont="1" applyBorder="1" applyAlignment="1">
      <alignment horizontal="left"/>
    </xf>
    <xf numFmtId="0" fontId="17" fillId="0" borderId="6" xfId="2" applyFont="1" applyBorder="1" applyAlignment="1">
      <alignment horizontal="left"/>
    </xf>
    <xf numFmtId="0" fontId="23" fillId="0" borderId="1" xfId="2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3" fillId="0" borderId="1" xfId="2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center"/>
    </xf>
    <xf numFmtId="0" fontId="21" fillId="0" borderId="10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17" fillId="0" borderId="1" xfId="2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4" fontId="35" fillId="0" borderId="10" xfId="0" applyNumberFormat="1" applyFont="1" applyBorder="1" applyAlignment="1">
      <alignment horizontal="center" vertical="center"/>
    </xf>
    <xf numFmtId="4" fontId="35" fillId="0" borderId="11" xfId="0" applyNumberFormat="1" applyFont="1" applyBorder="1" applyAlignment="1">
      <alignment horizontal="center" vertical="center"/>
    </xf>
    <xf numFmtId="4" fontId="35" fillId="0" borderId="9" xfId="0" applyNumberFormat="1" applyFont="1" applyBorder="1" applyAlignment="1">
      <alignment horizontal="center" vertical="center"/>
    </xf>
    <xf numFmtId="0" fontId="16" fillId="0" borderId="0" xfId="2" applyFont="1" applyAlignment="1">
      <alignment horizontal="justify"/>
    </xf>
    <xf numFmtId="0" fontId="17" fillId="0" borderId="12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66" fontId="17" fillId="0" borderId="10" xfId="2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166" fontId="13" fillId="0" borderId="9" xfId="0" applyNumberFormat="1" applyFont="1" applyBorder="1" applyAlignment="1">
      <alignment horizontal="center" vertical="center"/>
    </xf>
    <xf numFmtId="166" fontId="13" fillId="0" borderId="10" xfId="0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justify" vertical="center"/>
    </xf>
    <xf numFmtId="0" fontId="31" fillId="0" borderId="1" xfId="0" applyFont="1" applyBorder="1" applyAlignment="1">
      <alignment horizontal="justify" vertical="center"/>
    </xf>
    <xf numFmtId="4" fontId="13" fillId="0" borderId="10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7" fillId="0" borderId="10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4" fontId="43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right" wrapText="1"/>
    </xf>
    <xf numFmtId="0" fontId="38" fillId="0" borderId="1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/>
    </xf>
    <xf numFmtId="0" fontId="17" fillId="0" borderId="15" xfId="2" applyFont="1" applyBorder="1" applyAlignment="1">
      <alignment horizontal="left" wrapText="1"/>
    </xf>
    <xf numFmtId="0" fontId="17" fillId="0" borderId="2" xfId="2" applyFont="1" applyBorder="1" applyAlignment="1">
      <alignment horizontal="left" wrapText="1"/>
    </xf>
    <xf numFmtId="0" fontId="17" fillId="0" borderId="6" xfId="2" applyFont="1" applyBorder="1" applyAlignment="1">
      <alignment horizontal="left" wrapText="1"/>
    </xf>
    <xf numFmtId="3" fontId="17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17" fillId="0" borderId="1" xfId="2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3" fillId="0" borderId="10" xfId="2" applyFont="1" applyBorder="1" applyAlignment="1">
      <alignment horizontal="right"/>
    </xf>
    <xf numFmtId="0" fontId="23" fillId="0" borderId="11" xfId="2" applyFont="1" applyBorder="1" applyAlignment="1">
      <alignment horizontal="right"/>
    </xf>
    <xf numFmtId="0" fontId="23" fillId="0" borderId="9" xfId="2" applyFont="1" applyBorder="1" applyAlignment="1">
      <alignment horizontal="right"/>
    </xf>
    <xf numFmtId="3" fontId="23" fillId="0" borderId="1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23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4" fontId="23" fillId="0" borderId="1" xfId="2" applyNumberFormat="1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49" fontId="8" fillId="0" borderId="2" xfId="2" applyNumberFormat="1" applyFont="1" applyBorder="1" applyAlignment="1">
      <alignment horizontal="center"/>
    </xf>
    <xf numFmtId="0" fontId="15" fillId="0" borderId="2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12" xfId="2" applyFont="1" applyBorder="1" applyAlignment="1">
      <alignment horizontal="justify" vertical="center"/>
    </xf>
    <xf numFmtId="0" fontId="31" fillId="0" borderId="5" xfId="0" applyFont="1" applyBorder="1" applyAlignment="1">
      <alignment horizontal="justify" vertical="center"/>
    </xf>
    <xf numFmtId="0" fontId="31" fillId="0" borderId="13" xfId="0" applyFont="1" applyBorder="1" applyAlignment="1">
      <alignment horizontal="justify" vertical="center"/>
    </xf>
    <xf numFmtId="4" fontId="17" fillId="0" borderId="12" xfId="2" applyNumberFormat="1" applyFont="1" applyBorder="1" applyAlignment="1">
      <alignment horizontal="justify"/>
    </xf>
    <xf numFmtId="4" fontId="31" fillId="0" borderId="5" xfId="0" applyNumberFormat="1" applyFont="1" applyBorder="1" applyAlignment="1">
      <alignment horizontal="justify"/>
    </xf>
    <xf numFmtId="4" fontId="31" fillId="0" borderId="13" xfId="0" applyNumberFormat="1" applyFont="1" applyBorder="1" applyAlignment="1">
      <alignment horizontal="justify"/>
    </xf>
    <xf numFmtId="4" fontId="0" fillId="0" borderId="15" xfId="0" applyNumberFormat="1" applyBorder="1" applyAlignment="1">
      <alignment horizontal="justify"/>
    </xf>
    <xf numFmtId="4" fontId="0" fillId="0" borderId="2" xfId="0" applyNumberFormat="1" applyBorder="1" applyAlignment="1">
      <alignment horizontal="justify"/>
    </xf>
    <xf numFmtId="4" fontId="0" fillId="0" borderId="6" xfId="0" applyNumberFormat="1" applyBorder="1" applyAlignment="1">
      <alignment horizontal="justify"/>
    </xf>
    <xf numFmtId="0" fontId="17" fillId="0" borderId="6" xfId="2" applyFont="1" applyBorder="1" applyAlignment="1">
      <alignment horizontal="justify" vertical="center"/>
    </xf>
    <xf numFmtId="0" fontId="31" fillId="0" borderId="8" xfId="0" applyFont="1" applyBorder="1" applyAlignment="1">
      <alignment horizontal="justify" vertical="center"/>
    </xf>
    <xf numFmtId="0" fontId="17" fillId="0" borderId="14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4" fontId="17" fillId="0" borderId="0" xfId="2" applyNumberFormat="1" applyFont="1" applyAlignment="1">
      <alignment horizontal="justify"/>
    </xf>
    <xf numFmtId="4" fontId="31" fillId="0" borderId="0" xfId="0" applyNumberFormat="1" applyFont="1" applyAlignment="1">
      <alignment horizontal="justify"/>
    </xf>
    <xf numFmtId="4" fontId="0" fillId="0" borderId="0" xfId="0" applyNumberFormat="1" applyAlignment="1">
      <alignment horizontal="justify"/>
    </xf>
    <xf numFmtId="4" fontId="17" fillId="0" borderId="14" xfId="2" applyNumberFormat="1" applyFont="1" applyBorder="1" applyAlignment="1">
      <alignment horizontal="justify"/>
    </xf>
    <xf numFmtId="4" fontId="0" fillId="0" borderId="14" xfId="0" applyNumberFormat="1" applyBorder="1" applyAlignment="1">
      <alignment horizontal="justify"/>
    </xf>
    <xf numFmtId="4" fontId="0" fillId="0" borderId="3" xfId="0" applyNumberFormat="1" applyBorder="1" applyAlignment="1">
      <alignment horizontal="justify"/>
    </xf>
    <xf numFmtId="0" fontId="17" fillId="0" borderId="14" xfId="2" applyFont="1" applyBorder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31" fillId="0" borderId="3" xfId="0" applyFont="1" applyBorder="1" applyAlignment="1">
      <alignment horizontal="justify" vertical="center"/>
    </xf>
    <xf numFmtId="0" fontId="17" fillId="0" borderId="8" xfId="2" applyFont="1" applyBorder="1" applyAlignment="1">
      <alignment horizontal="justify" vertical="center"/>
    </xf>
    <xf numFmtId="0" fontId="17" fillId="0" borderId="10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4" fontId="17" fillId="0" borderId="1" xfId="2" applyNumberFormat="1" applyFont="1" applyBorder="1" applyAlignment="1">
      <alignment horizontal="justify"/>
    </xf>
    <xf numFmtId="4" fontId="31" fillId="0" borderId="1" xfId="0" applyNumberFormat="1" applyFont="1" applyBorder="1" applyAlignment="1">
      <alignment horizontal="justify"/>
    </xf>
    <xf numFmtId="0" fontId="17" fillId="0" borderId="10" xfId="2" applyFont="1" applyBorder="1" applyAlignment="1">
      <alignment horizontal="justify" vertical="center"/>
    </xf>
    <xf numFmtId="0" fontId="31" fillId="0" borderId="11" xfId="0" applyFont="1" applyBorder="1" applyAlignment="1">
      <alignment horizontal="justify" vertical="center"/>
    </xf>
    <xf numFmtId="0" fontId="31" fillId="0" borderId="9" xfId="0" applyFont="1" applyBorder="1" applyAlignment="1">
      <alignment horizontal="justify" vertical="center"/>
    </xf>
    <xf numFmtId="4" fontId="17" fillId="0" borderId="13" xfId="2" applyNumberFormat="1" applyFont="1" applyBorder="1" applyAlignment="1">
      <alignment horizontal="justify"/>
    </xf>
    <xf numFmtId="4" fontId="31" fillId="0" borderId="4" xfId="0" applyNumberFormat="1" applyFont="1" applyBorder="1" applyAlignment="1">
      <alignment horizontal="justify"/>
    </xf>
    <xf numFmtId="4" fontId="17" fillId="0" borderId="4" xfId="2" applyNumberFormat="1" applyFont="1" applyBorder="1" applyAlignment="1">
      <alignment horizontal="justify"/>
    </xf>
    <xf numFmtId="0" fontId="17" fillId="0" borderId="4" xfId="2" applyFont="1" applyBorder="1" applyAlignment="1">
      <alignment horizontal="justify" vertical="center"/>
    </xf>
    <xf numFmtId="0" fontId="31" fillId="0" borderId="4" xfId="0" applyFont="1" applyBorder="1" applyAlignment="1">
      <alignment horizontal="justify" vertical="center"/>
    </xf>
    <xf numFmtId="4" fontId="17" fillId="0" borderId="5" xfId="2" applyNumberFormat="1" applyFont="1" applyBorder="1" applyAlignment="1">
      <alignment horizontal="justify"/>
    </xf>
    <xf numFmtId="0" fontId="17" fillId="0" borderId="15" xfId="2" applyFont="1" applyBorder="1" applyAlignment="1">
      <alignment horizontal="justify" vertical="center"/>
    </xf>
    <xf numFmtId="0" fontId="31" fillId="0" borderId="2" xfId="0" applyFont="1" applyBorder="1" applyAlignment="1">
      <alignment horizontal="justify" vertical="center"/>
    </xf>
    <xf numFmtId="0" fontId="31" fillId="0" borderId="6" xfId="0" applyFont="1" applyBorder="1" applyAlignment="1">
      <alignment horizontal="justify" vertical="center"/>
    </xf>
    <xf numFmtId="0" fontId="21" fillId="0" borderId="4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1" xfId="2" applyFont="1" applyBorder="1" applyAlignment="1">
      <alignment horizontal="center"/>
    </xf>
    <xf numFmtId="4" fontId="17" fillId="0" borderId="9" xfId="2" applyNumberFormat="1" applyFont="1" applyBorder="1" applyAlignment="1">
      <alignment horizontal="justify"/>
    </xf>
    <xf numFmtId="4" fontId="17" fillId="0" borderId="1" xfId="2" applyNumberFormat="1" applyFont="1" applyBorder="1" applyAlignment="1">
      <alignment horizontal="center" wrapText="1"/>
    </xf>
    <xf numFmtId="4" fontId="14" fillId="0" borderId="1" xfId="2" applyNumberFormat="1" applyBorder="1" applyAlignment="1">
      <alignment horizontal="center" wrapText="1"/>
    </xf>
    <xf numFmtId="0" fontId="23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left" vertical="center"/>
    </xf>
    <xf numFmtId="0" fontId="23" fillId="0" borderId="11" xfId="2" applyFont="1" applyBorder="1" applyAlignment="1">
      <alignment horizontal="left" vertical="center"/>
    </xf>
    <xf numFmtId="0" fontId="23" fillId="0" borderId="9" xfId="2" applyFont="1" applyBorder="1" applyAlignment="1">
      <alignment horizontal="left" vertical="center"/>
    </xf>
    <xf numFmtId="0" fontId="14" fillId="0" borderId="1" xfId="2" applyBorder="1" applyAlignment="1">
      <alignment horizontal="center" vertical="center"/>
    </xf>
    <xf numFmtId="4" fontId="17" fillId="0" borderId="1" xfId="2" applyNumberFormat="1" applyFont="1" applyBorder="1" applyAlignment="1">
      <alignment horizontal="center" vertical="center"/>
    </xf>
    <xf numFmtId="4" fontId="14" fillId="0" borderId="1" xfId="2" applyNumberFormat="1" applyBorder="1" applyAlignment="1">
      <alignment horizontal="center" vertical="center"/>
    </xf>
    <xf numFmtId="4" fontId="23" fillId="2" borderId="10" xfId="2" applyNumberFormat="1" applyFont="1" applyFill="1" applyBorder="1" applyAlignment="1">
      <alignment horizontal="center" vertical="center"/>
    </xf>
    <xf numFmtId="4" fontId="20" fillId="2" borderId="11" xfId="2" applyNumberFormat="1" applyFont="1" applyFill="1" applyBorder="1" applyAlignment="1">
      <alignment horizontal="center" vertical="center"/>
    </xf>
    <xf numFmtId="4" fontId="20" fillId="2" borderId="9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 wrapText="1"/>
    </xf>
    <xf numFmtId="0" fontId="7" fillId="0" borderId="2" xfId="2" applyFont="1" applyBorder="1" applyAlignment="1">
      <alignment horizontal="justify"/>
    </xf>
    <xf numFmtId="0" fontId="17" fillId="0" borderId="1" xfId="2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wrapText="1"/>
    </xf>
    <xf numFmtId="0" fontId="17" fillId="0" borderId="10" xfId="5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0" xfId="2" applyFont="1" applyAlignment="1">
      <alignment horizontal="justify"/>
    </xf>
    <xf numFmtId="0" fontId="14" fillId="0" borderId="2" xfId="2" applyBorder="1"/>
    <xf numFmtId="0" fontId="8" fillId="0" borderId="0" xfId="5" applyFont="1" applyAlignment="1">
      <alignment horizontal="center"/>
    </xf>
    <xf numFmtId="0" fontId="14" fillId="0" borderId="1" xfId="2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49" fontId="16" fillId="0" borderId="2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left"/>
    </xf>
    <xf numFmtId="4" fontId="16" fillId="0" borderId="0" xfId="2" applyNumberFormat="1" applyFont="1" applyAlignment="1">
      <alignment horizontal="right"/>
    </xf>
    <xf numFmtId="164" fontId="16" fillId="0" borderId="2" xfId="0" applyNumberFormat="1" applyFont="1" applyBorder="1" applyAlignment="1">
      <alignment horizontal="center"/>
    </xf>
    <xf numFmtId="0" fontId="8" fillId="0" borderId="2" xfId="2" applyFont="1" applyBorder="1" applyAlignment="1">
      <alignment horizontal="justify"/>
    </xf>
    <xf numFmtId="0" fontId="8" fillId="0" borderId="2" xfId="5" applyFont="1" applyBorder="1" applyAlignment="1">
      <alignment horizontal="center"/>
    </xf>
    <xf numFmtId="0" fontId="17" fillId="0" borderId="10" xfId="2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9" xfId="0" applyBorder="1"/>
    <xf numFmtId="4" fontId="23" fillId="0" borderId="10" xfId="2" applyNumberFormat="1" applyFont="1" applyBorder="1" applyAlignment="1">
      <alignment horizontal="center"/>
    </xf>
    <xf numFmtId="4" fontId="23" fillId="0" borderId="11" xfId="2" applyNumberFormat="1" applyFont="1" applyBorder="1" applyAlignment="1">
      <alignment horizontal="center"/>
    </xf>
    <xf numFmtId="4" fontId="23" fillId="0" borderId="9" xfId="2" applyNumberFormat="1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1" xfId="2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7" fillId="0" borderId="10" xfId="2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17" fillId="0" borderId="1" xfId="2" applyFont="1" applyBorder="1" applyAlignment="1">
      <alignment horizontal="center"/>
    </xf>
    <xf numFmtId="0" fontId="17" fillId="0" borderId="1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4" fontId="13" fillId="0" borderId="10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0" fontId="23" fillId="0" borderId="1" xfId="2" applyFont="1" applyBorder="1" applyAlignment="1">
      <alignment horizontal="right"/>
    </xf>
    <xf numFmtId="0" fontId="6" fillId="0" borderId="1" xfId="0" applyFont="1" applyBorder="1"/>
    <xf numFmtId="4" fontId="35" fillId="0" borderId="10" xfId="0" applyNumberFormat="1" applyFont="1" applyBorder="1" applyAlignment="1">
      <alignment horizontal="center"/>
    </xf>
    <xf numFmtId="4" fontId="35" fillId="0" borderId="11" xfId="0" applyNumberFormat="1" applyFont="1" applyBorder="1" applyAlignment="1">
      <alignment horizontal="center"/>
    </xf>
    <xf numFmtId="4" fontId="35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justify" vertical="center"/>
    </xf>
    <xf numFmtId="0" fontId="31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/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4" fontId="17" fillId="0" borderId="10" xfId="2" applyNumberFormat="1" applyFont="1" applyBorder="1" applyAlignment="1">
      <alignment horizontal="center"/>
    </xf>
    <xf numFmtId="4" fontId="17" fillId="0" borderId="11" xfId="2" applyNumberFormat="1" applyFont="1" applyBorder="1" applyAlignment="1">
      <alignment horizontal="center"/>
    </xf>
    <xf numFmtId="4" fontId="17" fillId="0" borderId="9" xfId="2" applyNumberFormat="1" applyFont="1" applyBorder="1" applyAlignment="1">
      <alignment horizontal="center"/>
    </xf>
    <xf numFmtId="0" fontId="17" fillId="0" borderId="1" xfId="2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166" fontId="17" fillId="0" borderId="1" xfId="2" applyNumberFormat="1" applyFont="1" applyBorder="1" applyAlignment="1">
      <alignment horizontal="center" wrapText="1"/>
    </xf>
    <xf numFmtId="166" fontId="0" fillId="0" borderId="1" xfId="0" applyNumberFormat="1" applyBorder="1" applyAlignment="1">
      <alignment wrapText="1"/>
    </xf>
    <xf numFmtId="166" fontId="17" fillId="0" borderId="1" xfId="2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37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0" fillId="0" borderId="11" xfId="0" applyBorder="1"/>
    <xf numFmtId="0" fontId="6" fillId="0" borderId="10" xfId="0" applyFont="1" applyBorder="1"/>
    <xf numFmtId="0" fontId="16" fillId="0" borderId="0" xfId="2" applyFont="1" applyAlignment="1">
      <alignment horizontal="center" wrapText="1"/>
    </xf>
    <xf numFmtId="49" fontId="16" fillId="2" borderId="2" xfId="2" applyNumberFormat="1" applyFont="1" applyFill="1" applyBorder="1" applyAlignment="1">
      <alignment horizontal="center"/>
    </xf>
    <xf numFmtId="49" fontId="16" fillId="0" borderId="2" xfId="2" applyNumberFormat="1" applyFont="1" applyBorder="1" applyAlignment="1">
      <alignment horizontal="center"/>
    </xf>
    <xf numFmtId="0" fontId="16" fillId="0" borderId="2" xfId="2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4" fontId="13" fillId="0" borderId="1" xfId="0" applyNumberFormat="1" applyFont="1" applyBorder="1"/>
    <xf numFmtId="4" fontId="35" fillId="0" borderId="1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4" fontId="17" fillId="0" borderId="1" xfId="2" applyNumberFormat="1" applyFont="1" applyBorder="1" applyAlignment="1">
      <alignment horizontal="left"/>
    </xf>
    <xf numFmtId="4" fontId="0" fillId="0" borderId="1" xfId="0" applyNumberFormat="1" applyBorder="1" applyAlignment="1">
      <alignment horizontal="left"/>
    </xf>
    <xf numFmtId="165" fontId="17" fillId="0" borderId="1" xfId="2" applyNumberFormat="1" applyFont="1" applyBorder="1" applyAlignment="1">
      <alignment horizontal="left"/>
    </xf>
    <xf numFmtId="165" fontId="0" fillId="0" borderId="1" xfId="0" applyNumberFormat="1" applyBorder="1"/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5" fillId="0" borderId="0" xfId="2" applyFont="1" applyAlignment="1">
      <alignment horizontal="justify"/>
    </xf>
    <xf numFmtId="0" fontId="17" fillId="0" borderId="1" xfId="2" applyFont="1" applyBorder="1" applyAlignment="1">
      <alignment horizontal="right"/>
    </xf>
    <xf numFmtId="0" fontId="24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5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4" fontId="17" fillId="0" borderId="0" xfId="2" applyNumberFormat="1" applyFont="1" applyAlignment="1">
      <alignment horizontal="right"/>
    </xf>
    <xf numFmtId="4" fontId="23" fillId="0" borderId="0" xfId="2" applyNumberFormat="1" applyFont="1" applyAlignment="1">
      <alignment horizontal="right"/>
    </xf>
    <xf numFmtId="0" fontId="6" fillId="0" borderId="0" xfId="0" applyFont="1" applyAlignment="1">
      <alignment horizontal="right"/>
    </xf>
    <xf numFmtId="2" fontId="16" fillId="0" borderId="0" xfId="2" applyNumberFormat="1" applyFont="1" applyAlignment="1">
      <alignment horizontal="left"/>
    </xf>
    <xf numFmtId="0" fontId="16" fillId="0" borderId="2" xfId="2" applyFont="1" applyBorder="1" applyAlignment="1">
      <alignment horizontal="justify"/>
    </xf>
    <xf numFmtId="0" fontId="23" fillId="0" borderId="1" xfId="2" applyFont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23" fillId="0" borderId="1" xfId="2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23" fillId="0" borderId="1" xfId="2" applyFont="1" applyBorder="1" applyAlignment="1">
      <alignment horizontal="center"/>
    </xf>
    <xf numFmtId="2" fontId="16" fillId="0" borderId="0" xfId="2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6" fontId="13" fillId="0" borderId="1" xfId="0" applyNumberFormat="1" applyFont="1" applyBorder="1" applyAlignment="1">
      <alignment horizontal="center"/>
    </xf>
    <xf numFmtId="0" fontId="17" fillId="0" borderId="1" xfId="2" applyFont="1" applyBorder="1" applyAlignment="1">
      <alignment horizontal="center" wrapText="1"/>
    </xf>
    <xf numFmtId="0" fontId="0" fillId="0" borderId="1" xfId="0" applyBorder="1" applyAlignment="1">
      <alignment wrapText="1"/>
    </xf>
    <xf numFmtId="166" fontId="17" fillId="0" borderId="10" xfId="2" applyNumberFormat="1" applyFon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13" fillId="0" borderId="9" xfId="0" applyNumberFormat="1" applyFont="1" applyBorder="1" applyAlignment="1">
      <alignment horizontal="center"/>
    </xf>
    <xf numFmtId="166" fontId="23" fillId="0" borderId="10" xfId="2" applyNumberFormat="1" applyFont="1" applyBorder="1" applyAlignment="1">
      <alignment horizontal="center"/>
    </xf>
    <xf numFmtId="166" fontId="23" fillId="0" borderId="11" xfId="2" applyNumberFormat="1" applyFont="1" applyBorder="1" applyAlignment="1">
      <alignment horizontal="center"/>
    </xf>
    <xf numFmtId="166" fontId="23" fillId="0" borderId="9" xfId="2" applyNumberFormat="1" applyFont="1" applyBorder="1" applyAlignment="1">
      <alignment horizontal="center"/>
    </xf>
    <xf numFmtId="0" fontId="21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17" fillId="0" borderId="10" xfId="2" applyFont="1" applyBorder="1" applyAlignment="1">
      <alignment horizontal="justify"/>
    </xf>
    <xf numFmtId="0" fontId="17" fillId="0" borderId="11" xfId="2" applyFont="1" applyBorder="1" applyAlignment="1">
      <alignment horizontal="justify"/>
    </xf>
    <xf numFmtId="0" fontId="17" fillId="0" borderId="9" xfId="2" applyFont="1" applyBorder="1" applyAlignment="1">
      <alignment horizontal="justify"/>
    </xf>
    <xf numFmtId="0" fontId="16" fillId="0" borderId="0" xfId="2" applyFont="1" applyAlignment="1">
      <alignment horizontal="left"/>
    </xf>
    <xf numFmtId="0" fontId="17" fillId="0" borderId="12" xfId="5" applyFont="1" applyBorder="1" applyAlignment="1">
      <alignment horizontal="center" vertical="center" wrapText="1"/>
    </xf>
    <xf numFmtId="0" fontId="17" fillId="0" borderId="5" xfId="5" applyFont="1" applyBorder="1" applyAlignment="1">
      <alignment horizontal="center" vertical="center" wrapText="1"/>
    </xf>
    <xf numFmtId="0" fontId="17" fillId="0" borderId="13" xfId="5" applyFont="1" applyBorder="1" applyAlignment="1">
      <alignment horizontal="center" vertical="center" wrapText="1"/>
    </xf>
    <xf numFmtId="0" fontId="17" fillId="0" borderId="15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11" xfId="5" applyFont="1" applyBorder="1" applyAlignment="1">
      <alignment horizontal="center" vertical="center" wrapText="1"/>
    </xf>
    <xf numFmtId="0" fontId="17" fillId="0" borderId="9" xfId="5" applyFont="1" applyBorder="1" applyAlignment="1">
      <alignment horizontal="center" vertical="center" wrapText="1"/>
    </xf>
    <xf numFmtId="4" fontId="17" fillId="0" borderId="1" xfId="2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37" fillId="0" borderId="1" xfId="0" applyNumberFormat="1" applyFont="1" applyBorder="1" applyAlignment="1">
      <alignment horizontal="right"/>
    </xf>
    <xf numFmtId="0" fontId="17" fillId="0" borderId="10" xfId="2" applyFont="1" applyBorder="1" applyAlignment="1">
      <alignment horizontal="left" vertical="center" wrapText="1"/>
    </xf>
    <xf numFmtId="0" fontId="17" fillId="0" borderId="11" xfId="2" applyFont="1" applyBorder="1" applyAlignment="1">
      <alignment horizontal="left" vertical="center" wrapText="1"/>
    </xf>
    <xf numFmtId="0" fontId="17" fillId="0" borderId="9" xfId="2" applyFont="1" applyBorder="1" applyAlignment="1">
      <alignment horizontal="left" vertical="center" wrapText="1"/>
    </xf>
    <xf numFmtId="0" fontId="17" fillId="0" borderId="10" xfId="2" applyFont="1" applyBorder="1" applyAlignment="1">
      <alignment horizontal="left"/>
    </xf>
    <xf numFmtId="0" fontId="17" fillId="0" borderId="11" xfId="2" applyFont="1" applyBorder="1" applyAlignment="1">
      <alignment horizontal="left"/>
    </xf>
    <xf numFmtId="0" fontId="17" fillId="0" borderId="9" xfId="2" applyFont="1" applyBorder="1" applyAlignment="1">
      <alignment horizontal="left"/>
    </xf>
    <xf numFmtId="0" fontId="23" fillId="0" borderId="10" xfId="2" applyFont="1" applyBorder="1" applyAlignment="1">
      <alignment horizontal="right" wrapText="1"/>
    </xf>
    <xf numFmtId="0" fontId="23" fillId="0" borderId="11" xfId="2" applyFont="1" applyBorder="1" applyAlignment="1">
      <alignment horizontal="right" wrapText="1"/>
    </xf>
    <xf numFmtId="0" fontId="23" fillId="0" borderId="9" xfId="2" applyFont="1" applyBorder="1" applyAlignment="1">
      <alignment horizontal="right" wrapText="1"/>
    </xf>
    <xf numFmtId="4" fontId="43" fillId="0" borderId="10" xfId="0" applyNumberFormat="1" applyFont="1" applyBorder="1" applyAlignment="1">
      <alignment horizontal="center"/>
    </xf>
    <xf numFmtId="4" fontId="38" fillId="0" borderId="1" xfId="0" applyNumberFormat="1" applyFont="1" applyBorder="1" applyAlignment="1">
      <alignment horizontal="center"/>
    </xf>
    <xf numFmtId="4" fontId="23" fillId="0" borderId="1" xfId="2" applyNumberFormat="1" applyFont="1" applyBorder="1" applyAlignment="1">
      <alignment horizontal="justify"/>
    </xf>
    <xf numFmtId="0" fontId="47" fillId="0" borderId="5" xfId="0" applyFont="1" applyBorder="1" applyAlignment="1">
      <alignment horizontal="justify" vertical="center"/>
    </xf>
    <xf numFmtId="0" fontId="47" fillId="0" borderId="13" xfId="0" applyFont="1" applyBorder="1" applyAlignment="1">
      <alignment horizontal="justify" vertical="center"/>
    </xf>
    <xf numFmtId="4" fontId="47" fillId="0" borderId="5" xfId="0" applyNumberFormat="1" applyFont="1" applyBorder="1" applyAlignment="1">
      <alignment horizontal="justify"/>
    </xf>
    <xf numFmtId="4" fontId="47" fillId="0" borderId="13" xfId="0" applyNumberFormat="1" applyFont="1" applyBorder="1" applyAlignment="1">
      <alignment horizontal="justify"/>
    </xf>
    <xf numFmtId="4" fontId="17" fillId="0" borderId="12" xfId="2" applyNumberFormat="1" applyFont="1" applyBorder="1" applyAlignment="1">
      <alignment horizontal="justify" vertical="center"/>
    </xf>
    <xf numFmtId="4" fontId="17" fillId="0" borderId="5" xfId="2" applyNumberFormat="1" applyFont="1" applyBorder="1" applyAlignment="1">
      <alignment horizontal="justify" vertical="center"/>
    </xf>
    <xf numFmtId="4" fontId="17" fillId="0" borderId="13" xfId="2" applyNumberFormat="1" applyFont="1" applyBorder="1" applyAlignment="1">
      <alignment horizontal="justify" vertical="center"/>
    </xf>
    <xf numFmtId="4" fontId="17" fillId="0" borderId="15" xfId="2" applyNumberFormat="1" applyFont="1" applyBorder="1" applyAlignment="1">
      <alignment horizontal="justify" vertical="center"/>
    </xf>
    <xf numFmtId="4" fontId="17" fillId="0" borderId="2" xfId="2" applyNumberFormat="1" applyFont="1" applyBorder="1" applyAlignment="1">
      <alignment horizontal="justify" vertical="center"/>
    </xf>
    <xf numFmtId="4" fontId="17" fillId="0" borderId="6" xfId="2" applyNumberFormat="1" applyFont="1" applyBorder="1" applyAlignment="1">
      <alignment horizontal="justify" vertical="center"/>
    </xf>
    <xf numFmtId="0" fontId="47" fillId="0" borderId="8" xfId="0" applyFont="1" applyBorder="1" applyAlignment="1">
      <alignment horizontal="justify" vertical="center"/>
    </xf>
    <xf numFmtId="4" fontId="17" fillId="0" borderId="15" xfId="2" applyNumberFormat="1" applyFont="1" applyBorder="1" applyAlignment="1">
      <alignment horizontal="justify"/>
    </xf>
    <xf numFmtId="4" fontId="17" fillId="0" borderId="2" xfId="2" applyNumberFormat="1" applyFont="1" applyBorder="1" applyAlignment="1">
      <alignment horizontal="justify"/>
    </xf>
    <xf numFmtId="4" fontId="17" fillId="0" borderId="6" xfId="2" applyNumberFormat="1" applyFont="1" applyBorder="1" applyAlignment="1">
      <alignment horizontal="justify"/>
    </xf>
    <xf numFmtId="4" fontId="47" fillId="0" borderId="0" xfId="0" applyNumberFormat="1" applyFont="1" applyAlignment="1">
      <alignment horizontal="justify"/>
    </xf>
    <xf numFmtId="0" fontId="47" fillId="0" borderId="0" xfId="0" applyFont="1" applyAlignment="1">
      <alignment horizontal="justify" vertical="center"/>
    </xf>
    <xf numFmtId="0" fontId="47" fillId="0" borderId="3" xfId="0" applyFont="1" applyBorder="1" applyAlignment="1">
      <alignment horizontal="justify" vertical="center"/>
    </xf>
    <xf numFmtId="0" fontId="47" fillId="0" borderId="11" xfId="0" applyFont="1" applyBorder="1" applyAlignment="1">
      <alignment horizontal="justify" vertical="center"/>
    </xf>
    <xf numFmtId="0" fontId="47" fillId="0" borderId="9" xfId="0" applyFont="1" applyBorder="1" applyAlignment="1">
      <alignment horizontal="justify" vertical="center"/>
    </xf>
    <xf numFmtId="4" fontId="47" fillId="0" borderId="4" xfId="0" applyNumberFormat="1" applyFont="1" applyBorder="1" applyAlignment="1">
      <alignment horizontal="justify"/>
    </xf>
    <xf numFmtId="4" fontId="17" fillId="0" borderId="10" xfId="2" applyNumberFormat="1" applyFont="1" applyBorder="1" applyAlignment="1">
      <alignment horizontal="justify" vertical="center"/>
    </xf>
    <xf numFmtId="4" fontId="17" fillId="0" borderId="11" xfId="2" applyNumberFormat="1" applyFont="1" applyBorder="1" applyAlignment="1">
      <alignment horizontal="justify" vertical="center"/>
    </xf>
    <xf numFmtId="4" fontId="17" fillId="0" borderId="9" xfId="2" applyNumberFormat="1" applyFont="1" applyBorder="1" applyAlignment="1">
      <alignment horizontal="justify" vertical="center"/>
    </xf>
    <xf numFmtId="0" fontId="47" fillId="0" borderId="4" xfId="0" applyFont="1" applyBorder="1" applyAlignment="1">
      <alignment horizontal="justify" vertical="center"/>
    </xf>
    <xf numFmtId="0" fontId="47" fillId="0" borderId="2" xfId="0" applyFont="1" applyBorder="1" applyAlignment="1">
      <alignment horizontal="justify" vertical="center"/>
    </xf>
    <xf numFmtId="0" fontId="47" fillId="0" borderId="6" xfId="0" applyFont="1" applyBorder="1" applyAlignment="1">
      <alignment horizontal="justify" vertical="center"/>
    </xf>
    <xf numFmtId="0" fontId="47" fillId="0" borderId="1" xfId="0" applyFont="1" applyBorder="1" applyAlignment="1">
      <alignment horizontal="justify" vertical="center"/>
    </xf>
    <xf numFmtId="4" fontId="47" fillId="0" borderId="1" xfId="0" applyNumberFormat="1" applyFont="1" applyBorder="1" applyAlignment="1">
      <alignment horizontal="justify"/>
    </xf>
    <xf numFmtId="0" fontId="17" fillId="0" borderId="10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4" fontId="17" fillId="0" borderId="10" xfId="2" applyNumberFormat="1" applyFont="1" applyBorder="1" applyAlignment="1">
      <alignment horizontal="center" vertical="center"/>
    </xf>
    <xf numFmtId="4" fontId="17" fillId="0" borderId="11" xfId="2" applyNumberFormat="1" applyFont="1" applyBorder="1" applyAlignment="1">
      <alignment horizontal="center" vertical="center"/>
    </xf>
    <xf numFmtId="4" fontId="17" fillId="0" borderId="9" xfId="2" applyNumberFormat="1" applyFont="1" applyBorder="1" applyAlignment="1">
      <alignment horizontal="center" vertical="center"/>
    </xf>
    <xf numFmtId="4" fontId="23" fillId="2" borderId="11" xfId="2" applyNumberFormat="1" applyFont="1" applyFill="1" applyBorder="1" applyAlignment="1">
      <alignment horizontal="center" vertical="center"/>
    </xf>
    <xf numFmtId="4" fontId="23" fillId="2" borderId="9" xfId="2" applyNumberFormat="1" applyFont="1" applyFill="1" applyBorder="1" applyAlignment="1">
      <alignment horizontal="center" vertical="center"/>
    </xf>
    <xf numFmtId="0" fontId="17" fillId="0" borderId="10" xfId="2" applyFont="1" applyBorder="1" applyAlignment="1" applyProtection="1">
      <alignment horizontal="center" wrapText="1"/>
      <protection hidden="1"/>
    </xf>
    <xf numFmtId="0" fontId="17" fillId="0" borderId="11" xfId="2" applyFont="1" applyBorder="1" applyAlignment="1" applyProtection="1">
      <alignment horizontal="center" wrapText="1"/>
      <protection hidden="1"/>
    </xf>
    <xf numFmtId="0" fontId="17" fillId="0" borderId="9" xfId="2" applyFont="1" applyBorder="1" applyAlignment="1" applyProtection="1">
      <alignment horizontal="center" wrapText="1"/>
      <protection hidden="1"/>
    </xf>
    <xf numFmtId="4" fontId="17" fillId="0" borderId="10" xfId="2" applyNumberFormat="1" applyFont="1" applyBorder="1" applyAlignment="1">
      <alignment horizontal="center" wrapText="1"/>
    </xf>
    <xf numFmtId="4" fontId="17" fillId="0" borderId="11" xfId="2" applyNumberFormat="1" applyFont="1" applyBorder="1" applyAlignment="1">
      <alignment horizontal="center" wrapText="1"/>
    </xf>
    <xf numFmtId="4" fontId="17" fillId="0" borderId="9" xfId="2" applyNumberFormat="1" applyFont="1" applyBorder="1" applyAlignment="1">
      <alignment horizontal="center" wrapText="1"/>
    </xf>
    <xf numFmtId="3" fontId="17" fillId="0" borderId="10" xfId="2" applyNumberFormat="1" applyFont="1" applyBorder="1" applyAlignment="1">
      <alignment horizontal="center" wrapText="1"/>
    </xf>
    <xf numFmtId="3" fontId="17" fillId="0" borderId="11" xfId="2" applyNumberFormat="1" applyFont="1" applyBorder="1" applyAlignment="1">
      <alignment horizontal="center" wrapText="1"/>
    </xf>
    <xf numFmtId="3" fontId="17" fillId="0" borderId="9" xfId="2" applyNumberFormat="1" applyFont="1" applyBorder="1" applyAlignment="1">
      <alignment horizont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wrapText="1"/>
    </xf>
    <xf numFmtId="0" fontId="17" fillId="0" borderId="9" xfId="2" applyFont="1" applyBorder="1" applyAlignment="1">
      <alignment horizontal="center" wrapText="1"/>
    </xf>
    <xf numFmtId="0" fontId="0" fillId="0" borderId="0" xfId="0" applyAlignment="1">
      <alignment horizontal="center"/>
    </xf>
    <xf numFmtId="49" fontId="57" fillId="0" borderId="2" xfId="2" applyNumberFormat="1" applyFont="1" applyBorder="1" applyAlignment="1">
      <alignment horizontal="center"/>
    </xf>
    <xf numFmtId="0" fontId="58" fillId="0" borderId="2" xfId="0" applyFont="1" applyBorder="1"/>
    <xf numFmtId="0" fontId="23" fillId="0" borderId="1" xfId="2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1" fillId="0" borderId="15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4" fontId="31" fillId="0" borderId="1" xfId="0" applyNumberFormat="1" applyFont="1" applyBorder="1" applyAlignment="1">
      <alignment horizontal="center" vertical="center"/>
    </xf>
    <xf numFmtId="0" fontId="15" fillId="0" borderId="2" xfId="2" applyFont="1" applyBorder="1" applyAlignment="1">
      <alignment horizontal="left" wrapText="1"/>
    </xf>
    <xf numFmtId="0" fontId="8" fillId="0" borderId="0" xfId="2" applyFont="1" applyAlignment="1">
      <alignment horizontal="left"/>
    </xf>
    <xf numFmtId="4" fontId="8" fillId="0" borderId="0" xfId="2" applyNumberFormat="1" applyFont="1" applyAlignment="1">
      <alignment horizontal="center"/>
    </xf>
    <xf numFmtId="0" fontId="17" fillId="0" borderId="11" xfId="2" applyFont="1" applyBorder="1" applyAlignment="1">
      <alignment horizontal="right"/>
    </xf>
    <xf numFmtId="0" fontId="17" fillId="0" borderId="9" xfId="2" applyFont="1" applyBorder="1" applyAlignment="1">
      <alignment horizontal="right"/>
    </xf>
    <xf numFmtId="4" fontId="23" fillId="0" borderId="15" xfId="2" applyNumberFormat="1" applyFont="1" applyBorder="1" applyAlignment="1">
      <alignment horizontal="right"/>
    </xf>
    <xf numFmtId="4" fontId="23" fillId="0" borderId="2" xfId="2" applyNumberFormat="1" applyFont="1" applyBorder="1" applyAlignment="1">
      <alignment horizontal="right"/>
    </xf>
    <xf numFmtId="4" fontId="23" fillId="0" borderId="3" xfId="2" applyNumberFormat="1" applyFont="1" applyBorder="1" applyAlignment="1">
      <alignment horizontal="right"/>
    </xf>
    <xf numFmtId="4" fontId="8" fillId="0" borderId="0" xfId="2" applyNumberFormat="1" applyFont="1" applyAlignment="1">
      <alignment horizontal="right"/>
    </xf>
    <xf numFmtId="0" fontId="8" fillId="0" borderId="0" xfId="2" applyFont="1" applyAlignment="1">
      <alignment horizontal="left" wrapText="1"/>
    </xf>
    <xf numFmtId="0" fontId="17" fillId="0" borderId="15" xfId="2" applyFont="1" applyBorder="1" applyAlignment="1">
      <alignment horizontal="right"/>
    </xf>
    <xf numFmtId="0" fontId="17" fillId="0" borderId="2" xfId="2" applyFont="1" applyBorder="1" applyAlignment="1">
      <alignment horizontal="right"/>
    </xf>
    <xf numFmtId="0" fontId="17" fillId="0" borderId="6" xfId="2" applyFont="1" applyBorder="1" applyAlignment="1">
      <alignment horizontal="right"/>
    </xf>
    <xf numFmtId="4" fontId="17" fillId="0" borderId="15" xfId="2" applyNumberFormat="1" applyFont="1" applyBorder="1" applyAlignment="1">
      <alignment horizontal="right"/>
    </xf>
    <xf numFmtId="4" fontId="17" fillId="0" borderId="2" xfId="2" applyNumberFormat="1" applyFont="1" applyBorder="1" applyAlignment="1">
      <alignment horizontal="right"/>
    </xf>
    <xf numFmtId="4" fontId="17" fillId="0" borderId="6" xfId="2" applyNumberFormat="1" applyFont="1" applyBorder="1" applyAlignment="1">
      <alignment horizontal="right"/>
    </xf>
    <xf numFmtId="0" fontId="23" fillId="0" borderId="2" xfId="2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49" fontId="8" fillId="0" borderId="0" xfId="2" applyNumberFormat="1" applyFont="1" applyAlignment="1">
      <alignment horizontal="center"/>
    </xf>
    <xf numFmtId="0" fontId="14" fillId="0" borderId="0" xfId="2"/>
    <xf numFmtId="0" fontId="8" fillId="0" borderId="2" xfId="2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10" xfId="2" applyFont="1" applyBorder="1" applyAlignment="1">
      <alignment horizontal="left" wrapText="1"/>
    </xf>
    <xf numFmtId="0" fontId="17" fillId="0" borderId="11" xfId="2" applyFont="1" applyBorder="1" applyAlignment="1">
      <alignment horizontal="left" wrapText="1"/>
    </xf>
    <xf numFmtId="0" fontId="17" fillId="0" borderId="9" xfId="2" applyFont="1" applyBorder="1" applyAlignment="1">
      <alignment horizontal="left" wrapText="1"/>
    </xf>
    <xf numFmtId="0" fontId="16" fillId="0" borderId="2" xfId="2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6" fontId="35" fillId="0" borderId="1" xfId="0" applyNumberFormat="1" applyFont="1" applyBorder="1" applyAlignment="1">
      <alignment horizontal="center"/>
    </xf>
    <xf numFmtId="4" fontId="17" fillId="0" borderId="0" xfId="2" applyNumberFormat="1" applyFont="1" applyAlignment="1">
      <alignment horizontal="left"/>
    </xf>
    <xf numFmtId="4" fontId="23" fillId="0" borderId="0" xfId="2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4" fillId="0" borderId="10" xfId="2" applyFont="1" applyBorder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11" xfId="2" applyFont="1" applyBorder="1" applyAlignment="1">
      <alignment horizontal="left" vertical="center"/>
    </xf>
    <xf numFmtId="0" fontId="15" fillId="0" borderId="9" xfId="2" applyFont="1" applyBorder="1" applyAlignment="1">
      <alignment horizontal="left" vertical="center"/>
    </xf>
    <xf numFmtId="0" fontId="16" fillId="0" borderId="2" xfId="2" applyFont="1" applyBorder="1" applyAlignment="1">
      <alignment horizontal="center" wrapText="1"/>
    </xf>
    <xf numFmtId="166" fontId="13" fillId="0" borderId="10" xfId="0" applyNumberFormat="1" applyFont="1" applyBorder="1" applyAlignment="1">
      <alignment horizontal="center"/>
    </xf>
    <xf numFmtId="2" fontId="19" fillId="0" borderId="0" xfId="2" applyNumberFormat="1" applyFont="1" applyAlignment="1">
      <alignment horizontal="left"/>
    </xf>
    <xf numFmtId="4" fontId="18" fillId="0" borderId="0" xfId="2" applyNumberFormat="1" applyFont="1" applyAlignment="1">
      <alignment horizontal="right"/>
    </xf>
    <xf numFmtId="0" fontId="14" fillId="0" borderId="1" xfId="2" applyBorder="1" applyAlignment="1">
      <alignment horizontal="left" vertical="center" wrapText="1"/>
    </xf>
    <xf numFmtId="0" fontId="14" fillId="0" borderId="1" xfId="2" applyBorder="1" applyAlignment="1">
      <alignment horizontal="center" wrapText="1"/>
    </xf>
    <xf numFmtId="0" fontId="0" fillId="0" borderId="9" xfId="0" applyBorder="1" applyAlignment="1">
      <alignment horizontal="center"/>
    </xf>
    <xf numFmtId="166" fontId="17" fillId="0" borderId="10" xfId="2" applyNumberFormat="1" applyFont="1" applyBorder="1" applyAlignment="1">
      <alignment horizontal="center" wrapText="1"/>
    </xf>
    <xf numFmtId="166" fontId="13" fillId="0" borderId="11" xfId="0" applyNumberFormat="1" applyFont="1" applyBorder="1" applyAlignment="1">
      <alignment horizontal="center" wrapText="1"/>
    </xf>
    <xf numFmtId="166" fontId="13" fillId="0" borderId="9" xfId="0" applyNumberFormat="1" applyFont="1" applyBorder="1" applyAlignment="1">
      <alignment wrapText="1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6" fontId="23" fillId="0" borderId="10" xfId="2" applyNumberFormat="1" applyFont="1" applyBorder="1" applyAlignment="1">
      <alignment horizontal="center" vertical="center"/>
    </xf>
    <xf numFmtId="166" fontId="35" fillId="0" borderId="11" xfId="0" applyNumberFormat="1" applyFont="1" applyBorder="1" applyAlignment="1">
      <alignment horizontal="center" vertical="center"/>
    </xf>
    <xf numFmtId="166" fontId="35" fillId="0" borderId="9" xfId="0" applyNumberFormat="1" applyFont="1" applyBorder="1" applyAlignment="1">
      <alignment horizontal="center" vertical="center"/>
    </xf>
    <xf numFmtId="166" fontId="35" fillId="0" borderId="10" xfId="0" applyNumberFormat="1" applyFont="1" applyBorder="1"/>
    <xf numFmtId="166" fontId="35" fillId="0" borderId="11" xfId="0" applyNumberFormat="1" applyFont="1" applyBorder="1"/>
    <xf numFmtId="166" fontId="35" fillId="0" borderId="9" xfId="0" applyNumberFormat="1" applyFont="1" applyBorder="1"/>
    <xf numFmtId="0" fontId="15" fillId="0" borderId="12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0" fillId="0" borderId="13" xfId="0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0" fillId="0" borderId="6" xfId="0" applyBorder="1" applyAlignment="1">
      <alignment horizontal="justify" vertical="center"/>
    </xf>
    <xf numFmtId="0" fontId="1" fillId="0" borderId="13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5" fillId="0" borderId="10" xfId="2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5" fillId="0" borderId="14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7" fillId="0" borderId="1" xfId="2" applyFont="1" applyBorder="1" applyAlignment="1">
      <alignment horizontal="justify"/>
    </xf>
    <xf numFmtId="0" fontId="0" fillId="0" borderId="1" xfId="0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4" fontId="17" fillId="0" borderId="12" xfId="2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0" fontId="15" fillId="0" borderId="15" xfId="2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4" fontId="17" fillId="0" borderId="15" xfId="2" applyNumberFormat="1" applyFont="1" applyBorder="1" applyAlignment="1">
      <alignment horizontal="left"/>
    </xf>
    <xf numFmtId="4" fontId="13" fillId="0" borderId="2" xfId="0" applyNumberFormat="1" applyFont="1" applyBorder="1"/>
    <xf numFmtId="4" fontId="13" fillId="0" borderId="6" xfId="0" applyNumberFormat="1" applyFont="1" applyBorder="1"/>
    <xf numFmtId="4" fontId="17" fillId="0" borderId="15" xfId="2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0" fontId="15" fillId="0" borderId="15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0" xfId="2" applyFont="1" applyBorder="1" applyAlignment="1">
      <alignment horizontal="right" vertical="center"/>
    </xf>
    <xf numFmtId="0" fontId="16" fillId="0" borderId="11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4" fontId="23" fillId="0" borderId="10" xfId="2" applyNumberFormat="1" applyFont="1" applyBorder="1" applyAlignment="1">
      <alignment horizontal="center" vertical="center"/>
    </xf>
    <xf numFmtId="4" fontId="23" fillId="0" borderId="11" xfId="2" applyNumberFormat="1" applyFont="1" applyBorder="1" applyAlignment="1">
      <alignment horizontal="center" vertical="center"/>
    </xf>
    <xf numFmtId="4" fontId="23" fillId="0" borderId="9" xfId="2" applyNumberFormat="1" applyFont="1" applyBorder="1" applyAlignment="1">
      <alignment horizontal="center" vertical="center"/>
    </xf>
    <xf numFmtId="0" fontId="15" fillId="0" borderId="14" xfId="2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3" xfId="0" applyBorder="1" applyAlignment="1">
      <alignment horizontal="left" indent="1"/>
    </xf>
    <xf numFmtId="4" fontId="17" fillId="0" borderId="12" xfId="2" applyNumberFormat="1" applyFont="1" applyBorder="1" applyAlignment="1">
      <alignment horizontal="left"/>
    </xf>
    <xf numFmtId="4" fontId="13" fillId="0" borderId="5" xfId="0" applyNumberFormat="1" applyFont="1" applyBorder="1"/>
    <xf numFmtId="4" fontId="13" fillId="0" borderId="13" xfId="0" applyNumberFormat="1" applyFont="1" applyBorder="1"/>
    <xf numFmtId="0" fontId="15" fillId="0" borderId="11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4" fontId="17" fillId="0" borderId="14" xfId="2" applyNumberFormat="1" applyFont="1" applyBorder="1" applyAlignment="1">
      <alignment horizontal="left"/>
    </xf>
    <xf numFmtId="4" fontId="13" fillId="0" borderId="0" xfId="0" applyNumberFormat="1" applyFont="1"/>
    <xf numFmtId="4" fontId="13" fillId="0" borderId="3" xfId="0" applyNumberFormat="1" applyFont="1" applyBorder="1"/>
    <xf numFmtId="4" fontId="17" fillId="0" borderId="14" xfId="2" applyNumberFormat="1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7" fillId="0" borderId="5" xfId="2" applyNumberFormat="1" applyFont="1" applyBorder="1" applyAlignment="1">
      <alignment horizontal="center"/>
    </xf>
    <xf numFmtId="4" fontId="17" fillId="0" borderId="13" xfId="2" applyNumberFormat="1" applyFont="1" applyBorder="1" applyAlignment="1">
      <alignment horizontal="center"/>
    </xf>
    <xf numFmtId="0" fontId="15" fillId="0" borderId="10" xfId="2" applyFont="1" applyBorder="1" applyAlignment="1">
      <alignment horizontal="center"/>
    </xf>
    <xf numFmtId="0" fontId="15" fillId="0" borderId="11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5" fillId="0" borderId="1" xfId="2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4" fontId="17" fillId="0" borderId="10" xfId="2" applyNumberFormat="1" applyFont="1" applyBorder="1" applyAlignment="1">
      <alignment horizontal="left"/>
    </xf>
    <xf numFmtId="4" fontId="13" fillId="0" borderId="11" xfId="0" applyNumberFormat="1" applyFont="1" applyBorder="1"/>
    <xf numFmtId="4" fontId="13" fillId="0" borderId="9" xfId="0" applyNumberFormat="1" applyFont="1" applyBorder="1"/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0" fillId="0" borderId="1" xfId="0" applyFont="1" applyBorder="1" applyAlignment="1">
      <alignment horizontal="center" vertical="center"/>
    </xf>
    <xf numFmtId="0" fontId="24" fillId="0" borderId="1" xfId="2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5" fillId="0" borderId="1" xfId="2" applyFont="1" applyBorder="1" applyAlignment="1">
      <alignment horizontal="justify"/>
    </xf>
    <xf numFmtId="0" fontId="15" fillId="0" borderId="10" xfId="2" applyFont="1" applyBorder="1" applyAlignment="1">
      <alignment horizontal="left"/>
    </xf>
    <xf numFmtId="0" fontId="15" fillId="0" borderId="11" xfId="2" applyFont="1" applyBorder="1" applyAlignment="1">
      <alignment horizontal="left"/>
    </xf>
    <xf numFmtId="0" fontId="15" fillId="0" borderId="9" xfId="2" applyFont="1" applyBorder="1" applyAlignment="1">
      <alignment horizontal="left"/>
    </xf>
    <xf numFmtId="0" fontId="15" fillId="0" borderId="10" xfId="2" applyFont="1" applyBorder="1" applyAlignment="1">
      <alignment horizontal="right"/>
    </xf>
    <xf numFmtId="0" fontId="15" fillId="0" borderId="11" xfId="2" applyFont="1" applyBorder="1" applyAlignment="1">
      <alignment horizontal="right"/>
    </xf>
    <xf numFmtId="0" fontId="15" fillId="0" borderId="9" xfId="2" applyFont="1" applyBorder="1" applyAlignment="1">
      <alignment horizontal="right"/>
    </xf>
    <xf numFmtId="167" fontId="17" fillId="0" borderId="10" xfId="4" applyFont="1" applyBorder="1" applyAlignment="1">
      <alignment horizontal="right"/>
    </xf>
    <xf numFmtId="167" fontId="17" fillId="0" borderId="11" xfId="4" applyFont="1" applyBorder="1" applyAlignment="1">
      <alignment horizontal="right"/>
    </xf>
    <xf numFmtId="167" fontId="17" fillId="0" borderId="9" xfId="4" applyFont="1" applyBorder="1" applyAlignment="1">
      <alignment horizontal="right"/>
    </xf>
    <xf numFmtId="167" fontId="17" fillId="0" borderId="10" xfId="2" applyNumberFormat="1" applyFont="1" applyBorder="1" applyAlignment="1">
      <alignment horizontal="right"/>
    </xf>
    <xf numFmtId="166" fontId="35" fillId="0" borderId="10" xfId="0" applyNumberFormat="1" applyFont="1" applyBorder="1" applyAlignment="1">
      <alignment horizontal="center" vertical="center"/>
    </xf>
    <xf numFmtId="167" fontId="23" fillId="0" borderId="10" xfId="2" applyNumberFormat="1" applyFont="1" applyBorder="1" applyAlignment="1">
      <alignment horizontal="right"/>
    </xf>
    <xf numFmtId="167" fontId="15" fillId="0" borderId="10" xfId="4" applyFont="1" applyBorder="1" applyAlignment="1">
      <alignment horizontal="right"/>
    </xf>
    <xf numFmtId="167" fontId="15" fillId="0" borderId="11" xfId="4" applyFont="1" applyBorder="1" applyAlignment="1">
      <alignment horizontal="right"/>
    </xf>
    <xf numFmtId="167" fontId="15" fillId="0" borderId="9" xfId="4" applyFont="1" applyBorder="1" applyAlignment="1">
      <alignment horizontal="right"/>
    </xf>
    <xf numFmtId="167" fontId="15" fillId="0" borderId="10" xfId="2" applyNumberFormat="1" applyFont="1" applyBorder="1" applyAlignment="1">
      <alignment horizontal="right"/>
    </xf>
    <xf numFmtId="0" fontId="16" fillId="0" borderId="10" xfId="2" applyFont="1" applyBorder="1" applyAlignment="1">
      <alignment horizontal="right"/>
    </xf>
    <xf numFmtId="0" fontId="16" fillId="0" borderId="11" xfId="2" applyFont="1" applyBorder="1" applyAlignment="1">
      <alignment horizontal="right"/>
    </xf>
    <xf numFmtId="0" fontId="16" fillId="0" borderId="9" xfId="2" applyFont="1" applyBorder="1" applyAlignment="1">
      <alignment horizontal="right"/>
    </xf>
    <xf numFmtId="0" fontId="16" fillId="0" borderId="10" xfId="2" applyFont="1" applyBorder="1" applyAlignment="1">
      <alignment horizontal="center"/>
    </xf>
    <xf numFmtId="0" fontId="16" fillId="0" borderId="11" xfId="2" applyFont="1" applyBorder="1" applyAlignment="1">
      <alignment horizontal="center"/>
    </xf>
    <xf numFmtId="0" fontId="16" fillId="0" borderId="9" xfId="2" applyFont="1" applyBorder="1" applyAlignment="1">
      <alignment horizontal="center"/>
    </xf>
    <xf numFmtId="0" fontId="23" fillId="0" borderId="10" xfId="2" applyFont="1" applyBorder="1" applyAlignment="1">
      <alignment horizontal="center"/>
    </xf>
    <xf numFmtId="0" fontId="23" fillId="0" borderId="9" xfId="2" applyFont="1" applyBorder="1" applyAlignment="1">
      <alignment horizontal="center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left"/>
    </xf>
    <xf numFmtId="4" fontId="31" fillId="0" borderId="1" xfId="0" applyNumberFormat="1" applyFont="1" applyBorder="1"/>
    <xf numFmtId="4" fontId="17" fillId="0" borderId="12" xfId="2" applyNumberFormat="1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3" fontId="23" fillId="0" borderId="0" xfId="2" applyNumberFormat="1" applyFont="1" applyAlignment="1">
      <alignment horizontal="left"/>
    </xf>
    <xf numFmtId="0" fontId="16" fillId="0" borderId="0" xfId="2" applyFont="1" applyAlignment="1">
      <alignment horizontal="left" wrapText="1"/>
    </xf>
    <xf numFmtId="4" fontId="16" fillId="0" borderId="0" xfId="2" applyNumberFormat="1" applyFont="1" applyAlignment="1">
      <alignment horizontal="right" vertical="center"/>
    </xf>
    <xf numFmtId="4" fontId="23" fillId="2" borderId="10" xfId="2" applyNumberFormat="1" applyFont="1" applyFill="1" applyBorder="1" applyAlignment="1">
      <alignment horizontal="center"/>
    </xf>
    <xf numFmtId="4" fontId="23" fillId="2" borderId="11" xfId="2" applyNumberFormat="1" applyFont="1" applyFill="1" applyBorder="1" applyAlignment="1">
      <alignment horizontal="center"/>
    </xf>
    <xf numFmtId="4" fontId="23" fillId="2" borderId="9" xfId="2" applyNumberFormat="1" applyFont="1" applyFill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7" fillId="0" borderId="4" xfId="2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0" fontId="14" fillId="0" borderId="11" xfId="2" applyBorder="1" applyAlignment="1" applyProtection="1">
      <alignment horizontal="center" wrapText="1"/>
      <protection hidden="1"/>
    </xf>
    <xf numFmtId="0" fontId="14" fillId="0" borderId="9" xfId="2" applyBorder="1" applyAlignment="1" applyProtection="1">
      <alignment horizontal="center" wrapText="1"/>
      <protection hidden="1"/>
    </xf>
    <xf numFmtId="0" fontId="0" fillId="0" borderId="2" xfId="0" applyBorder="1" applyAlignment="1">
      <alignment horizontal="center" wrapText="1"/>
    </xf>
    <xf numFmtId="4" fontId="17" fillId="0" borderId="0" xfId="2" applyNumberFormat="1" applyFont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 vertical="center"/>
    </xf>
    <xf numFmtId="0" fontId="23" fillId="0" borderId="1" xfId="2" applyFont="1" applyBorder="1" applyAlignment="1">
      <alignment horizontal="right" vertical="center"/>
    </xf>
    <xf numFmtId="4" fontId="35" fillId="0" borderId="1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0" xfId="2" applyFont="1" applyAlignment="1">
      <alignment horizontal="left"/>
    </xf>
    <xf numFmtId="0" fontId="16" fillId="2" borderId="0" xfId="2" applyFont="1" applyFill="1" applyAlignment="1">
      <alignment horizontal="center"/>
    </xf>
    <xf numFmtId="0" fontId="15" fillId="0" borderId="15" xfId="2" applyFont="1" applyBorder="1" applyAlignment="1">
      <alignment horizontal="left"/>
    </xf>
    <xf numFmtId="0" fontId="15" fillId="0" borderId="2" xfId="2" applyFont="1" applyBorder="1" applyAlignment="1">
      <alignment horizontal="left"/>
    </xf>
    <xf numFmtId="0" fontId="15" fillId="0" borderId="6" xfId="2" applyFont="1" applyBorder="1" applyAlignment="1">
      <alignment horizontal="left"/>
    </xf>
    <xf numFmtId="0" fontId="15" fillId="0" borderId="15" xfId="2" applyFont="1" applyBorder="1" applyAlignment="1">
      <alignment horizontal="right"/>
    </xf>
    <xf numFmtId="0" fontId="15" fillId="0" borderId="2" xfId="2" applyFont="1" applyBorder="1" applyAlignment="1">
      <alignment horizontal="right"/>
    </xf>
    <xf numFmtId="0" fontId="15" fillId="0" borderId="6" xfId="2" applyFont="1" applyBorder="1" applyAlignment="1">
      <alignment horizontal="right"/>
    </xf>
    <xf numFmtId="166" fontId="23" fillId="0" borderId="1" xfId="2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15" fillId="0" borderId="15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49" fontId="16" fillId="2" borderId="2" xfId="0" applyNumberFormat="1" applyFont="1" applyFill="1" applyBorder="1" applyAlignment="1">
      <alignment horizontal="center"/>
    </xf>
    <xf numFmtId="4" fontId="54" fillId="0" borderId="0" xfId="2" applyNumberFormat="1" applyFont="1" applyAlignment="1">
      <alignment horizontal="right"/>
    </xf>
    <xf numFmtId="2" fontId="50" fillId="0" borderId="0" xfId="2" applyNumberFormat="1" applyFont="1" applyAlignment="1">
      <alignment horizontal="center"/>
    </xf>
    <xf numFmtId="2" fontId="51" fillId="0" borderId="0" xfId="2" applyNumberFormat="1" applyFont="1" applyAlignment="1">
      <alignment horizontal="center"/>
    </xf>
    <xf numFmtId="4" fontId="52" fillId="0" borderId="0" xfId="2" applyNumberFormat="1" applyFont="1" applyAlignment="1">
      <alignment horizontal="right"/>
    </xf>
    <xf numFmtId="4" fontId="16" fillId="0" borderId="0" xfId="2" applyNumberFormat="1" applyFont="1" applyAlignment="1">
      <alignment horizontal="left"/>
    </xf>
    <xf numFmtId="2" fontId="19" fillId="0" borderId="0" xfId="2" applyNumberFormat="1" applyFont="1" applyAlignment="1">
      <alignment horizontal="left" wrapText="1"/>
    </xf>
    <xf numFmtId="0" fontId="14" fillId="0" borderId="0" xfId="2" applyAlignment="1">
      <alignment horizontal="justify"/>
    </xf>
    <xf numFmtId="0" fontId="55" fillId="0" borderId="1" xfId="0" applyFont="1" applyBorder="1" applyAlignment="1">
      <alignment horizontal="center" vertical="center"/>
    </xf>
    <xf numFmtId="4" fontId="47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left" wrapText="1"/>
    </xf>
    <xf numFmtId="0" fontId="17" fillId="0" borderId="12" xfId="2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3" fillId="0" borderId="10" xfId="0" applyFont="1" applyBorder="1" applyAlignment="1">
      <alignment horizontal="center" wrapText="1"/>
    </xf>
    <xf numFmtId="0" fontId="43" fillId="0" borderId="11" xfId="0" applyFont="1" applyBorder="1" applyAlignment="1">
      <alignment horizontal="center" wrapText="1"/>
    </xf>
    <xf numFmtId="0" fontId="43" fillId="0" borderId="9" xfId="0" applyFont="1" applyBorder="1" applyAlignment="1">
      <alignment horizontal="center" wrapText="1"/>
    </xf>
    <xf numFmtId="0" fontId="17" fillId="0" borderId="12" xfId="2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24" fillId="0" borderId="15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/>
    </xf>
    <xf numFmtId="0" fontId="18" fillId="0" borderId="0" xfId="2" applyFont="1" applyAlignment="1">
      <alignment horizontal="right"/>
    </xf>
    <xf numFmtId="4" fontId="19" fillId="0" borderId="0" xfId="2" applyNumberFormat="1" applyFont="1" applyAlignment="1">
      <alignment horizontal="right"/>
    </xf>
    <xf numFmtId="4" fontId="47" fillId="0" borderId="11" xfId="0" applyNumberFormat="1" applyFont="1" applyBorder="1" applyAlignment="1">
      <alignment horizontal="center"/>
    </xf>
    <xf numFmtId="4" fontId="47" fillId="0" borderId="9" xfId="0" applyNumberFormat="1" applyFont="1" applyBorder="1" applyAlignment="1">
      <alignment horizontal="center"/>
    </xf>
    <xf numFmtId="4" fontId="39" fillId="0" borderId="10" xfId="0" applyNumberFormat="1" applyFont="1" applyBorder="1" applyAlignment="1">
      <alignment horizontal="center"/>
    </xf>
    <xf numFmtId="4" fontId="39" fillId="0" borderId="11" xfId="0" applyNumberFormat="1" applyFont="1" applyBorder="1" applyAlignment="1">
      <alignment horizontal="center"/>
    </xf>
    <xf numFmtId="4" fontId="39" fillId="0" borderId="9" xfId="0" applyNumberFormat="1" applyFont="1" applyBorder="1" applyAlignment="1">
      <alignment horizontal="center"/>
    </xf>
    <xf numFmtId="4" fontId="43" fillId="0" borderId="5" xfId="0" applyNumberFormat="1" applyFont="1" applyBorder="1" applyAlignment="1">
      <alignment horizontal="center"/>
    </xf>
    <xf numFmtId="4" fontId="43" fillId="0" borderId="13" xfId="0" applyNumberFormat="1" applyFont="1" applyBorder="1" applyAlignment="1">
      <alignment horizontal="center"/>
    </xf>
    <xf numFmtId="4" fontId="43" fillId="0" borderId="14" xfId="0" applyNumberFormat="1" applyFont="1" applyBorder="1" applyAlignment="1">
      <alignment horizontal="center"/>
    </xf>
    <xf numFmtId="4" fontId="43" fillId="0" borderId="0" xfId="0" applyNumberFormat="1" applyFont="1" applyAlignment="1">
      <alignment horizontal="center"/>
    </xf>
    <xf numFmtId="4" fontId="43" fillId="0" borderId="3" xfId="0" applyNumberFormat="1" applyFont="1" applyBorder="1" applyAlignment="1">
      <alignment horizontal="center"/>
    </xf>
    <xf numFmtId="4" fontId="43" fillId="0" borderId="12" xfId="0" applyNumberFormat="1" applyFont="1" applyBorder="1" applyAlignment="1">
      <alignment horizontal="center"/>
    </xf>
    <xf numFmtId="4" fontId="43" fillId="0" borderId="15" xfId="0" applyNumberFormat="1" applyFont="1" applyBorder="1" applyAlignment="1">
      <alignment horizontal="center"/>
    </xf>
    <xf numFmtId="4" fontId="43" fillId="0" borderId="2" xfId="0" applyNumberFormat="1" applyFont="1" applyBorder="1" applyAlignment="1">
      <alignment horizontal="center"/>
    </xf>
    <xf numFmtId="4" fontId="43" fillId="0" borderId="6" xfId="0" applyNumberFormat="1" applyFont="1" applyBorder="1" applyAlignment="1">
      <alignment horizontal="center"/>
    </xf>
    <xf numFmtId="4" fontId="43" fillId="0" borderId="11" xfId="0" applyNumberFormat="1" applyFont="1" applyBorder="1" applyAlignment="1">
      <alignment horizontal="center"/>
    </xf>
    <xf numFmtId="4" fontId="43" fillId="0" borderId="9" xfId="0" applyNumberFormat="1" applyFont="1" applyBorder="1" applyAlignment="1">
      <alignment horizontal="center"/>
    </xf>
    <xf numFmtId="0" fontId="17" fillId="0" borderId="1" xfId="2" applyFont="1" applyBorder="1" applyAlignment="1">
      <alignment vertical="center" wrapText="1"/>
    </xf>
    <xf numFmtId="0" fontId="47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44" fillId="0" borderId="1" xfId="0" applyFont="1" applyBorder="1" applyAlignment="1">
      <alignment horizontal="center" wrapText="1"/>
    </xf>
    <xf numFmtId="0" fontId="44" fillId="0" borderId="1" xfId="0" applyFont="1" applyBorder="1"/>
    <xf numFmtId="4" fontId="15" fillId="0" borderId="10" xfId="2" applyNumberFormat="1" applyFont="1" applyBorder="1" applyAlignment="1">
      <alignment horizontal="right"/>
    </xf>
    <xf numFmtId="4" fontId="15" fillId="0" borderId="11" xfId="2" applyNumberFormat="1" applyFont="1" applyBorder="1" applyAlignment="1">
      <alignment horizontal="right"/>
    </xf>
    <xf numFmtId="4" fontId="15" fillId="0" borderId="9" xfId="2" applyNumberFormat="1" applyFont="1" applyBorder="1" applyAlignment="1">
      <alignment horizontal="right"/>
    </xf>
    <xf numFmtId="4" fontId="16" fillId="0" borderId="10" xfId="2" applyNumberFormat="1" applyFont="1" applyBorder="1" applyAlignment="1">
      <alignment horizontal="right"/>
    </xf>
    <xf numFmtId="4" fontId="16" fillId="0" borderId="11" xfId="2" applyNumberFormat="1" applyFont="1" applyBorder="1" applyAlignment="1">
      <alignment horizontal="right"/>
    </xf>
    <xf numFmtId="4" fontId="16" fillId="0" borderId="9" xfId="2" applyNumberFormat="1" applyFont="1" applyBorder="1" applyAlignment="1">
      <alignment horizontal="right"/>
    </xf>
    <xf numFmtId="0" fontId="15" fillId="0" borderId="10" xfId="2" applyFont="1" applyBorder="1" applyAlignment="1">
      <alignment horizontal="justify"/>
    </xf>
    <xf numFmtId="0" fontId="15" fillId="0" borderId="11" xfId="2" applyFont="1" applyBorder="1" applyAlignment="1">
      <alignment horizontal="justify"/>
    </xf>
    <xf numFmtId="0" fontId="15" fillId="0" borderId="9" xfId="2" applyFont="1" applyBorder="1" applyAlignment="1">
      <alignment horizontal="justify"/>
    </xf>
    <xf numFmtId="0" fontId="15" fillId="0" borderId="14" xfId="2" applyFont="1" applyBorder="1" applyAlignment="1">
      <alignment horizontal="justify" vertical="center"/>
    </xf>
    <xf numFmtId="0" fontId="15" fillId="0" borderId="0" xfId="2" applyFont="1" applyAlignment="1">
      <alignment horizontal="justify" vertical="center"/>
    </xf>
    <xf numFmtId="0" fontId="15" fillId="0" borderId="3" xfId="2" applyFont="1" applyBorder="1" applyAlignment="1">
      <alignment horizontal="justify" vertical="center"/>
    </xf>
    <xf numFmtId="0" fontId="15" fillId="0" borderId="14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4" fillId="0" borderId="14" xfId="2" applyBorder="1" applyAlignment="1">
      <alignment horizontal="center" vertical="center" wrapText="1"/>
    </xf>
    <xf numFmtId="0" fontId="14" fillId="0" borderId="0" xfId="2" applyAlignment="1">
      <alignment horizontal="center" vertical="center" wrapText="1"/>
    </xf>
    <xf numFmtId="0" fontId="14" fillId="0" borderId="3" xfId="2" applyBorder="1" applyAlignment="1">
      <alignment horizontal="center" vertical="center" wrapText="1"/>
    </xf>
    <xf numFmtId="0" fontId="14" fillId="0" borderId="15" xfId="2" applyBorder="1" applyAlignment="1">
      <alignment horizontal="center" vertical="center" wrapText="1"/>
    </xf>
    <xf numFmtId="0" fontId="14" fillId="0" borderId="2" xfId="2" applyBorder="1" applyAlignment="1">
      <alignment horizontal="center" vertical="center" wrapText="1"/>
    </xf>
    <xf numFmtId="0" fontId="14" fillId="0" borderId="6" xfId="2" applyBorder="1" applyAlignment="1">
      <alignment horizontal="center" vertical="center" wrapText="1"/>
    </xf>
    <xf numFmtId="0" fontId="15" fillId="2" borderId="2" xfId="2" applyFont="1" applyFill="1" applyBorder="1" applyAlignment="1">
      <alignment horizontal="justify" vertical="top" wrapText="1"/>
    </xf>
    <xf numFmtId="0" fontId="14" fillId="0" borderId="2" xfId="2" applyBorder="1" applyAlignment="1">
      <alignment horizontal="left"/>
    </xf>
    <xf numFmtId="0" fontId="23" fillId="0" borderId="10" xfId="2" applyFont="1" applyBorder="1" applyAlignment="1">
      <alignment horizontal="right" vertical="center"/>
    </xf>
    <xf numFmtId="0" fontId="38" fillId="0" borderId="11" xfId="0" applyFont="1" applyBorder="1" applyAlignment="1">
      <alignment horizontal="right" vertical="center"/>
    </xf>
    <xf numFmtId="0" fontId="38" fillId="0" borderId="9" xfId="0" applyFont="1" applyBorder="1" applyAlignment="1">
      <alignment horizontal="right" vertical="center"/>
    </xf>
    <xf numFmtId="166" fontId="39" fillId="0" borderId="10" xfId="0" applyNumberFormat="1" applyFont="1" applyBorder="1" applyAlignment="1">
      <alignment horizontal="center"/>
    </xf>
    <xf numFmtId="166" fontId="39" fillId="0" borderId="11" xfId="0" applyNumberFormat="1" applyFont="1" applyBorder="1" applyAlignment="1">
      <alignment horizontal="center"/>
    </xf>
    <xf numFmtId="166" fontId="39" fillId="0" borderId="9" xfId="0" applyNumberFormat="1" applyFont="1" applyBorder="1" applyAlignment="1">
      <alignment horizontal="center"/>
    </xf>
    <xf numFmtId="166" fontId="43" fillId="0" borderId="10" xfId="0" applyNumberFormat="1" applyFont="1" applyBorder="1" applyAlignment="1">
      <alignment horizontal="center"/>
    </xf>
    <xf numFmtId="166" fontId="43" fillId="0" borderId="11" xfId="0" applyNumberFormat="1" applyFont="1" applyBorder="1" applyAlignment="1">
      <alignment horizontal="center"/>
    </xf>
    <xf numFmtId="166" fontId="43" fillId="0" borderId="9" xfId="0" applyNumberFormat="1" applyFont="1" applyBorder="1" applyAlignment="1">
      <alignment horizontal="center"/>
    </xf>
    <xf numFmtId="0" fontId="45" fillId="0" borderId="10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0" fontId="43" fillId="0" borderId="1" xfId="0" applyFont="1" applyBorder="1"/>
    <xf numFmtId="0" fontId="31" fillId="0" borderId="1" xfId="0" applyFont="1" applyBorder="1" applyAlignment="1">
      <alignment horizontal="left"/>
    </xf>
    <xf numFmtId="0" fontId="33" fillId="0" borderId="11" xfId="0" applyFont="1" applyBorder="1" applyAlignment="1">
      <alignment horizontal="right" vertical="center"/>
    </xf>
    <xf numFmtId="0" fontId="33" fillId="0" borderId="9" xfId="0" applyFont="1" applyBorder="1" applyAlignment="1">
      <alignment horizontal="right" vertical="center"/>
    </xf>
    <xf numFmtId="166" fontId="35" fillId="0" borderId="10" xfId="0" applyNumberFormat="1" applyFont="1" applyBorder="1" applyAlignment="1">
      <alignment horizontal="center"/>
    </xf>
    <xf numFmtId="166" fontId="35" fillId="0" borderId="11" xfId="0" applyNumberFormat="1" applyFont="1" applyBorder="1" applyAlignment="1">
      <alignment horizontal="center"/>
    </xf>
    <xf numFmtId="166" fontId="35" fillId="0" borderId="9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3" fillId="0" borderId="16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17" fillId="0" borderId="18" xfId="2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4" fontId="35" fillId="0" borderId="18" xfId="0" applyNumberFormat="1" applyFont="1" applyBorder="1" applyAlignment="1">
      <alignment horizontal="center"/>
    </xf>
    <xf numFmtId="4" fontId="35" fillId="0" borderId="19" xfId="0" applyNumberFormat="1" applyFont="1" applyBorder="1" applyAlignment="1">
      <alignment horizontal="center"/>
    </xf>
    <xf numFmtId="4" fontId="35" fillId="0" borderId="20" xfId="0" applyNumberFormat="1" applyFont="1" applyBorder="1" applyAlignment="1">
      <alignment horizontal="center"/>
    </xf>
    <xf numFmtId="4" fontId="35" fillId="0" borderId="17" xfId="0" applyNumberFormat="1" applyFont="1" applyBorder="1" applyAlignment="1">
      <alignment horizontal="center"/>
    </xf>
    <xf numFmtId="4" fontId="23" fillId="0" borderId="17" xfId="2" applyNumberFormat="1" applyFont="1" applyBorder="1" applyAlignment="1">
      <alignment horizontal="center"/>
    </xf>
    <xf numFmtId="4" fontId="35" fillId="0" borderId="21" xfId="0" applyNumberFormat="1" applyFont="1" applyBorder="1" applyAlignment="1">
      <alignment horizontal="center"/>
    </xf>
    <xf numFmtId="4" fontId="13" fillId="0" borderId="12" xfId="0" applyNumberFormat="1" applyFont="1" applyBorder="1" applyAlignment="1">
      <alignment horizontal="center"/>
    </xf>
    <xf numFmtId="0" fontId="17" fillId="0" borderId="3" xfId="2" applyFont="1" applyBorder="1" applyAlignment="1">
      <alignment horizontal="justify" vertical="center"/>
    </xf>
    <xf numFmtId="0" fontId="31" fillId="0" borderId="7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32" fillId="0" borderId="1" xfId="0" applyFont="1" applyBorder="1" applyAlignment="1">
      <alignment horizontal="center"/>
    </xf>
    <xf numFmtId="0" fontId="15" fillId="0" borderId="2" xfId="2" applyFont="1" applyBorder="1" applyAlignment="1">
      <alignment horizontal="center" wrapText="1"/>
    </xf>
    <xf numFmtId="0" fontId="15" fillId="2" borderId="2" xfId="2" applyFont="1" applyFill="1" applyBorder="1" applyAlignment="1">
      <alignment horizontal="center" wrapText="1"/>
    </xf>
    <xf numFmtId="0" fontId="17" fillId="0" borderId="10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0" fontId="17" fillId="0" borderId="9" xfId="5" applyFont="1" applyBorder="1" applyAlignment="1">
      <alignment horizontal="center" vertical="center"/>
    </xf>
    <xf numFmtId="0" fontId="23" fillId="0" borderId="10" xfId="5" applyFont="1" applyBorder="1" applyAlignment="1">
      <alignment horizontal="right" vertical="center"/>
    </xf>
    <xf numFmtId="4" fontId="23" fillId="0" borderId="1" xfId="5" applyNumberFormat="1" applyFont="1" applyBorder="1" applyAlignment="1">
      <alignment horizontal="center"/>
    </xf>
    <xf numFmtId="0" fontId="17" fillId="0" borderId="10" xfId="5" applyFont="1" applyBorder="1" applyAlignment="1">
      <alignment horizontal="justify" vertical="center"/>
    </xf>
    <xf numFmtId="4" fontId="17" fillId="0" borderId="1" xfId="5" applyNumberFormat="1" applyFont="1" applyBorder="1" applyAlignment="1">
      <alignment horizontal="center"/>
    </xf>
    <xf numFmtId="0" fontId="21" fillId="0" borderId="10" xfId="5" applyFont="1" applyBorder="1" applyAlignment="1">
      <alignment horizontal="center" vertical="center"/>
    </xf>
    <xf numFmtId="0" fontId="21" fillId="0" borderId="11" xfId="5" applyFont="1" applyBorder="1" applyAlignment="1">
      <alignment horizontal="center" vertical="center"/>
    </xf>
    <xf numFmtId="0" fontId="21" fillId="0" borderId="9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/>
    </xf>
    <xf numFmtId="0" fontId="17" fillId="0" borderId="14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6" fillId="0" borderId="0" xfId="5" applyFont="1" applyAlignment="1">
      <alignment horizontal="center"/>
    </xf>
    <xf numFmtId="4" fontId="15" fillId="0" borderId="1" xfId="2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16" fillId="0" borderId="1" xfId="2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15" fillId="0" borderId="1" xfId="2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5" fillId="0" borderId="12" xfId="2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justify" vertical="top"/>
    </xf>
    <xf numFmtId="0" fontId="15" fillId="0" borderId="2" xfId="0" applyFont="1" applyBorder="1" applyAlignment="1">
      <alignment horizontal="justify" vertical="center" wrapText="1"/>
    </xf>
    <xf numFmtId="0" fontId="15" fillId="2" borderId="2" xfId="2" applyFont="1" applyFill="1" applyBorder="1" applyAlignment="1">
      <alignment horizontal="left" wrapText="1"/>
    </xf>
    <xf numFmtId="4" fontId="31" fillId="0" borderId="11" xfId="0" applyNumberFormat="1" applyFont="1" applyBorder="1" applyAlignment="1">
      <alignment horizontal="center"/>
    </xf>
    <xf numFmtId="4" fontId="31" fillId="0" borderId="9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/>
    <xf numFmtId="4" fontId="17" fillId="0" borderId="10" xfId="2" applyNumberFormat="1" applyFont="1" applyBorder="1" applyAlignment="1">
      <alignment horizontal="right"/>
    </xf>
    <xf numFmtId="4" fontId="17" fillId="0" borderId="11" xfId="2" applyNumberFormat="1" applyFont="1" applyBorder="1" applyAlignment="1">
      <alignment horizontal="right"/>
    </xf>
    <xf numFmtId="4" fontId="17" fillId="0" borderId="9" xfId="2" applyNumberFormat="1" applyFont="1" applyBorder="1" applyAlignment="1">
      <alignment horizontal="right"/>
    </xf>
    <xf numFmtId="4" fontId="23" fillId="0" borderId="10" xfId="2" applyNumberFormat="1" applyFont="1" applyBorder="1" applyAlignment="1">
      <alignment horizontal="right"/>
    </xf>
    <xf numFmtId="4" fontId="23" fillId="0" borderId="11" xfId="2" applyNumberFormat="1" applyFont="1" applyBorder="1" applyAlignment="1">
      <alignment horizontal="right"/>
    </xf>
    <xf numFmtId="4" fontId="23" fillId="0" borderId="9" xfId="2" applyNumberFormat="1" applyFont="1" applyBorder="1" applyAlignment="1">
      <alignment horizontal="right"/>
    </xf>
    <xf numFmtId="0" fontId="15" fillId="0" borderId="0" xfId="2" applyFont="1" applyAlignment="1">
      <alignment horizontal="left" wrapText="1"/>
    </xf>
    <xf numFmtId="0" fontId="17" fillId="0" borderId="10" xfId="2" applyFont="1" applyBorder="1" applyAlignment="1">
      <alignment horizontal="justify" wrapText="1"/>
    </xf>
    <xf numFmtId="0" fontId="0" fillId="0" borderId="11" xfId="0" applyBorder="1" applyAlignment="1">
      <alignment horizontal="justify" wrapText="1"/>
    </xf>
    <xf numFmtId="0" fontId="0" fillId="0" borderId="9" xfId="0" applyBorder="1" applyAlignment="1">
      <alignment horizontal="justify" wrapText="1"/>
    </xf>
    <xf numFmtId="4" fontId="23" fillId="0" borderId="1" xfId="2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</cellXfs>
  <cellStyles count="6">
    <cellStyle name="Гиперссылка" xfId="1" builtinId="8"/>
    <cellStyle name="Обычный" xfId="0" builtinId="0"/>
    <cellStyle name="Обычный 2" xfId="2"/>
    <cellStyle name="Обычный 2 2" xfId="5"/>
    <cellStyle name="Процентный 2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595313</xdr:colOff>
      <xdr:row>31</xdr:row>
      <xdr:rowOff>163711</xdr:rowOff>
    </xdr:to>
    <xdr:pic>
      <xdr:nvPicPr>
        <xdr:cNvPr id="3" name="Рисунок 2" descr="bb0e1097-5e20-4ecc-ad6a-2c6b211f7019.jf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31211" cy="79920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80;&#1095;&#1085;&#1099;&#1077;%20&#1087;&#1072;&#1087;&#1082;&#1080;/223%20&#1069;&#1050;&#1054;&#1053;&#1054;&#1052;&#1048;&#1057;&#1058;&#1067;/!%20&#1057;&#1087;&#1088;&#1072;&#1074;&#1086;&#1095;&#1085;&#1072;&#1103;/&#1055;&#1083;&#1072;&#1085;&#1099;%20&#1060;&#1061;&#1044;%20&#1042;&#1057;&#1045;/&#1055;&#1083;&#1072;&#1085;&#1099;%20&#1060;&#1061;&#1044;%20(&#1089;&#1072;&#1076;&#1099;)/2022/&#1055;&#1083;&#1072;&#1085;&#1099;%20&#1060;&#1061;&#1044;%20&#1085;&#1072;%2001.01.2022%20&#1075;/&#1076;.&#1089;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.лист"/>
      <sheetName val="Доходы,Расходы "/>
      <sheetName val="Закупки"/>
      <sheetName val="МБ"/>
      <sheetName val="РБ"/>
      <sheetName val="целевые (2)"/>
      <sheetName val="платные услуги"/>
      <sheetName val="аренда"/>
      <sheetName val="родит 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bileonline.garant.ru/document/redirect/12112604/78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mobileonline.garant.ru/document/redirect/70353464/0" TargetMode="External"/><Relationship Id="rId3" Type="http://schemas.openxmlformats.org/officeDocument/2006/relationships/hyperlink" Target="http://mobileonline.garant.ru/document/redirect/12188083/0" TargetMode="External"/><Relationship Id="rId7" Type="http://schemas.openxmlformats.org/officeDocument/2006/relationships/hyperlink" Target="http://mobileonline.garant.ru/document/redirect/70353464/0" TargetMode="External"/><Relationship Id="rId2" Type="http://schemas.openxmlformats.org/officeDocument/2006/relationships/hyperlink" Target="http://mobileonline.garant.ru/document/redirect/70353464/0" TargetMode="External"/><Relationship Id="rId1" Type="http://schemas.openxmlformats.org/officeDocument/2006/relationships/hyperlink" Target="http://mobileonline.garant.ru/document/redirect/72275618/1000" TargetMode="External"/><Relationship Id="rId6" Type="http://schemas.openxmlformats.org/officeDocument/2006/relationships/hyperlink" Target="http://mobileonline.garant.ru/document/redirect/70353464/0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mobileonline.garant.ru/document/redirect/12112604/78111" TargetMode="External"/><Relationship Id="rId10" Type="http://schemas.openxmlformats.org/officeDocument/2006/relationships/hyperlink" Target="http://mobileonline.garant.ru/document/redirect/12188083/0" TargetMode="External"/><Relationship Id="rId4" Type="http://schemas.openxmlformats.org/officeDocument/2006/relationships/hyperlink" Target="http://mobileonline.garant.ru/document/redirect/70353464/0" TargetMode="External"/><Relationship Id="rId9" Type="http://schemas.openxmlformats.org/officeDocument/2006/relationships/hyperlink" Target="http://mobileonline.garant.ru/document/redirect/12188083/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view="pageBreakPreview" zoomScale="64" zoomScaleNormal="100" zoomScaleSheetLayoutView="64" workbookViewId="0"/>
  </sheetViews>
  <sheetFormatPr defaultRowHeight="15"/>
  <cols>
    <col min="3" max="3" width="13.28515625" customWidth="1"/>
    <col min="4" max="4" width="4.7109375" customWidth="1"/>
    <col min="8" max="8" width="14.140625" customWidth="1"/>
    <col min="9" max="9" width="6.85546875" customWidth="1"/>
    <col min="10" max="10" width="8.7109375" customWidth="1"/>
    <col min="11" max="11" width="10.42578125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1">
      <c r="A2" s="1"/>
      <c r="B2" s="1"/>
      <c r="C2" s="1"/>
      <c r="D2" s="1"/>
      <c r="E2" s="3"/>
      <c r="F2" s="3"/>
      <c r="G2" s="284" t="s">
        <v>0</v>
      </c>
      <c r="H2" s="285"/>
      <c r="I2" s="285"/>
      <c r="J2" s="285"/>
      <c r="K2" s="285"/>
    </row>
    <row r="3" spans="1:11" ht="47.25" customHeight="1">
      <c r="A3" s="1"/>
      <c r="B3" s="1"/>
      <c r="C3" s="1"/>
      <c r="D3" s="1"/>
      <c r="E3" s="286" t="s">
        <v>9</v>
      </c>
      <c r="F3" s="287"/>
      <c r="G3" s="287"/>
      <c r="H3" s="287"/>
      <c r="I3" s="287"/>
      <c r="J3" s="287"/>
      <c r="K3" s="287"/>
    </row>
    <row r="4" spans="1:11">
      <c r="A4" s="1"/>
      <c r="B4" s="1"/>
      <c r="C4" s="1"/>
      <c r="D4" s="1"/>
      <c r="E4" s="234"/>
      <c r="F4" s="288"/>
      <c r="G4" s="283"/>
      <c r="H4" s="283"/>
      <c r="I4" s="283"/>
      <c r="J4" s="283"/>
      <c r="K4" s="283"/>
    </row>
    <row r="5" spans="1:11" ht="15.75">
      <c r="A5" s="1"/>
      <c r="B5" s="1"/>
      <c r="C5" s="1"/>
      <c r="D5" s="1"/>
      <c r="E5" s="234"/>
      <c r="F5" s="234"/>
      <c r="G5" s="234"/>
      <c r="H5" s="234"/>
      <c r="I5" s="234"/>
      <c r="J5" s="220"/>
    </row>
    <row r="6" spans="1:11" ht="15.75">
      <c r="A6" s="1"/>
      <c r="B6" s="1"/>
      <c r="C6" s="1"/>
      <c r="D6" s="1"/>
      <c r="E6" s="234"/>
      <c r="F6" s="289" t="s">
        <v>608</v>
      </c>
      <c r="G6" s="283"/>
      <c r="H6" s="283"/>
      <c r="I6" s="283"/>
      <c r="J6" s="283"/>
      <c r="K6" s="283"/>
    </row>
    <row r="7" spans="1:11">
      <c r="A7" s="1"/>
      <c r="B7" s="1"/>
      <c r="C7" s="1"/>
      <c r="D7" s="1"/>
      <c r="E7" s="234"/>
      <c r="F7" s="234"/>
      <c r="G7" s="234"/>
      <c r="H7" s="290" t="s">
        <v>609</v>
      </c>
      <c r="I7" s="283"/>
      <c r="J7" s="283"/>
      <c r="K7" s="283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219"/>
    </row>
    <row r="9" spans="1:11" ht="15.75">
      <c r="A9" s="1"/>
      <c r="B9" s="1"/>
      <c r="C9" s="1"/>
      <c r="D9" s="1"/>
      <c r="E9" s="1"/>
      <c r="F9" s="1"/>
      <c r="G9" s="282" t="s">
        <v>696</v>
      </c>
      <c r="H9" s="283"/>
      <c r="I9" s="283"/>
      <c r="J9" s="283"/>
      <c r="K9" s="283"/>
    </row>
    <row r="12" spans="1:11" ht="15.75">
      <c r="A12" s="291" t="s">
        <v>1</v>
      </c>
      <c r="B12" s="291"/>
      <c r="C12" s="291"/>
      <c r="D12" s="291"/>
      <c r="E12" s="291"/>
      <c r="F12" s="291"/>
      <c r="G12" s="291"/>
      <c r="H12" s="291"/>
      <c r="I12" s="291"/>
      <c r="J12" s="291"/>
      <c r="K12" s="291"/>
    </row>
    <row r="13" spans="1:11" ht="15.75">
      <c r="A13" s="291" t="s">
        <v>2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5.75">
      <c r="A14" s="292" t="s">
        <v>505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2"/>
    </row>
    <row r="16" spans="1:11" ht="15.75">
      <c r="A16" s="293" t="s">
        <v>695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</row>
    <row r="17" spans="1:11">
      <c r="K17" s="184" t="s">
        <v>3</v>
      </c>
    </row>
    <row r="18" spans="1:11" ht="14.45" customHeight="1">
      <c r="J18" s="218" t="s">
        <v>4</v>
      </c>
      <c r="K18" s="215">
        <v>45456</v>
      </c>
    </row>
    <row r="19" spans="1:11">
      <c r="K19" s="185" t="s">
        <v>5</v>
      </c>
    </row>
    <row r="20" spans="1:11" ht="61.15" customHeight="1">
      <c r="A20" s="294" t="s">
        <v>6</v>
      </c>
      <c r="B20" s="287"/>
      <c r="C20" s="287"/>
      <c r="D20" s="7"/>
      <c r="E20" s="295" t="s">
        <v>14</v>
      </c>
      <c r="F20" s="296"/>
      <c r="G20" s="296"/>
      <c r="H20" s="296"/>
      <c r="I20" s="229"/>
      <c r="J20" s="6" t="s">
        <v>7</v>
      </c>
      <c r="K20" s="4">
        <v>35960541</v>
      </c>
    </row>
    <row r="21" spans="1:11" ht="47.45" customHeight="1">
      <c r="A21" s="294" t="s">
        <v>8</v>
      </c>
      <c r="B21" s="287"/>
      <c r="C21" s="287"/>
      <c r="D21" s="7"/>
      <c r="E21" s="295" t="s">
        <v>9</v>
      </c>
      <c r="F21" s="296"/>
      <c r="G21" s="296"/>
      <c r="H21" s="296"/>
      <c r="I21" s="7"/>
      <c r="J21" s="6" t="s">
        <v>10</v>
      </c>
      <c r="K21" s="5">
        <v>974</v>
      </c>
    </row>
    <row r="22" spans="1:11" ht="51" customHeight="1">
      <c r="A22" s="294" t="s">
        <v>11</v>
      </c>
      <c r="B22" s="287"/>
      <c r="C22" s="287"/>
      <c r="D22" s="7"/>
      <c r="E22" s="295" t="s">
        <v>15</v>
      </c>
      <c r="F22" s="296"/>
      <c r="G22" s="296"/>
      <c r="H22" s="296"/>
      <c r="I22" s="218"/>
      <c r="J22" s="6"/>
      <c r="K22" s="5" t="s">
        <v>5</v>
      </c>
    </row>
    <row r="23" spans="1:11" ht="16.149999999999999" customHeight="1">
      <c r="A23" s="294" t="s">
        <v>12</v>
      </c>
      <c r="B23" s="287"/>
      <c r="C23" s="287"/>
      <c r="D23" s="7"/>
      <c r="E23" s="297"/>
      <c r="F23" s="297"/>
      <c r="G23" s="297"/>
      <c r="H23" s="297"/>
      <c r="I23" s="218"/>
      <c r="J23" s="218" t="s">
        <v>13</v>
      </c>
      <c r="K23" s="5">
        <v>383</v>
      </c>
    </row>
  </sheetData>
  <mergeCells count="18">
    <mergeCell ref="A21:C21"/>
    <mergeCell ref="E21:H21"/>
    <mergeCell ref="A22:C22"/>
    <mergeCell ref="E22:H22"/>
    <mergeCell ref="A23:C23"/>
    <mergeCell ref="E23:H23"/>
    <mergeCell ref="A12:K12"/>
    <mergeCell ref="A13:K13"/>
    <mergeCell ref="A14:K14"/>
    <mergeCell ref="A16:K16"/>
    <mergeCell ref="A20:C20"/>
    <mergeCell ref="E20:H20"/>
    <mergeCell ref="G9:K9"/>
    <mergeCell ref="G2:K2"/>
    <mergeCell ref="E3:K3"/>
    <mergeCell ref="F4:K4"/>
    <mergeCell ref="F6:K6"/>
    <mergeCell ref="H7:K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4"/>
  <sheetViews>
    <sheetView view="pageBreakPreview" zoomScaleNormal="100" zoomScaleSheetLayoutView="100" workbookViewId="0">
      <selection activeCell="F8" sqref="F8"/>
    </sheetView>
  </sheetViews>
  <sheetFormatPr defaultRowHeight="15"/>
  <cols>
    <col min="1" max="1" width="41.28515625" customWidth="1"/>
    <col min="2" max="2" width="12.5703125" customWidth="1"/>
    <col min="3" max="3" width="13.7109375" customWidth="1"/>
    <col min="4" max="4" width="13.28515625" customWidth="1"/>
    <col min="5" max="5" width="11.28515625" customWidth="1"/>
    <col min="6" max="6" width="14.85546875" customWidth="1"/>
    <col min="7" max="7" width="14.28515625" customWidth="1"/>
    <col min="8" max="8" width="14.140625" customWidth="1"/>
    <col min="9" max="9" width="13.7109375" customWidth="1"/>
    <col min="10" max="10" width="12.42578125" bestFit="1" customWidth="1"/>
    <col min="11" max="11" width="10" bestFit="1" customWidth="1"/>
  </cols>
  <sheetData>
    <row r="1" spans="1:10" ht="15.75">
      <c r="A1" s="291" t="s">
        <v>16</v>
      </c>
      <c r="B1" s="291"/>
      <c r="C1" s="291"/>
      <c r="D1" s="291"/>
      <c r="E1" s="291"/>
      <c r="F1" s="291"/>
      <c r="G1" s="291"/>
      <c r="H1" s="291"/>
      <c r="I1" s="291"/>
    </row>
    <row r="2" spans="1:10" ht="15.75">
      <c r="A2" s="8"/>
      <c r="B2" s="8"/>
      <c r="C2" s="8"/>
      <c r="D2" s="8"/>
      <c r="E2" s="8"/>
      <c r="F2" s="8"/>
      <c r="G2" s="8"/>
      <c r="H2" s="8"/>
      <c r="I2" s="8"/>
    </row>
    <row r="3" spans="1:10" ht="46.9" customHeight="1">
      <c r="A3" s="299" t="s">
        <v>17</v>
      </c>
      <c r="B3" s="299" t="s">
        <v>18</v>
      </c>
      <c r="C3" s="299" t="s">
        <v>19</v>
      </c>
      <c r="D3" s="299" t="s">
        <v>20</v>
      </c>
      <c r="E3" s="299" t="s">
        <v>21</v>
      </c>
      <c r="F3" s="299" t="s">
        <v>22</v>
      </c>
      <c r="G3" s="299"/>
      <c r="H3" s="299"/>
      <c r="I3" s="299"/>
    </row>
    <row r="4" spans="1:10" ht="63">
      <c r="A4" s="299"/>
      <c r="B4" s="299"/>
      <c r="C4" s="299"/>
      <c r="D4" s="299"/>
      <c r="E4" s="299"/>
      <c r="F4" s="216" t="s">
        <v>506</v>
      </c>
      <c r="G4" s="216" t="s">
        <v>507</v>
      </c>
      <c r="H4" s="216" t="s">
        <v>508</v>
      </c>
      <c r="I4" s="222" t="s">
        <v>23</v>
      </c>
    </row>
    <row r="5" spans="1:10" ht="15.75">
      <c r="A5" s="222">
        <v>1</v>
      </c>
      <c r="B5" s="222">
        <v>2</v>
      </c>
      <c r="C5" s="222">
        <v>3</v>
      </c>
      <c r="D5" s="222">
        <v>4</v>
      </c>
      <c r="E5" s="222">
        <v>5</v>
      </c>
      <c r="F5" s="222">
        <v>6</v>
      </c>
      <c r="G5" s="222">
        <v>7</v>
      </c>
      <c r="H5" s="222">
        <v>8</v>
      </c>
      <c r="I5" s="222">
        <v>9</v>
      </c>
    </row>
    <row r="6" spans="1:10" ht="38.450000000000003" customHeight="1">
      <c r="A6" s="9" t="s">
        <v>24</v>
      </c>
      <c r="B6" s="10" t="s">
        <v>25</v>
      </c>
      <c r="C6" s="222" t="s">
        <v>26</v>
      </c>
      <c r="D6" s="222" t="s">
        <v>26</v>
      </c>
      <c r="E6" s="222" t="s">
        <v>5</v>
      </c>
      <c r="F6" s="223">
        <f>'горбюдж. '!BO507+'республ. бюдж.'!BW286+'приносящ.доход '!BG336+аренда!BG71+безвозмездные!BG115</f>
        <v>3192916.93</v>
      </c>
      <c r="G6" s="223">
        <v>0</v>
      </c>
      <c r="H6" s="223">
        <v>0</v>
      </c>
      <c r="I6" s="13"/>
    </row>
    <row r="7" spans="1:10" ht="40.9" customHeight="1">
      <c r="A7" s="9" t="s">
        <v>27</v>
      </c>
      <c r="B7" s="10" t="s">
        <v>28</v>
      </c>
      <c r="C7" s="222" t="s">
        <v>26</v>
      </c>
      <c r="D7" s="222" t="s">
        <v>26</v>
      </c>
      <c r="E7" s="222" t="s">
        <v>5</v>
      </c>
      <c r="F7" s="13"/>
      <c r="G7" s="13"/>
      <c r="H7" s="13"/>
      <c r="I7" s="13"/>
    </row>
    <row r="8" spans="1:10" ht="15.75">
      <c r="A8" s="11" t="s">
        <v>29</v>
      </c>
      <c r="B8" s="12">
        <v>1000</v>
      </c>
      <c r="C8" s="13"/>
      <c r="D8" s="13"/>
      <c r="E8" s="13"/>
      <c r="F8" s="171">
        <f>F30-F6</f>
        <v>53951300.509999998</v>
      </c>
      <c r="G8" s="171">
        <f t="shared" ref="G8:H8" si="0">G30</f>
        <v>60130954.870000005</v>
      </c>
      <c r="H8" s="171">
        <f t="shared" si="0"/>
        <v>60464201</v>
      </c>
      <c r="I8" s="12"/>
      <c r="J8" s="177">
        <f>F9+F12+F18</f>
        <v>53951300.50999999</v>
      </c>
    </row>
    <row r="9" spans="1:10" ht="15.75">
      <c r="A9" s="9" t="s">
        <v>30</v>
      </c>
      <c r="B9" s="299">
        <v>1100</v>
      </c>
      <c r="C9" s="299">
        <v>120</v>
      </c>
      <c r="D9" s="300"/>
      <c r="E9" s="300"/>
      <c r="F9" s="301">
        <v>150000</v>
      </c>
      <c r="G9" s="301">
        <v>150000</v>
      </c>
      <c r="H9" s="301">
        <v>150000</v>
      </c>
      <c r="I9" s="300"/>
    </row>
    <row r="10" spans="1:10" ht="30.6" customHeight="1">
      <c r="A10" s="9" t="s">
        <v>31</v>
      </c>
      <c r="B10" s="299"/>
      <c r="C10" s="299"/>
      <c r="D10" s="300"/>
      <c r="E10" s="300"/>
      <c r="F10" s="301"/>
      <c r="G10" s="301"/>
      <c r="H10" s="301"/>
      <c r="I10" s="300"/>
    </row>
    <row r="11" spans="1:10" ht="15.75">
      <c r="A11" s="9" t="s">
        <v>30</v>
      </c>
      <c r="B11" s="222">
        <v>1110</v>
      </c>
      <c r="C11" s="13"/>
      <c r="D11" s="13"/>
      <c r="E11" s="13"/>
      <c r="F11" s="13"/>
      <c r="G11" s="13"/>
      <c r="H11" s="13"/>
      <c r="I11" s="13"/>
    </row>
    <row r="12" spans="1:10" ht="42.6" customHeight="1">
      <c r="A12" s="9" t="s">
        <v>32</v>
      </c>
      <c r="B12" s="222">
        <v>1200</v>
      </c>
      <c r="C12" s="222">
        <v>130</v>
      </c>
      <c r="D12" s="13"/>
      <c r="E12" s="13"/>
      <c r="F12" s="221">
        <f>F13+F15</f>
        <v>39985091.539999992</v>
      </c>
      <c r="G12" s="221">
        <f t="shared" ref="G12:H12" si="1">G13+G15</f>
        <v>52252984</v>
      </c>
      <c r="H12" s="221">
        <f t="shared" si="1"/>
        <v>52252984</v>
      </c>
      <c r="I12" s="13"/>
    </row>
    <row r="13" spans="1:10" ht="15.75">
      <c r="A13" s="9" t="s">
        <v>30</v>
      </c>
      <c r="B13" s="299">
        <v>1210</v>
      </c>
      <c r="C13" s="299">
        <v>130</v>
      </c>
      <c r="D13" s="300"/>
      <c r="E13" s="300"/>
      <c r="F13" s="298">
        <f>F80-'горбюдж. '!BO507-'республ. бюдж.'!BW286</f>
        <v>39486146.999999993</v>
      </c>
      <c r="G13" s="298">
        <f>G80</f>
        <v>51589864</v>
      </c>
      <c r="H13" s="298">
        <f>H80</f>
        <v>51589864</v>
      </c>
      <c r="I13" s="300"/>
    </row>
    <row r="14" spans="1:10" ht="82.9" customHeight="1">
      <c r="A14" s="9" t="s">
        <v>33</v>
      </c>
      <c r="B14" s="299"/>
      <c r="C14" s="299"/>
      <c r="D14" s="300"/>
      <c r="E14" s="300"/>
      <c r="F14" s="298"/>
      <c r="G14" s="298"/>
      <c r="H14" s="298"/>
      <c r="I14" s="300"/>
    </row>
    <row r="15" spans="1:10" ht="15.75">
      <c r="A15" s="239" t="s">
        <v>509</v>
      </c>
      <c r="B15" s="222">
        <v>1220</v>
      </c>
      <c r="C15" s="222">
        <v>130</v>
      </c>
      <c r="D15" s="13"/>
      <c r="E15" s="13"/>
      <c r="F15" s="221">
        <f>F233-F9-F21-'приносящ.доход '!BG336-аренда!BG71-безвозмездные!BG115</f>
        <v>498944.5400000001</v>
      </c>
      <c r="G15" s="221">
        <f>G233-G21-G9</f>
        <v>663120</v>
      </c>
      <c r="H15" s="221">
        <f>H233-H21-H9</f>
        <v>663120</v>
      </c>
      <c r="I15" s="13"/>
    </row>
    <row r="16" spans="1:10" ht="45.6" customHeight="1">
      <c r="A16" s="9" t="s">
        <v>34</v>
      </c>
      <c r="B16" s="222">
        <v>1300</v>
      </c>
      <c r="C16" s="222">
        <v>140</v>
      </c>
      <c r="D16" s="13"/>
      <c r="E16" s="13"/>
      <c r="F16" s="13"/>
      <c r="G16" s="13"/>
      <c r="H16" s="13"/>
      <c r="I16" s="13"/>
    </row>
    <row r="17" spans="1:9" ht="15.75">
      <c r="A17" s="9" t="s">
        <v>30</v>
      </c>
      <c r="B17" s="222">
        <v>1310</v>
      </c>
      <c r="C17" s="222">
        <v>140</v>
      </c>
      <c r="D17" s="13"/>
      <c r="E17" s="13"/>
      <c r="F17" s="13"/>
      <c r="G17" s="13"/>
      <c r="H17" s="13"/>
      <c r="I17" s="13"/>
    </row>
    <row r="18" spans="1:9" ht="33" customHeight="1">
      <c r="A18" s="9" t="s">
        <v>35</v>
      </c>
      <c r="B18" s="222">
        <v>1400</v>
      </c>
      <c r="C18" s="222">
        <v>150</v>
      </c>
      <c r="D18" s="13"/>
      <c r="E18" s="13"/>
      <c r="F18" s="223">
        <f>F19+F21</f>
        <v>13816208.970000003</v>
      </c>
      <c r="G18" s="223">
        <f t="shared" ref="G18:H18" si="2">G19+G21</f>
        <v>7727970.8700000001</v>
      </c>
      <c r="H18" s="223">
        <f t="shared" si="2"/>
        <v>8061217</v>
      </c>
      <c r="I18" s="13"/>
    </row>
    <row r="19" spans="1:9" ht="21.6" customHeight="1">
      <c r="A19" s="9" t="s">
        <v>36</v>
      </c>
      <c r="B19" s="222">
        <v>1410</v>
      </c>
      <c r="C19" s="222">
        <v>150</v>
      </c>
      <c r="D19" s="13"/>
      <c r="E19" s="13"/>
      <c r="F19" s="223">
        <f>'иные цели '!BG624</f>
        <v>13718208.970000003</v>
      </c>
      <c r="G19" s="223">
        <f>'иные цели '!BW628</f>
        <v>7629970.8700000001</v>
      </c>
      <c r="H19" s="223">
        <f>'иные цели '!BV630</f>
        <v>7963217</v>
      </c>
      <c r="I19" s="13"/>
    </row>
    <row r="20" spans="1:9" ht="44.45" customHeight="1">
      <c r="A20" s="9" t="s">
        <v>37</v>
      </c>
      <c r="B20" s="222">
        <v>1420</v>
      </c>
      <c r="C20" s="222">
        <v>150</v>
      </c>
      <c r="D20" s="13"/>
      <c r="E20" s="13"/>
      <c r="F20" s="13"/>
      <c r="G20" s="13"/>
      <c r="H20" s="13"/>
      <c r="I20" s="13"/>
    </row>
    <row r="21" spans="1:9" ht="15.75">
      <c r="A21" s="239" t="s">
        <v>607</v>
      </c>
      <c r="B21" s="222">
        <v>1430</v>
      </c>
      <c r="C21" s="222">
        <v>150</v>
      </c>
      <c r="D21" s="13"/>
      <c r="E21" s="13"/>
      <c r="F21" s="223">
        <f>безвозмездные!BG120-безвозмездные!BG115</f>
        <v>98000</v>
      </c>
      <c r="G21" s="223">
        <f>безвозмездные!BG125</f>
        <v>98000</v>
      </c>
      <c r="H21" s="223">
        <f>безвозмездные!BG130</f>
        <v>98000</v>
      </c>
      <c r="I21" s="13"/>
    </row>
    <row r="22" spans="1:9" ht="19.149999999999999" customHeight="1">
      <c r="A22" s="9" t="s">
        <v>38</v>
      </c>
      <c r="B22" s="222">
        <v>1500</v>
      </c>
      <c r="C22" s="222">
        <v>180</v>
      </c>
      <c r="D22" s="13"/>
      <c r="E22" s="13"/>
      <c r="F22" s="223"/>
      <c r="G22" s="223"/>
      <c r="H22" s="223"/>
      <c r="I22" s="13"/>
    </row>
    <row r="23" spans="1:9" ht="15.75">
      <c r="A23" s="9" t="s">
        <v>30</v>
      </c>
      <c r="B23" s="13"/>
      <c r="C23" s="13"/>
      <c r="D23" s="13"/>
      <c r="E23" s="13"/>
      <c r="F23" s="13"/>
      <c r="G23" s="13"/>
      <c r="H23" s="13"/>
      <c r="I23" s="13"/>
    </row>
    <row r="24" spans="1:9" ht="34.9" customHeight="1">
      <c r="A24" s="9" t="s">
        <v>39</v>
      </c>
      <c r="B24" s="222">
        <v>1900</v>
      </c>
      <c r="C24" s="13"/>
      <c r="D24" s="13"/>
      <c r="E24" s="13"/>
      <c r="F24" s="13"/>
      <c r="G24" s="13"/>
      <c r="H24" s="13"/>
      <c r="I24" s="13"/>
    </row>
    <row r="25" spans="1:9" ht="15.75">
      <c r="A25" s="9" t="s">
        <v>30</v>
      </c>
      <c r="B25" s="13"/>
      <c r="C25" s="13"/>
      <c r="D25" s="13"/>
      <c r="E25" s="13"/>
      <c r="F25" s="13"/>
      <c r="G25" s="13"/>
      <c r="H25" s="13"/>
      <c r="I25" s="13"/>
    </row>
    <row r="26" spans="1:9" ht="27" customHeight="1">
      <c r="A26" s="9" t="s">
        <v>39</v>
      </c>
      <c r="B26" s="222">
        <v>1980</v>
      </c>
      <c r="C26" s="222" t="s">
        <v>26</v>
      </c>
      <c r="D26" s="13"/>
      <c r="E26" s="13"/>
      <c r="F26" s="13"/>
      <c r="G26" s="13"/>
      <c r="H26" s="13"/>
      <c r="I26" s="13"/>
    </row>
    <row r="27" spans="1:9" ht="15.75">
      <c r="A27" s="9" t="s">
        <v>40</v>
      </c>
      <c r="B27" s="299">
        <v>1981</v>
      </c>
      <c r="C27" s="299">
        <v>510</v>
      </c>
      <c r="D27" s="300"/>
      <c r="E27" s="300"/>
      <c r="F27" s="300"/>
      <c r="G27" s="300"/>
      <c r="H27" s="300"/>
      <c r="I27" s="299" t="s">
        <v>26</v>
      </c>
    </row>
    <row r="28" spans="1:9" ht="56.45" customHeight="1">
      <c r="A28" s="9" t="s">
        <v>41</v>
      </c>
      <c r="B28" s="299"/>
      <c r="C28" s="299"/>
      <c r="D28" s="300"/>
      <c r="E28" s="300"/>
      <c r="F28" s="300"/>
      <c r="G28" s="300"/>
      <c r="H28" s="300"/>
      <c r="I28" s="299"/>
    </row>
    <row r="29" spans="1:9" ht="15.75">
      <c r="A29" s="13"/>
      <c r="B29" s="13"/>
      <c r="C29" s="13"/>
      <c r="D29" s="13"/>
      <c r="E29" s="13"/>
      <c r="F29" s="13"/>
      <c r="G29" s="13"/>
      <c r="H29" s="13"/>
      <c r="I29" s="13"/>
    </row>
    <row r="30" spans="1:9" ht="28.15" customHeight="1">
      <c r="A30" s="11" t="s">
        <v>42</v>
      </c>
      <c r="B30" s="12">
        <v>2000</v>
      </c>
      <c r="C30" s="14" t="s">
        <v>26</v>
      </c>
      <c r="D30" s="13"/>
      <c r="E30" s="13"/>
      <c r="F30" s="171">
        <f>F31+F41+F49+F54+F60+F62+F68</f>
        <v>57144217.439999998</v>
      </c>
      <c r="G30" s="171">
        <f t="shared" ref="G30" si="3">G31+G41+G49+G54+G60+G62+G68</f>
        <v>60130954.870000005</v>
      </c>
      <c r="H30" s="171">
        <f>H80+H130+H233</f>
        <v>60464201</v>
      </c>
      <c r="I30" s="13"/>
    </row>
    <row r="31" spans="1:9" ht="19.149999999999999" customHeight="1">
      <c r="A31" s="9" t="s">
        <v>30</v>
      </c>
      <c r="B31" s="299">
        <v>2100</v>
      </c>
      <c r="C31" s="299" t="s">
        <v>26</v>
      </c>
      <c r="D31" s="300"/>
      <c r="E31" s="300"/>
      <c r="F31" s="301">
        <f>F33+F35+F36+F37</f>
        <v>38754387.409999996</v>
      </c>
      <c r="G31" s="301">
        <f t="shared" ref="G31:H31" si="4">G33+G35+G36+G37</f>
        <v>49324426.870000005</v>
      </c>
      <c r="H31" s="301">
        <f t="shared" si="4"/>
        <v>49375169</v>
      </c>
      <c r="I31" s="299" t="s">
        <v>26</v>
      </c>
    </row>
    <row r="32" spans="1:9" ht="29.45" customHeight="1">
      <c r="A32" s="9" t="s">
        <v>44</v>
      </c>
      <c r="B32" s="299"/>
      <c r="C32" s="299"/>
      <c r="D32" s="300"/>
      <c r="E32" s="300"/>
      <c r="F32" s="301"/>
      <c r="G32" s="301"/>
      <c r="H32" s="301"/>
      <c r="I32" s="299"/>
    </row>
    <row r="33" spans="1:9" ht="18" customHeight="1">
      <c r="A33" s="9" t="s">
        <v>30</v>
      </c>
      <c r="B33" s="299">
        <v>2110</v>
      </c>
      <c r="C33" s="299">
        <v>111</v>
      </c>
      <c r="D33" s="300"/>
      <c r="E33" s="300"/>
      <c r="F33" s="301">
        <f>F83+F133+F185+F236</f>
        <v>29765274.48</v>
      </c>
      <c r="G33" s="301">
        <f t="shared" ref="G33:H33" si="5">G83+G133+G185+G236</f>
        <v>37883583.950000003</v>
      </c>
      <c r="H33" s="301">
        <f t="shared" si="5"/>
        <v>37922556.399999999</v>
      </c>
      <c r="I33" s="299" t="s">
        <v>26</v>
      </c>
    </row>
    <row r="34" spans="1:9" ht="19.899999999999999" customHeight="1">
      <c r="A34" s="9" t="s">
        <v>45</v>
      </c>
      <c r="B34" s="299"/>
      <c r="C34" s="299"/>
      <c r="D34" s="300"/>
      <c r="E34" s="300"/>
      <c r="F34" s="301"/>
      <c r="G34" s="301"/>
      <c r="H34" s="301"/>
      <c r="I34" s="299"/>
    </row>
    <row r="35" spans="1:9" ht="44.45" customHeight="1">
      <c r="A35" s="9" t="s">
        <v>46</v>
      </c>
      <c r="B35" s="222">
        <v>2120</v>
      </c>
      <c r="C35" s="222">
        <v>112</v>
      </c>
      <c r="D35" s="13"/>
      <c r="E35" s="13"/>
      <c r="F35" s="222">
        <f>F85+F135+F187+F238</f>
        <v>0</v>
      </c>
      <c r="G35" s="222">
        <f t="shared" ref="G35:H36" si="6">G85+G135+G187+G238</f>
        <v>0</v>
      </c>
      <c r="H35" s="222">
        <f t="shared" si="6"/>
        <v>0</v>
      </c>
      <c r="I35" s="222" t="s">
        <v>26</v>
      </c>
    </row>
    <row r="36" spans="1:9" ht="57.6" customHeight="1">
      <c r="A36" s="9" t="s">
        <v>47</v>
      </c>
      <c r="B36" s="222">
        <v>2130</v>
      </c>
      <c r="C36" s="222">
        <v>113</v>
      </c>
      <c r="D36" s="13"/>
      <c r="E36" s="13"/>
      <c r="F36" s="222">
        <f>F86+F136+F188+F239</f>
        <v>0</v>
      </c>
      <c r="G36" s="222">
        <f t="shared" si="6"/>
        <v>0</v>
      </c>
      <c r="H36" s="222">
        <f t="shared" si="6"/>
        <v>0</v>
      </c>
      <c r="I36" s="222" t="s">
        <v>26</v>
      </c>
    </row>
    <row r="37" spans="1:9" ht="70.900000000000006" customHeight="1">
      <c r="A37" s="9" t="s">
        <v>48</v>
      </c>
      <c r="B37" s="222">
        <v>2140</v>
      </c>
      <c r="C37" s="222">
        <v>119</v>
      </c>
      <c r="D37" s="13"/>
      <c r="E37" s="13"/>
      <c r="F37" s="223">
        <f>F38+F40</f>
        <v>8989112.9299999997</v>
      </c>
      <c r="G37" s="223">
        <f>G38+G40</f>
        <v>11440842.92</v>
      </c>
      <c r="H37" s="223">
        <f>H38+H40</f>
        <v>11452612.6</v>
      </c>
      <c r="I37" s="222" t="s">
        <v>26</v>
      </c>
    </row>
    <row r="38" spans="1:9" ht="18.600000000000001" customHeight="1">
      <c r="A38" s="9" t="s">
        <v>30</v>
      </c>
      <c r="B38" s="299">
        <v>2141</v>
      </c>
      <c r="C38" s="299">
        <v>119</v>
      </c>
      <c r="D38" s="300"/>
      <c r="E38" s="300"/>
      <c r="F38" s="301">
        <f>F88+F138+F190+F241</f>
        <v>8989112.9299999997</v>
      </c>
      <c r="G38" s="301">
        <f t="shared" ref="G38:H38" si="7">G88+G138+G190+G241</f>
        <v>11440842.92</v>
      </c>
      <c r="H38" s="301">
        <f t="shared" si="7"/>
        <v>11452612.6</v>
      </c>
      <c r="I38" s="299" t="s">
        <v>26</v>
      </c>
    </row>
    <row r="39" spans="1:9" ht="24.6" customHeight="1">
      <c r="A39" s="9" t="s">
        <v>49</v>
      </c>
      <c r="B39" s="299"/>
      <c r="C39" s="299"/>
      <c r="D39" s="300"/>
      <c r="E39" s="300"/>
      <c r="F39" s="301"/>
      <c r="G39" s="301"/>
      <c r="H39" s="301"/>
      <c r="I39" s="299"/>
    </row>
    <row r="40" spans="1:9" ht="27" customHeight="1">
      <c r="A40" s="9" t="s">
        <v>50</v>
      </c>
      <c r="B40" s="222">
        <v>2142</v>
      </c>
      <c r="C40" s="222">
        <v>119</v>
      </c>
      <c r="D40" s="13"/>
      <c r="E40" s="13"/>
      <c r="F40" s="223">
        <f>F90</f>
        <v>0</v>
      </c>
      <c r="G40" s="222"/>
      <c r="H40" s="222"/>
      <c r="I40" s="222" t="s">
        <v>26</v>
      </c>
    </row>
    <row r="41" spans="1:9" ht="46.9" customHeight="1">
      <c r="A41" s="9" t="s">
        <v>51</v>
      </c>
      <c r="B41" s="222">
        <v>2200</v>
      </c>
      <c r="C41" s="222">
        <v>300</v>
      </c>
      <c r="D41" s="13"/>
      <c r="E41" s="13"/>
      <c r="F41" s="223">
        <f>F42+F44+F46+F47+F48</f>
        <v>0</v>
      </c>
      <c r="G41" s="223">
        <f t="shared" ref="G41:H41" si="8">G42+G44+G46+G47+G48</f>
        <v>0</v>
      </c>
      <c r="H41" s="223">
        <f t="shared" si="8"/>
        <v>0</v>
      </c>
      <c r="I41" s="222" t="s">
        <v>26</v>
      </c>
    </row>
    <row r="42" spans="1:9" ht="19.899999999999999" customHeight="1">
      <c r="A42" s="9" t="s">
        <v>30</v>
      </c>
      <c r="B42" s="299">
        <v>2210</v>
      </c>
      <c r="C42" s="299">
        <v>320</v>
      </c>
      <c r="D42" s="300"/>
      <c r="E42" s="300"/>
      <c r="F42" s="301">
        <f>F44</f>
        <v>0</v>
      </c>
      <c r="G42" s="301">
        <f t="shared" ref="G42:H42" si="9">G44</f>
        <v>0</v>
      </c>
      <c r="H42" s="301">
        <f t="shared" si="9"/>
        <v>0</v>
      </c>
      <c r="I42" s="299" t="s">
        <v>26</v>
      </c>
    </row>
    <row r="43" spans="1:9" ht="49.9" customHeight="1">
      <c r="A43" s="9" t="s">
        <v>52</v>
      </c>
      <c r="B43" s="299"/>
      <c r="C43" s="299"/>
      <c r="D43" s="300"/>
      <c r="E43" s="300"/>
      <c r="F43" s="301"/>
      <c r="G43" s="301"/>
      <c r="H43" s="301"/>
      <c r="I43" s="299"/>
    </row>
    <row r="44" spans="1:9" ht="15.75">
      <c r="A44" s="9" t="s">
        <v>40</v>
      </c>
      <c r="B44" s="299">
        <v>2211</v>
      </c>
      <c r="C44" s="299">
        <v>321</v>
      </c>
      <c r="D44" s="300"/>
      <c r="E44" s="300"/>
      <c r="F44" s="301">
        <f>F94+F144+F196+F247</f>
        <v>0</v>
      </c>
      <c r="G44" s="301">
        <f t="shared" ref="G44:H44" si="10">G94+G144+G196+G247</f>
        <v>0</v>
      </c>
      <c r="H44" s="301">
        <f t="shared" si="10"/>
        <v>0</v>
      </c>
      <c r="I44" s="299" t="s">
        <v>26</v>
      </c>
    </row>
    <row r="45" spans="1:9" ht="52.15" customHeight="1">
      <c r="A45" s="9" t="s">
        <v>53</v>
      </c>
      <c r="B45" s="299"/>
      <c r="C45" s="299"/>
      <c r="D45" s="300"/>
      <c r="E45" s="300"/>
      <c r="F45" s="301"/>
      <c r="G45" s="301"/>
      <c r="H45" s="301"/>
      <c r="I45" s="299"/>
    </row>
    <row r="46" spans="1:9" ht="70.900000000000006" customHeight="1">
      <c r="A46" s="9" t="s">
        <v>54</v>
      </c>
      <c r="B46" s="222">
        <v>2220</v>
      </c>
      <c r="C46" s="222">
        <v>340</v>
      </c>
      <c r="D46" s="13"/>
      <c r="E46" s="13"/>
      <c r="F46" s="223">
        <f>F96+F146+F198+F249</f>
        <v>0</v>
      </c>
      <c r="G46" s="223">
        <f t="shared" ref="G46:H48" si="11">G96+G146+G198+G249</f>
        <v>0</v>
      </c>
      <c r="H46" s="223">
        <f t="shared" si="11"/>
        <v>0</v>
      </c>
      <c r="I46" s="222" t="s">
        <v>26</v>
      </c>
    </row>
    <row r="47" spans="1:9" ht="108" customHeight="1">
      <c r="A47" s="9" t="s">
        <v>55</v>
      </c>
      <c r="B47" s="222">
        <v>2230</v>
      </c>
      <c r="C47" s="222">
        <v>350</v>
      </c>
      <c r="D47" s="13"/>
      <c r="E47" s="13"/>
      <c r="F47" s="223">
        <f>F97+F147+F199+F250</f>
        <v>0</v>
      </c>
      <c r="G47" s="223">
        <f t="shared" si="11"/>
        <v>0</v>
      </c>
      <c r="H47" s="223">
        <f t="shared" si="11"/>
        <v>0</v>
      </c>
      <c r="I47" s="222" t="s">
        <v>26</v>
      </c>
    </row>
    <row r="48" spans="1:9" ht="27" customHeight="1">
      <c r="A48" s="9" t="s">
        <v>56</v>
      </c>
      <c r="B48" s="222">
        <v>2240</v>
      </c>
      <c r="C48" s="222">
        <v>360</v>
      </c>
      <c r="D48" s="13"/>
      <c r="E48" s="13"/>
      <c r="F48" s="223">
        <f>F98+F148+F200+F251</f>
        <v>0</v>
      </c>
      <c r="G48" s="223">
        <f t="shared" si="11"/>
        <v>0</v>
      </c>
      <c r="H48" s="223">
        <f t="shared" si="11"/>
        <v>0</v>
      </c>
      <c r="I48" s="222" t="s">
        <v>26</v>
      </c>
    </row>
    <row r="49" spans="1:9" ht="30.6" customHeight="1">
      <c r="A49" s="9" t="s">
        <v>57</v>
      </c>
      <c r="B49" s="222">
        <v>2300</v>
      </c>
      <c r="C49" s="222">
        <v>850</v>
      </c>
      <c r="D49" s="13"/>
      <c r="E49" s="13"/>
      <c r="F49" s="223">
        <f>F50+F52+F53</f>
        <v>544048.6</v>
      </c>
      <c r="G49" s="223">
        <f t="shared" ref="G49:H49" si="12">G50+G52+G53</f>
        <v>304007</v>
      </c>
      <c r="H49" s="223">
        <f t="shared" si="12"/>
        <v>304007</v>
      </c>
      <c r="I49" s="222" t="s">
        <v>26</v>
      </c>
    </row>
    <row r="50" spans="1:9" ht="15.75">
      <c r="A50" s="9" t="s">
        <v>40</v>
      </c>
      <c r="B50" s="299">
        <v>2310</v>
      </c>
      <c r="C50" s="299">
        <v>851</v>
      </c>
      <c r="D50" s="300"/>
      <c r="E50" s="300"/>
      <c r="F50" s="301">
        <f>F100+F150+F202+F253</f>
        <v>543860</v>
      </c>
      <c r="G50" s="301">
        <f t="shared" ref="G50:H50" si="13">G100+G150+G202+G253</f>
        <v>304007</v>
      </c>
      <c r="H50" s="301">
        <f t="shared" si="13"/>
        <v>304007</v>
      </c>
      <c r="I50" s="299" t="s">
        <v>26</v>
      </c>
    </row>
    <row r="51" spans="1:9" ht="36.6" customHeight="1">
      <c r="A51" s="9" t="s">
        <v>58</v>
      </c>
      <c r="B51" s="299"/>
      <c r="C51" s="299"/>
      <c r="D51" s="300"/>
      <c r="E51" s="300"/>
      <c r="F51" s="301"/>
      <c r="G51" s="301"/>
      <c r="H51" s="301"/>
      <c r="I51" s="299"/>
    </row>
    <row r="52" spans="1:9" ht="66" customHeight="1">
      <c r="A52" s="9" t="s">
        <v>59</v>
      </c>
      <c r="B52" s="222">
        <v>2320</v>
      </c>
      <c r="C52" s="222">
        <v>852</v>
      </c>
      <c r="D52" s="13"/>
      <c r="E52" s="13"/>
      <c r="F52" s="223">
        <f>F102+F152+F204+F255</f>
        <v>0</v>
      </c>
      <c r="G52" s="223">
        <f t="shared" ref="G52:H53" si="14">G102+G152+G204+G255</f>
        <v>0</v>
      </c>
      <c r="H52" s="223">
        <f t="shared" si="14"/>
        <v>0</v>
      </c>
      <c r="I52" s="222" t="s">
        <v>26</v>
      </c>
    </row>
    <row r="53" spans="1:9" ht="47.25">
      <c r="A53" s="9" t="s">
        <v>60</v>
      </c>
      <c r="B53" s="222">
        <v>2330</v>
      </c>
      <c r="C53" s="222">
        <v>853</v>
      </c>
      <c r="D53" s="13"/>
      <c r="E53" s="13"/>
      <c r="F53" s="223">
        <f>F103+F153+F205+F256</f>
        <v>188.6</v>
      </c>
      <c r="G53" s="223">
        <f t="shared" si="14"/>
        <v>0</v>
      </c>
      <c r="H53" s="223">
        <f t="shared" si="14"/>
        <v>0</v>
      </c>
      <c r="I53" s="222" t="s">
        <v>26</v>
      </c>
    </row>
    <row r="54" spans="1:9" ht="47.25" hidden="1">
      <c r="A54" s="9" t="s">
        <v>61</v>
      </c>
      <c r="B54" s="222">
        <v>2400</v>
      </c>
      <c r="C54" s="222" t="s">
        <v>26</v>
      </c>
      <c r="D54" s="13"/>
      <c r="E54" s="13"/>
      <c r="F54" s="223">
        <f>F55+F57+F58+F59</f>
        <v>0</v>
      </c>
      <c r="G54" s="223">
        <f t="shared" ref="G54:H54" si="15">G55+G57+G58+G59</f>
        <v>0</v>
      </c>
      <c r="H54" s="223">
        <f t="shared" si="15"/>
        <v>0</v>
      </c>
      <c r="I54" s="222" t="s">
        <v>26</v>
      </c>
    </row>
    <row r="55" spans="1:9" ht="15.75" hidden="1">
      <c r="A55" s="9" t="s">
        <v>40</v>
      </c>
      <c r="B55" s="299">
        <v>2410</v>
      </c>
      <c r="C55" s="299">
        <v>613</v>
      </c>
      <c r="D55" s="300"/>
      <c r="E55" s="300"/>
      <c r="F55" s="298"/>
      <c r="G55" s="298"/>
      <c r="H55" s="298"/>
      <c r="I55" s="299" t="s">
        <v>26</v>
      </c>
    </row>
    <row r="56" spans="1:9" ht="31.5" hidden="1">
      <c r="A56" s="9" t="s">
        <v>62</v>
      </c>
      <c r="B56" s="299"/>
      <c r="C56" s="299"/>
      <c r="D56" s="300"/>
      <c r="E56" s="300"/>
      <c r="F56" s="298"/>
      <c r="G56" s="298"/>
      <c r="H56" s="298"/>
      <c r="I56" s="299"/>
    </row>
    <row r="57" spans="1:9" ht="31.5" hidden="1">
      <c r="A57" s="9" t="s">
        <v>63</v>
      </c>
      <c r="B57" s="222">
        <v>2420</v>
      </c>
      <c r="C57" s="222">
        <v>623</v>
      </c>
      <c r="D57" s="13"/>
      <c r="E57" s="13"/>
      <c r="F57" s="221"/>
      <c r="G57" s="221"/>
      <c r="H57" s="221"/>
      <c r="I57" s="13"/>
    </row>
    <row r="58" spans="1:9" ht="63" hidden="1">
      <c r="A58" s="9" t="s">
        <v>64</v>
      </c>
      <c r="B58" s="222">
        <v>2430</v>
      </c>
      <c r="C58" s="222">
        <v>634</v>
      </c>
      <c r="D58" s="13"/>
      <c r="E58" s="13"/>
      <c r="F58" s="221"/>
      <c r="G58" s="221"/>
      <c r="H58" s="221"/>
      <c r="I58" s="13"/>
    </row>
    <row r="59" spans="1:9" ht="31.5" hidden="1">
      <c r="A59" s="9" t="s">
        <v>65</v>
      </c>
      <c r="B59" s="222">
        <v>2440</v>
      </c>
      <c r="C59" s="222">
        <v>810</v>
      </c>
      <c r="D59" s="13"/>
      <c r="E59" s="13"/>
      <c r="F59" s="221"/>
      <c r="G59" s="221"/>
      <c r="H59" s="221"/>
      <c r="I59" s="13"/>
    </row>
    <row r="60" spans="1:9" ht="31.5">
      <c r="A60" s="9" t="s">
        <v>66</v>
      </c>
      <c r="B60" s="222">
        <v>2500</v>
      </c>
      <c r="C60" s="222" t="s">
        <v>26</v>
      </c>
      <c r="D60" s="13"/>
      <c r="E60" s="13"/>
      <c r="F60" s="223">
        <f>F61</f>
        <v>0</v>
      </c>
      <c r="G60" s="223">
        <f t="shared" ref="G60:H60" si="16">G61</f>
        <v>0</v>
      </c>
      <c r="H60" s="223">
        <f t="shared" si="16"/>
        <v>0</v>
      </c>
      <c r="I60" s="222" t="s">
        <v>26</v>
      </c>
    </row>
    <row r="61" spans="1:9" ht="63" hidden="1">
      <c r="A61" s="9" t="s">
        <v>67</v>
      </c>
      <c r="B61" s="222">
        <v>2520</v>
      </c>
      <c r="C61" s="222">
        <v>831</v>
      </c>
      <c r="D61" s="13"/>
      <c r="E61" s="13"/>
      <c r="F61" s="221"/>
      <c r="G61" s="221"/>
      <c r="H61" s="221"/>
      <c r="I61" s="222" t="s">
        <v>26</v>
      </c>
    </row>
    <row r="62" spans="1:9" ht="31.5">
      <c r="A62" s="9" t="s">
        <v>68</v>
      </c>
      <c r="B62" s="222">
        <v>2600</v>
      </c>
      <c r="C62" s="222" t="s">
        <v>26</v>
      </c>
      <c r="D62" s="13"/>
      <c r="E62" s="13"/>
      <c r="F62" s="223">
        <f>F63+F64+F65+F66+F67</f>
        <v>17845781.43</v>
      </c>
      <c r="G62" s="223">
        <f>G63+G64+G65+G66+G67</f>
        <v>10502521</v>
      </c>
      <c r="H62" s="223">
        <f t="shared" ref="H62:I62" si="17">H63+H64+H65+H66+H67</f>
        <v>10785025</v>
      </c>
      <c r="I62" s="222">
        <f t="shared" si="17"/>
        <v>0</v>
      </c>
    </row>
    <row r="63" spans="1:9" ht="46.15" hidden="1" customHeight="1">
      <c r="A63" s="9" t="s">
        <v>69</v>
      </c>
      <c r="B63" s="222">
        <v>2610</v>
      </c>
      <c r="C63" s="222">
        <v>241</v>
      </c>
      <c r="D63" s="13"/>
      <c r="E63" s="13"/>
      <c r="F63" s="221"/>
      <c r="G63" s="221"/>
      <c r="H63" s="221"/>
      <c r="I63" s="13"/>
    </row>
    <row r="64" spans="1:9" ht="47.25">
      <c r="A64" s="9" t="s">
        <v>70</v>
      </c>
      <c r="B64" s="222">
        <v>2630</v>
      </c>
      <c r="C64" s="222">
        <v>243</v>
      </c>
      <c r="D64" s="13"/>
      <c r="E64" s="13"/>
      <c r="F64" s="223">
        <f>F114+F165+F217+F268</f>
        <v>2550662</v>
      </c>
      <c r="G64" s="223">
        <f t="shared" ref="G64:H67" si="18">G114+G165+G217+G268</f>
        <v>0</v>
      </c>
      <c r="H64" s="223">
        <f t="shared" si="18"/>
        <v>0</v>
      </c>
      <c r="I64" s="13"/>
    </row>
    <row r="65" spans="1:9" ht="15.75">
      <c r="A65" s="9" t="s">
        <v>71</v>
      </c>
      <c r="B65" s="222">
        <v>2640</v>
      </c>
      <c r="C65" s="222">
        <v>244</v>
      </c>
      <c r="D65" s="13"/>
      <c r="E65" s="13"/>
      <c r="F65" s="223">
        <f>F115+F166+F218+F269</f>
        <v>11936209.100000001</v>
      </c>
      <c r="G65" s="223">
        <f t="shared" si="18"/>
        <v>7545884</v>
      </c>
      <c r="H65" s="223">
        <f t="shared" si="18"/>
        <v>7828388</v>
      </c>
      <c r="I65" s="13"/>
    </row>
    <row r="66" spans="1:9" ht="78.75">
      <c r="A66" s="9" t="s">
        <v>72</v>
      </c>
      <c r="B66" s="222">
        <v>2650</v>
      </c>
      <c r="C66" s="222">
        <v>246</v>
      </c>
      <c r="D66" s="13"/>
      <c r="E66" s="13"/>
      <c r="F66" s="223">
        <f>F116+F167+F219+F270</f>
        <v>0</v>
      </c>
      <c r="G66" s="223">
        <f t="shared" si="18"/>
        <v>0</v>
      </c>
      <c r="H66" s="223">
        <f t="shared" si="18"/>
        <v>0</v>
      </c>
      <c r="I66" s="13"/>
    </row>
    <row r="67" spans="1:9" ht="15.75">
      <c r="A67" s="9" t="s">
        <v>73</v>
      </c>
      <c r="B67" s="222">
        <v>2660</v>
      </c>
      <c r="C67" s="222">
        <v>247</v>
      </c>
      <c r="D67" s="13"/>
      <c r="E67" s="13"/>
      <c r="F67" s="223">
        <f>F117+F168+F220+F271</f>
        <v>3358910.33</v>
      </c>
      <c r="G67" s="223">
        <f t="shared" si="18"/>
        <v>2956637</v>
      </c>
      <c r="H67" s="223">
        <f t="shared" si="18"/>
        <v>2956637</v>
      </c>
      <c r="I67" s="13"/>
    </row>
    <row r="68" spans="1:9" ht="31.5">
      <c r="A68" s="9" t="s">
        <v>74</v>
      </c>
      <c r="B68" s="222">
        <v>2700</v>
      </c>
      <c r="C68" s="222">
        <v>400</v>
      </c>
      <c r="D68" s="13"/>
      <c r="E68" s="13"/>
      <c r="F68" s="223">
        <f>F69+F70</f>
        <v>0</v>
      </c>
      <c r="G68" s="223">
        <f t="shared" ref="G68:I68" si="19">G69+G70</f>
        <v>0</v>
      </c>
      <c r="H68" s="223">
        <f t="shared" si="19"/>
        <v>0</v>
      </c>
      <c r="I68" s="222">
        <f t="shared" si="19"/>
        <v>0</v>
      </c>
    </row>
    <row r="69" spans="1:9" ht="47.25">
      <c r="A69" s="9" t="s">
        <v>75</v>
      </c>
      <c r="B69" s="222">
        <v>2710</v>
      </c>
      <c r="C69" s="222">
        <v>406</v>
      </c>
      <c r="D69" s="13"/>
      <c r="E69" s="13"/>
      <c r="F69" s="223">
        <f>F119+F170+F222+F273</f>
        <v>0</v>
      </c>
      <c r="G69" s="223">
        <f t="shared" ref="G69:H69" si="20">G119+G170+G222+G273</f>
        <v>0</v>
      </c>
      <c r="H69" s="223">
        <f t="shared" si="20"/>
        <v>0</v>
      </c>
      <c r="I69" s="13"/>
    </row>
    <row r="70" spans="1:9" ht="47.25">
      <c r="A70" s="9" t="s">
        <v>76</v>
      </c>
      <c r="B70" s="222">
        <v>2720</v>
      </c>
      <c r="C70" s="222">
        <v>407</v>
      </c>
      <c r="D70" s="13"/>
      <c r="E70" s="13"/>
      <c r="F70" s="223">
        <f>F120+F172+F224+F275</f>
        <v>0</v>
      </c>
      <c r="G70" s="223">
        <f t="shared" ref="G70:H70" si="21">G120+G172+G224+G275</f>
        <v>0</v>
      </c>
      <c r="H70" s="223">
        <f t="shared" si="21"/>
        <v>0</v>
      </c>
      <c r="I70" s="13"/>
    </row>
    <row r="71" spans="1:9" ht="15.75">
      <c r="A71" s="9" t="s">
        <v>77</v>
      </c>
      <c r="B71" s="222">
        <v>3000</v>
      </c>
      <c r="C71" s="222">
        <v>100</v>
      </c>
      <c r="D71" s="13"/>
      <c r="E71" s="13"/>
      <c r="F71" s="223">
        <f>F72+F74+F75</f>
        <v>0</v>
      </c>
      <c r="G71" s="223">
        <f t="shared" ref="G71:H71" si="22">G72+G74+G75</f>
        <v>0</v>
      </c>
      <c r="H71" s="223">
        <f t="shared" si="22"/>
        <v>0</v>
      </c>
      <c r="I71" s="222" t="s">
        <v>26</v>
      </c>
    </row>
    <row r="72" spans="1:9" ht="15.75">
      <c r="A72" s="9" t="s">
        <v>30</v>
      </c>
      <c r="B72" s="299">
        <v>33010</v>
      </c>
      <c r="C72" s="300"/>
      <c r="D72" s="300"/>
      <c r="E72" s="300"/>
      <c r="F72" s="298"/>
      <c r="G72" s="298"/>
      <c r="H72" s="298"/>
      <c r="I72" s="299" t="s">
        <v>26</v>
      </c>
    </row>
    <row r="73" spans="1:9" ht="15.75">
      <c r="A73" s="9" t="s">
        <v>78</v>
      </c>
      <c r="B73" s="299"/>
      <c r="C73" s="300"/>
      <c r="D73" s="300"/>
      <c r="E73" s="300"/>
      <c r="F73" s="298"/>
      <c r="G73" s="298"/>
      <c r="H73" s="298"/>
      <c r="I73" s="299"/>
    </row>
    <row r="74" spans="1:9" ht="15.75">
      <c r="A74" s="9" t="s">
        <v>79</v>
      </c>
      <c r="B74" s="222">
        <v>3020</v>
      </c>
      <c r="C74" s="13"/>
      <c r="D74" s="13"/>
      <c r="E74" s="13"/>
      <c r="F74" s="221"/>
      <c r="G74" s="221"/>
      <c r="H74" s="221"/>
      <c r="I74" s="222" t="s">
        <v>26</v>
      </c>
    </row>
    <row r="75" spans="1:9" ht="15.75">
      <c r="A75" s="9" t="s">
        <v>80</v>
      </c>
      <c r="B75" s="222">
        <v>3030</v>
      </c>
      <c r="C75" s="13"/>
      <c r="D75" s="13"/>
      <c r="E75" s="13"/>
      <c r="F75" s="221"/>
      <c r="G75" s="221"/>
      <c r="H75" s="221"/>
      <c r="I75" s="222" t="s">
        <v>26</v>
      </c>
    </row>
    <row r="76" spans="1:9" ht="15.75">
      <c r="A76" s="9" t="s">
        <v>81</v>
      </c>
      <c r="B76" s="222">
        <v>4000</v>
      </c>
      <c r="C76" s="222" t="s">
        <v>26</v>
      </c>
      <c r="D76" s="13"/>
      <c r="E76" s="13"/>
      <c r="F76" s="223">
        <f>F77</f>
        <v>0</v>
      </c>
      <c r="G76" s="223">
        <f t="shared" ref="G76:H76" si="23">G77</f>
        <v>0</v>
      </c>
      <c r="H76" s="223">
        <f t="shared" si="23"/>
        <v>0</v>
      </c>
      <c r="I76" s="222" t="s">
        <v>26</v>
      </c>
    </row>
    <row r="77" spans="1:9" ht="15.75">
      <c r="A77" s="9" t="s">
        <v>40</v>
      </c>
      <c r="B77" s="299">
        <v>44010</v>
      </c>
      <c r="C77" s="299">
        <v>610</v>
      </c>
      <c r="D77" s="300"/>
      <c r="E77" s="300"/>
      <c r="F77" s="298"/>
      <c r="G77" s="298"/>
      <c r="H77" s="298"/>
      <c r="I77" s="299" t="s">
        <v>26</v>
      </c>
    </row>
    <row r="78" spans="1:9" ht="15.75">
      <c r="A78" s="9" t="s">
        <v>82</v>
      </c>
      <c r="B78" s="299"/>
      <c r="C78" s="299"/>
      <c r="D78" s="300"/>
      <c r="E78" s="300"/>
      <c r="F78" s="298"/>
      <c r="G78" s="298"/>
      <c r="H78" s="298"/>
      <c r="I78" s="299"/>
    </row>
    <row r="79" spans="1:9" ht="15.75">
      <c r="A79" s="13"/>
      <c r="B79" s="13"/>
      <c r="C79" s="13"/>
      <c r="D79" s="13"/>
      <c r="E79" s="13"/>
      <c r="F79" s="221"/>
      <c r="G79" s="221"/>
      <c r="H79" s="221"/>
      <c r="I79" s="13"/>
    </row>
    <row r="80" spans="1:9" ht="47.45" customHeight="1">
      <c r="A80" s="11" t="s">
        <v>43</v>
      </c>
      <c r="B80" s="13"/>
      <c r="C80" s="13"/>
      <c r="D80" s="13"/>
      <c r="E80" s="13"/>
      <c r="F80" s="171">
        <f>F81+F91+F99+F104+F110+F112+F118</f>
        <v>42430892.549999997</v>
      </c>
      <c r="G80" s="171">
        <f>G81+G91+G99+G104+G110+G112+G118</f>
        <v>51589864</v>
      </c>
      <c r="H80" s="171">
        <f>H81+H91+H99+H104+H110+H112+H118</f>
        <v>51589864</v>
      </c>
      <c r="I80" s="12"/>
    </row>
    <row r="81" spans="1:10" ht="19.149999999999999" customHeight="1">
      <c r="A81" s="9" t="s">
        <v>30</v>
      </c>
      <c r="B81" s="299">
        <v>2100</v>
      </c>
      <c r="C81" s="299" t="s">
        <v>26</v>
      </c>
      <c r="D81" s="300"/>
      <c r="E81" s="300"/>
      <c r="F81" s="301">
        <f>F83+F85+F86+F87</f>
        <v>35968578.439999998</v>
      </c>
      <c r="G81" s="301">
        <f t="shared" ref="G81" si="24">G83+G85+G86+G87</f>
        <v>46585710</v>
      </c>
      <c r="H81" s="301">
        <f>H83+H85+H86+H87</f>
        <v>46585710</v>
      </c>
      <c r="I81" s="299" t="s">
        <v>26</v>
      </c>
    </row>
    <row r="82" spans="1:10" ht="29.45" customHeight="1">
      <c r="A82" s="9" t="s">
        <v>44</v>
      </c>
      <c r="B82" s="299"/>
      <c r="C82" s="299"/>
      <c r="D82" s="300"/>
      <c r="E82" s="300"/>
      <c r="F82" s="301"/>
      <c r="G82" s="301"/>
      <c r="H82" s="301"/>
      <c r="I82" s="299"/>
    </row>
    <row r="83" spans="1:10" ht="18" customHeight="1">
      <c r="A83" s="9" t="s">
        <v>30</v>
      </c>
      <c r="B83" s="299">
        <v>2110</v>
      </c>
      <c r="C83" s="299">
        <v>111</v>
      </c>
      <c r="D83" s="300"/>
      <c r="E83" s="300"/>
      <c r="F83" s="301">
        <f>'республ. бюдж.'!BQ21+'республ. бюдж.'!BE57+'республ. бюдж.'!BQ212+'горбюдж. '!BQ276+'горбюдж. '!BQ348</f>
        <v>27625636.48</v>
      </c>
      <c r="G83" s="301">
        <f>'республ. бюдж.'!BQ31+'республ. бюдж.'!BN57</f>
        <v>35780115</v>
      </c>
      <c r="H83" s="301">
        <f>'республ. бюдж.'!BQ31+'республ. бюдж.'!BW57</f>
        <v>35780115</v>
      </c>
      <c r="I83" s="299" t="s">
        <v>26</v>
      </c>
      <c r="J83">
        <v>26940557</v>
      </c>
    </row>
    <row r="84" spans="1:10" ht="19.899999999999999" customHeight="1">
      <c r="A84" s="9" t="s">
        <v>45</v>
      </c>
      <c r="B84" s="299"/>
      <c r="C84" s="299"/>
      <c r="D84" s="300"/>
      <c r="E84" s="300"/>
      <c r="F84" s="301"/>
      <c r="G84" s="301"/>
      <c r="H84" s="301"/>
      <c r="I84" s="299"/>
    </row>
    <row r="85" spans="1:10" ht="44.45" customHeight="1">
      <c r="A85" s="9" t="s">
        <v>46</v>
      </c>
      <c r="B85" s="222">
        <v>2120</v>
      </c>
      <c r="C85" s="222">
        <v>112</v>
      </c>
      <c r="D85" s="13"/>
      <c r="E85" s="13"/>
      <c r="F85" s="223">
        <v>0</v>
      </c>
      <c r="G85" s="223">
        <f>[1]РБ!BN75</f>
        <v>0</v>
      </c>
      <c r="H85" s="223">
        <f>[1]РБ!BW75</f>
        <v>0</v>
      </c>
      <c r="I85" s="222" t="s">
        <v>26</v>
      </c>
    </row>
    <row r="86" spans="1:10" ht="57.6" customHeight="1">
      <c r="A86" s="9" t="s">
        <v>47</v>
      </c>
      <c r="B86" s="222">
        <v>2130</v>
      </c>
      <c r="C86" s="222">
        <v>113</v>
      </c>
      <c r="D86" s="13"/>
      <c r="E86" s="13"/>
      <c r="F86" s="223"/>
      <c r="G86" s="223"/>
      <c r="H86" s="223"/>
      <c r="I86" s="222" t="s">
        <v>26</v>
      </c>
    </row>
    <row r="87" spans="1:10" ht="70.900000000000006" customHeight="1">
      <c r="A87" s="9" t="s">
        <v>48</v>
      </c>
      <c r="B87" s="222">
        <v>2140</v>
      </c>
      <c r="C87" s="222">
        <v>119</v>
      </c>
      <c r="D87" s="13"/>
      <c r="E87" s="13"/>
      <c r="F87" s="223">
        <f>F88+F90</f>
        <v>8342941.96</v>
      </c>
      <c r="G87" s="223">
        <f t="shared" ref="G87:H87" si="25">G88+G90</f>
        <v>10805595</v>
      </c>
      <c r="H87" s="223">
        <f t="shared" si="25"/>
        <v>10805595</v>
      </c>
      <c r="I87" s="222" t="s">
        <v>26</v>
      </c>
      <c r="J87">
        <v>8136048</v>
      </c>
    </row>
    <row r="88" spans="1:10" ht="18.600000000000001" customHeight="1">
      <c r="A88" s="9" t="s">
        <v>30</v>
      </c>
      <c r="B88" s="299">
        <v>2141</v>
      </c>
      <c r="C88" s="299">
        <v>119</v>
      </c>
      <c r="D88" s="300"/>
      <c r="E88" s="300"/>
      <c r="F88" s="302">
        <f>'республ. бюдж.'!BG93+'республ. бюдж.'!BG249+'горбюдж. '!BG312+'горбюдж. '!BG384</f>
        <v>8342941.96</v>
      </c>
      <c r="G88" s="302">
        <f>'республ. бюдж.'!BP93</f>
        <v>10805595</v>
      </c>
      <c r="H88" s="302">
        <f>'республ. бюдж.'!BX93</f>
        <v>10805595</v>
      </c>
      <c r="I88" s="299" t="s">
        <v>26</v>
      </c>
    </row>
    <row r="89" spans="1:10" ht="31.5" customHeight="1">
      <c r="A89" s="9" t="s">
        <v>49</v>
      </c>
      <c r="B89" s="299"/>
      <c r="C89" s="299"/>
      <c r="D89" s="300"/>
      <c r="E89" s="300"/>
      <c r="F89" s="303"/>
      <c r="G89" s="303"/>
      <c r="H89" s="303"/>
      <c r="I89" s="299"/>
    </row>
    <row r="90" spans="1:10" ht="27" customHeight="1">
      <c r="A90" s="9" t="s">
        <v>50</v>
      </c>
      <c r="B90" s="222">
        <v>2142</v>
      </c>
      <c r="C90" s="222">
        <v>119</v>
      </c>
      <c r="D90" s="13"/>
      <c r="E90" s="13"/>
      <c r="F90" s="223">
        <f>'республ. бюдж.'!BE109</f>
        <v>0</v>
      </c>
      <c r="G90" s="221"/>
      <c r="H90" s="221"/>
      <c r="I90" s="222" t="s">
        <v>26</v>
      </c>
    </row>
    <row r="91" spans="1:10" ht="46.9" customHeight="1">
      <c r="A91" s="9" t="s">
        <v>51</v>
      </c>
      <c r="B91" s="222">
        <v>2200</v>
      </c>
      <c r="C91" s="222">
        <v>300</v>
      </c>
      <c r="D91" s="13"/>
      <c r="E91" s="13"/>
      <c r="F91" s="223">
        <f>F92+F94+F96+F97+F98</f>
        <v>0</v>
      </c>
      <c r="G91" s="223">
        <f t="shared" ref="G91:H91" si="26">G92+G94+G96+G97+G98</f>
        <v>0</v>
      </c>
      <c r="H91" s="223">
        <f t="shared" si="26"/>
        <v>0</v>
      </c>
      <c r="I91" s="222" t="s">
        <v>26</v>
      </c>
    </row>
    <row r="92" spans="1:10" ht="19.899999999999999" customHeight="1">
      <c r="A92" s="9" t="s">
        <v>30</v>
      </c>
      <c r="B92" s="299">
        <v>2210</v>
      </c>
      <c r="C92" s="299">
        <v>320</v>
      </c>
      <c r="D92" s="300"/>
      <c r="E92" s="300"/>
      <c r="F92" s="298"/>
      <c r="G92" s="298"/>
      <c r="H92" s="298"/>
      <c r="I92" s="299" t="s">
        <v>26</v>
      </c>
    </row>
    <row r="93" spans="1:10" ht="49.9" customHeight="1">
      <c r="A93" s="9" t="s">
        <v>52</v>
      </c>
      <c r="B93" s="299"/>
      <c r="C93" s="299"/>
      <c r="D93" s="300"/>
      <c r="E93" s="300"/>
      <c r="F93" s="298"/>
      <c r="G93" s="298"/>
      <c r="H93" s="298"/>
      <c r="I93" s="299"/>
    </row>
    <row r="94" spans="1:10" ht="15.75">
      <c r="A94" s="9" t="s">
        <v>40</v>
      </c>
      <c r="B94" s="299">
        <v>2211</v>
      </c>
      <c r="C94" s="299">
        <v>321</v>
      </c>
      <c r="D94" s="300"/>
      <c r="E94" s="300"/>
      <c r="F94" s="298"/>
      <c r="G94" s="298"/>
      <c r="H94" s="298"/>
      <c r="I94" s="299" t="s">
        <v>26</v>
      </c>
    </row>
    <row r="95" spans="1:10" ht="52.15" customHeight="1">
      <c r="A95" s="9" t="s">
        <v>53</v>
      </c>
      <c r="B95" s="299"/>
      <c r="C95" s="299"/>
      <c r="D95" s="300"/>
      <c r="E95" s="300"/>
      <c r="F95" s="298"/>
      <c r="G95" s="298"/>
      <c r="H95" s="298"/>
      <c r="I95" s="299"/>
    </row>
    <row r="96" spans="1:10" ht="70.900000000000006" customHeight="1">
      <c r="A96" s="9" t="s">
        <v>54</v>
      </c>
      <c r="B96" s="222">
        <v>2220</v>
      </c>
      <c r="C96" s="222">
        <v>340</v>
      </c>
      <c r="D96" s="13"/>
      <c r="E96" s="13"/>
      <c r="F96" s="221"/>
      <c r="G96" s="221"/>
      <c r="H96" s="221"/>
      <c r="I96" s="222" t="s">
        <v>26</v>
      </c>
    </row>
    <row r="97" spans="1:10" ht="108" hidden="1" customHeight="1">
      <c r="A97" s="9" t="s">
        <v>55</v>
      </c>
      <c r="B97" s="222">
        <v>2230</v>
      </c>
      <c r="C97" s="222">
        <v>350</v>
      </c>
      <c r="D97" s="13"/>
      <c r="E97" s="13"/>
      <c r="F97" s="221"/>
      <c r="G97" s="221"/>
      <c r="H97" s="221"/>
      <c r="I97" s="222" t="s">
        <v>26</v>
      </c>
    </row>
    <row r="98" spans="1:10" ht="27" hidden="1" customHeight="1">
      <c r="A98" s="9" t="s">
        <v>56</v>
      </c>
      <c r="B98" s="222">
        <v>2240</v>
      </c>
      <c r="C98" s="222">
        <v>360</v>
      </c>
      <c r="D98" s="13"/>
      <c r="E98" s="13"/>
      <c r="F98" s="221"/>
      <c r="G98" s="221"/>
      <c r="H98" s="221"/>
      <c r="I98" s="222" t="s">
        <v>26</v>
      </c>
    </row>
    <row r="99" spans="1:10" ht="30.6" customHeight="1">
      <c r="A99" s="9" t="s">
        <v>57</v>
      </c>
      <c r="B99" s="222">
        <v>2300</v>
      </c>
      <c r="C99" s="222">
        <v>850</v>
      </c>
      <c r="D99" s="13"/>
      <c r="E99" s="13"/>
      <c r="F99" s="223">
        <f>F100+F102+F103</f>
        <v>543860</v>
      </c>
      <c r="G99" s="223">
        <f t="shared" ref="G99:H99" si="27">G100+G102+G103</f>
        <v>304007</v>
      </c>
      <c r="H99" s="223">
        <f t="shared" si="27"/>
        <v>304007</v>
      </c>
      <c r="I99" s="222" t="s">
        <v>26</v>
      </c>
    </row>
    <row r="100" spans="1:10" ht="15.75">
      <c r="A100" s="9" t="s">
        <v>40</v>
      </c>
      <c r="B100" s="299">
        <v>2310</v>
      </c>
      <c r="C100" s="299">
        <v>851</v>
      </c>
      <c r="D100" s="300"/>
      <c r="E100" s="300"/>
      <c r="F100" s="301">
        <f>'горбюдж. '!AP17+'горбюдж. '!AP44</f>
        <v>543860</v>
      </c>
      <c r="G100" s="301">
        <f>'горбюдж. '!BF17+'горбюдж. '!BF44</f>
        <v>304007</v>
      </c>
      <c r="H100" s="301">
        <f>'горбюдж. '!BR17+'горбюдж. '!BR44</f>
        <v>304007</v>
      </c>
      <c r="I100" s="299" t="s">
        <v>26</v>
      </c>
    </row>
    <row r="101" spans="1:10" ht="36.6" customHeight="1">
      <c r="A101" s="9" t="s">
        <v>58</v>
      </c>
      <c r="B101" s="299"/>
      <c r="C101" s="299"/>
      <c r="D101" s="300"/>
      <c r="E101" s="300"/>
      <c r="F101" s="301"/>
      <c r="G101" s="301"/>
      <c r="H101" s="301"/>
      <c r="I101" s="299"/>
      <c r="J101">
        <v>539259</v>
      </c>
    </row>
    <row r="102" spans="1:10" ht="66" customHeight="1">
      <c r="A102" s="9" t="s">
        <v>59</v>
      </c>
      <c r="B102" s="222">
        <v>2320</v>
      </c>
      <c r="C102" s="222">
        <v>852</v>
      </c>
      <c r="D102" s="13"/>
      <c r="E102" s="13"/>
      <c r="F102" s="221"/>
      <c r="G102" s="221"/>
      <c r="H102" s="221"/>
      <c r="I102" s="222" t="s">
        <v>26</v>
      </c>
    </row>
    <row r="103" spans="1:10" ht="47.25">
      <c r="A103" s="9" t="s">
        <v>60</v>
      </c>
      <c r="B103" s="222">
        <v>2330</v>
      </c>
      <c r="C103" s="222">
        <v>853</v>
      </c>
      <c r="D103" s="13"/>
      <c r="E103" s="13"/>
      <c r="F103" s="221"/>
      <c r="G103" s="221"/>
      <c r="H103" s="221"/>
      <c r="I103" s="222" t="s">
        <v>26</v>
      </c>
    </row>
    <row r="104" spans="1:10" ht="47.25" hidden="1">
      <c r="A104" s="9" t="s">
        <v>61</v>
      </c>
      <c r="B104" s="222">
        <v>2400</v>
      </c>
      <c r="C104" s="222" t="s">
        <v>26</v>
      </c>
      <c r="D104" s="13"/>
      <c r="E104" s="13"/>
      <c r="F104" s="223">
        <f>F105+F107+F108+F109</f>
        <v>0</v>
      </c>
      <c r="G104" s="223">
        <f t="shared" ref="G104:H104" si="28">G105+G107+G108+G109</f>
        <v>0</v>
      </c>
      <c r="H104" s="223">
        <f t="shared" si="28"/>
        <v>0</v>
      </c>
      <c r="I104" s="222" t="s">
        <v>26</v>
      </c>
    </row>
    <row r="105" spans="1:10" ht="15.75" hidden="1">
      <c r="A105" s="9" t="s">
        <v>40</v>
      </c>
      <c r="B105" s="299">
        <v>2410</v>
      </c>
      <c r="C105" s="299">
        <v>613</v>
      </c>
      <c r="D105" s="300"/>
      <c r="E105" s="300"/>
      <c r="F105" s="298"/>
      <c r="G105" s="298"/>
      <c r="H105" s="298"/>
      <c r="I105" s="299" t="s">
        <v>26</v>
      </c>
    </row>
    <row r="106" spans="1:10" ht="31.5" hidden="1">
      <c r="A106" s="9" t="s">
        <v>62</v>
      </c>
      <c r="B106" s="299"/>
      <c r="C106" s="299"/>
      <c r="D106" s="300"/>
      <c r="E106" s="300"/>
      <c r="F106" s="298"/>
      <c r="G106" s="298"/>
      <c r="H106" s="298"/>
      <c r="I106" s="299"/>
    </row>
    <row r="107" spans="1:10" ht="31.5" hidden="1">
      <c r="A107" s="9" t="s">
        <v>63</v>
      </c>
      <c r="B107" s="222">
        <v>2420</v>
      </c>
      <c r="C107" s="222">
        <v>623</v>
      </c>
      <c r="D107" s="13"/>
      <c r="E107" s="13"/>
      <c r="F107" s="221"/>
      <c r="G107" s="221"/>
      <c r="H107" s="221"/>
      <c r="I107" s="13"/>
    </row>
    <row r="108" spans="1:10" ht="63" hidden="1">
      <c r="A108" s="9" t="s">
        <v>64</v>
      </c>
      <c r="B108" s="222">
        <v>2430</v>
      </c>
      <c r="C108" s="222">
        <v>634</v>
      </c>
      <c r="D108" s="13"/>
      <c r="E108" s="13"/>
      <c r="F108" s="221"/>
      <c r="G108" s="221"/>
      <c r="H108" s="221"/>
      <c r="I108" s="13"/>
    </row>
    <row r="109" spans="1:10" ht="31.5" hidden="1">
      <c r="A109" s="9" t="s">
        <v>65</v>
      </c>
      <c r="B109" s="222">
        <v>2440</v>
      </c>
      <c r="C109" s="222">
        <v>810</v>
      </c>
      <c r="D109" s="13"/>
      <c r="E109" s="13"/>
      <c r="F109" s="221"/>
      <c r="G109" s="221"/>
      <c r="H109" s="221"/>
      <c r="I109" s="13"/>
    </row>
    <row r="110" spans="1:10" ht="31.5">
      <c r="A110" s="9" t="s">
        <v>66</v>
      </c>
      <c r="B110" s="222">
        <v>2500</v>
      </c>
      <c r="C110" s="222" t="s">
        <v>26</v>
      </c>
      <c r="D110" s="13"/>
      <c r="E110" s="13"/>
      <c r="F110" s="223">
        <f>F111</f>
        <v>0</v>
      </c>
      <c r="G110" s="223">
        <f t="shared" ref="G110:H110" si="29">G111</f>
        <v>0</v>
      </c>
      <c r="H110" s="223">
        <f t="shared" si="29"/>
        <v>0</v>
      </c>
      <c r="I110" s="222" t="s">
        <v>26</v>
      </c>
    </row>
    <row r="111" spans="1:10" ht="63" hidden="1">
      <c r="A111" s="9" t="s">
        <v>67</v>
      </c>
      <c r="B111" s="222">
        <v>2520</v>
      </c>
      <c r="C111" s="222">
        <v>831</v>
      </c>
      <c r="D111" s="13"/>
      <c r="E111" s="13"/>
      <c r="F111" s="221"/>
      <c r="G111" s="221"/>
      <c r="H111" s="221"/>
      <c r="I111" s="222" t="s">
        <v>26</v>
      </c>
    </row>
    <row r="112" spans="1:10" ht="31.5">
      <c r="A112" s="9" t="s">
        <v>68</v>
      </c>
      <c r="B112" s="222">
        <v>2600</v>
      </c>
      <c r="C112" s="222" t="s">
        <v>26</v>
      </c>
      <c r="D112" s="13"/>
      <c r="E112" s="13"/>
      <c r="F112" s="223">
        <f>F113+F114+F115+F116+F117</f>
        <v>5918454.1100000003</v>
      </c>
      <c r="G112" s="223">
        <f t="shared" ref="G112:I112" si="30">G113+G114+G115+G116+G117</f>
        <v>4700147</v>
      </c>
      <c r="H112" s="223">
        <f t="shared" si="30"/>
        <v>4700147</v>
      </c>
      <c r="I112" s="222">
        <f t="shared" si="30"/>
        <v>0</v>
      </c>
    </row>
    <row r="113" spans="1:11" ht="46.15" customHeight="1">
      <c r="A113" s="9" t="s">
        <v>69</v>
      </c>
      <c r="B113" s="222">
        <v>2610</v>
      </c>
      <c r="C113" s="222">
        <v>241</v>
      </c>
      <c r="D113" s="13"/>
      <c r="E113" s="13"/>
      <c r="F113" s="221"/>
      <c r="G113" s="221"/>
      <c r="H113" s="221"/>
      <c r="I113" s="13"/>
    </row>
    <row r="114" spans="1:11" ht="47.25">
      <c r="A114" s="9" t="s">
        <v>70</v>
      </c>
      <c r="B114" s="222">
        <v>2630</v>
      </c>
      <c r="C114" s="222">
        <v>243</v>
      </c>
      <c r="D114" s="13"/>
      <c r="E114" s="13"/>
      <c r="F114" s="221"/>
      <c r="G114" s="221"/>
      <c r="H114" s="221"/>
      <c r="I114" s="13"/>
    </row>
    <row r="115" spans="1:11" ht="15.75">
      <c r="A115" s="9" t="s">
        <v>71</v>
      </c>
      <c r="B115" s="222">
        <v>2640</v>
      </c>
      <c r="C115" s="222">
        <v>244</v>
      </c>
      <c r="D115" s="13"/>
      <c r="E115" s="13"/>
      <c r="F115" s="223">
        <f>'горбюдж. '!BG513+'республ. бюдж.'!BW304</f>
        <v>2649543.7800000003</v>
      </c>
      <c r="G115" s="223">
        <f>'горбюдж. '!BW516+'республ. бюдж.'!BW308</f>
        <v>1838510</v>
      </c>
      <c r="H115" s="223">
        <f>'горбюдж. '!BW521+'республ. бюдж.'!BX311</f>
        <v>1838510</v>
      </c>
      <c r="I115" s="222"/>
      <c r="J115">
        <v>1462251</v>
      </c>
      <c r="K115" s="177">
        <f>J115-F115</f>
        <v>-1187292.7800000003</v>
      </c>
    </row>
    <row r="116" spans="1:11" ht="78.75">
      <c r="A116" s="9" t="s">
        <v>72</v>
      </c>
      <c r="B116" s="222">
        <v>2650</v>
      </c>
      <c r="C116" s="222">
        <v>246</v>
      </c>
      <c r="D116" s="13"/>
      <c r="E116" s="13"/>
      <c r="F116" s="221"/>
      <c r="G116" s="221"/>
      <c r="H116" s="221"/>
      <c r="I116" s="13"/>
    </row>
    <row r="117" spans="1:11" ht="15.75">
      <c r="A117" s="9" t="s">
        <v>73</v>
      </c>
      <c r="B117" s="222">
        <v>2660</v>
      </c>
      <c r="C117" s="222">
        <v>247</v>
      </c>
      <c r="D117" s="13"/>
      <c r="E117" s="13"/>
      <c r="F117" s="223">
        <f>'горбюдж. '!BG512</f>
        <v>3268910.33</v>
      </c>
      <c r="G117" s="223">
        <f>'горбюдж. '!BW515</f>
        <v>2861637</v>
      </c>
      <c r="H117" s="223">
        <f>'горбюдж. '!BW520</f>
        <v>2861637</v>
      </c>
      <c r="I117" s="13"/>
      <c r="J117">
        <v>1504998</v>
      </c>
      <c r="K117" s="177">
        <f>F117-J117</f>
        <v>1763912.33</v>
      </c>
    </row>
    <row r="118" spans="1:11" ht="31.5">
      <c r="A118" s="9" t="s">
        <v>74</v>
      </c>
      <c r="B118" s="222">
        <v>2700</v>
      </c>
      <c r="C118" s="222">
        <v>400</v>
      </c>
      <c r="D118" s="13"/>
      <c r="E118" s="13"/>
      <c r="F118" s="223">
        <f>F119+F120</f>
        <v>0</v>
      </c>
      <c r="G118" s="223">
        <f t="shared" ref="G118:I118" si="31">G119+G120</f>
        <v>0</v>
      </c>
      <c r="H118" s="223">
        <f t="shared" si="31"/>
        <v>0</v>
      </c>
      <c r="I118" s="222">
        <f t="shared" si="31"/>
        <v>0</v>
      </c>
    </row>
    <row r="119" spans="1:11" ht="47.25">
      <c r="A119" s="9" t="s">
        <v>75</v>
      </c>
      <c r="B119" s="222">
        <v>2710</v>
      </c>
      <c r="C119" s="222">
        <v>406</v>
      </c>
      <c r="D119" s="13"/>
      <c r="E119" s="13"/>
      <c r="F119" s="221"/>
      <c r="G119" s="221"/>
      <c r="H119" s="221"/>
      <c r="I119" s="13"/>
    </row>
    <row r="120" spans="1:11" ht="47.25">
      <c r="A120" s="9" t="s">
        <v>76</v>
      </c>
      <c r="B120" s="222">
        <v>2720</v>
      </c>
      <c r="C120" s="222">
        <v>407</v>
      </c>
      <c r="D120" s="13"/>
      <c r="E120" s="13"/>
      <c r="F120" s="221"/>
      <c r="G120" s="221"/>
      <c r="H120" s="221"/>
      <c r="I120" s="13"/>
    </row>
    <row r="121" spans="1:11" ht="15.75">
      <c r="A121" s="9" t="s">
        <v>77</v>
      </c>
      <c r="B121" s="222">
        <v>3000</v>
      </c>
      <c r="C121" s="222">
        <v>100</v>
      </c>
      <c r="D121" s="13"/>
      <c r="E121" s="13"/>
      <c r="F121" s="223">
        <f>F122+F124+F125</f>
        <v>0</v>
      </c>
      <c r="G121" s="223">
        <f t="shared" ref="G121:H121" si="32">G122+G124+G125</f>
        <v>0</v>
      </c>
      <c r="H121" s="223">
        <f t="shared" si="32"/>
        <v>0</v>
      </c>
      <c r="I121" s="222" t="s">
        <v>26</v>
      </c>
    </row>
    <row r="122" spans="1:11" ht="15.75">
      <c r="A122" s="9" t="s">
        <v>30</v>
      </c>
      <c r="B122" s="299">
        <v>33010</v>
      </c>
      <c r="C122" s="300"/>
      <c r="D122" s="300"/>
      <c r="E122" s="300"/>
      <c r="F122" s="298"/>
      <c r="G122" s="298"/>
      <c r="H122" s="298"/>
      <c r="I122" s="299" t="s">
        <v>26</v>
      </c>
    </row>
    <row r="123" spans="1:11" ht="15.75">
      <c r="A123" s="9" t="s">
        <v>78</v>
      </c>
      <c r="B123" s="299"/>
      <c r="C123" s="300"/>
      <c r="D123" s="300"/>
      <c r="E123" s="300"/>
      <c r="F123" s="298"/>
      <c r="G123" s="298"/>
      <c r="H123" s="298"/>
      <c r="I123" s="299"/>
    </row>
    <row r="124" spans="1:11" ht="15.75">
      <c r="A124" s="9" t="s">
        <v>79</v>
      </c>
      <c r="B124" s="222">
        <v>3020</v>
      </c>
      <c r="C124" s="13"/>
      <c r="D124" s="13"/>
      <c r="E124" s="13"/>
      <c r="F124" s="221"/>
      <c r="G124" s="221"/>
      <c r="H124" s="221"/>
      <c r="I124" s="222" t="s">
        <v>26</v>
      </c>
    </row>
    <row r="125" spans="1:11" ht="15.75">
      <c r="A125" s="9" t="s">
        <v>80</v>
      </c>
      <c r="B125" s="222">
        <v>3030</v>
      </c>
      <c r="C125" s="13"/>
      <c r="D125" s="13"/>
      <c r="E125" s="13"/>
      <c r="F125" s="221"/>
      <c r="G125" s="221"/>
      <c r="H125" s="221"/>
      <c r="I125" s="222" t="s">
        <v>26</v>
      </c>
    </row>
    <row r="126" spans="1:11" ht="15.75">
      <c r="A126" s="9" t="s">
        <v>81</v>
      </c>
      <c r="B126" s="222">
        <v>4000</v>
      </c>
      <c r="C126" s="222" t="s">
        <v>26</v>
      </c>
      <c r="D126" s="13"/>
      <c r="E126" s="13"/>
      <c r="F126" s="223">
        <f>F127</f>
        <v>0</v>
      </c>
      <c r="G126" s="223">
        <f t="shared" ref="G126:H126" si="33">G127</f>
        <v>0</v>
      </c>
      <c r="H126" s="223">
        <f t="shared" si="33"/>
        <v>0</v>
      </c>
      <c r="I126" s="222" t="s">
        <v>26</v>
      </c>
    </row>
    <row r="127" spans="1:11" ht="15.75">
      <c r="A127" s="9" t="s">
        <v>40</v>
      </c>
      <c r="B127" s="299">
        <v>44010</v>
      </c>
      <c r="C127" s="299">
        <v>610</v>
      </c>
      <c r="D127" s="300"/>
      <c r="E127" s="300"/>
      <c r="F127" s="298"/>
      <c r="G127" s="298"/>
      <c r="H127" s="298"/>
      <c r="I127" s="299" t="s">
        <v>26</v>
      </c>
    </row>
    <row r="128" spans="1:11" ht="15.75">
      <c r="A128" s="9" t="s">
        <v>82</v>
      </c>
      <c r="B128" s="299"/>
      <c r="C128" s="299"/>
      <c r="D128" s="300"/>
      <c r="E128" s="300"/>
      <c r="F128" s="298"/>
      <c r="G128" s="298"/>
      <c r="H128" s="298"/>
      <c r="I128" s="299"/>
    </row>
    <row r="129" spans="1:10" ht="15.75">
      <c r="A129" s="13"/>
      <c r="B129" s="13"/>
      <c r="C129" s="13"/>
      <c r="D129" s="13"/>
      <c r="E129" s="13"/>
      <c r="F129" s="221"/>
      <c r="G129" s="221"/>
      <c r="H129" s="221"/>
      <c r="I129" s="13"/>
    </row>
    <row r="130" spans="1:10" ht="63">
      <c r="A130" s="11" t="s">
        <v>83</v>
      </c>
      <c r="B130" s="13"/>
      <c r="C130" s="13"/>
      <c r="D130" s="13"/>
      <c r="E130" s="13"/>
      <c r="F130" s="171">
        <f>F131+F141+F149+F154+F160+F162+F169</f>
        <v>13718208.969999999</v>
      </c>
      <c r="G130" s="171">
        <f>G131+G141+G149+G154+G160+G162+G169</f>
        <v>7629970.8699999992</v>
      </c>
      <c r="H130" s="171">
        <f>H131+H141+H149+H154+H160+H162+H169</f>
        <v>7963217</v>
      </c>
      <c r="I130" s="15"/>
    </row>
    <row r="131" spans="1:10" ht="15.75">
      <c r="A131" s="9" t="s">
        <v>30</v>
      </c>
      <c r="B131" s="299">
        <v>2100</v>
      </c>
      <c r="C131" s="299" t="s">
        <v>26</v>
      </c>
      <c r="D131" s="300"/>
      <c r="E131" s="300"/>
      <c r="F131" s="301">
        <f>F133+F135+F136+F137</f>
        <v>2785808.9699999997</v>
      </c>
      <c r="G131" s="301">
        <f>G133+G135+G136+G137</f>
        <v>2738716.8699999996</v>
      </c>
      <c r="H131" s="301">
        <f t="shared" ref="H131" si="34">H133+H135+H136+H137</f>
        <v>2789459</v>
      </c>
      <c r="I131" s="299" t="s">
        <v>26</v>
      </c>
    </row>
    <row r="132" spans="1:10" ht="15.75">
      <c r="A132" s="9" t="s">
        <v>44</v>
      </c>
      <c r="B132" s="299"/>
      <c r="C132" s="299"/>
      <c r="D132" s="300"/>
      <c r="E132" s="300"/>
      <c r="F132" s="301"/>
      <c r="G132" s="301"/>
      <c r="H132" s="301"/>
      <c r="I132" s="299"/>
    </row>
    <row r="133" spans="1:10" ht="15.75">
      <c r="A133" s="9" t="s">
        <v>30</v>
      </c>
      <c r="B133" s="299">
        <v>2110</v>
      </c>
      <c r="C133" s="299">
        <v>111</v>
      </c>
      <c r="D133" s="300"/>
      <c r="E133" s="300"/>
      <c r="F133" s="301">
        <f>'иные цели '!CV22+'иные цели '!BS54+'иные цели '!CV255+'иные цели '!CV392+'иные цели '!CV470</f>
        <v>2139638</v>
      </c>
      <c r="G133" s="301">
        <f>'иные цели '!CV33+'иные цели '!CC54+'иные цели '!CV403+'иные цели '!CV481</f>
        <v>2103468.9499999997</v>
      </c>
      <c r="H133" s="301">
        <f>'иные цели '!CV44+'иные цели '!CQ54+'иные цели '!CV414+'иные цели '!CV492</f>
        <v>2142441.4</v>
      </c>
      <c r="I133" s="299" t="s">
        <v>26</v>
      </c>
      <c r="J133">
        <v>1994345.56</v>
      </c>
    </row>
    <row r="134" spans="1:10" ht="15.75">
      <c r="A134" s="9" t="s">
        <v>45</v>
      </c>
      <c r="B134" s="299"/>
      <c r="C134" s="299"/>
      <c r="D134" s="300"/>
      <c r="E134" s="300"/>
      <c r="F134" s="301"/>
      <c r="G134" s="301"/>
      <c r="H134" s="301"/>
      <c r="I134" s="299"/>
    </row>
    <row r="135" spans="1:10" ht="31.5">
      <c r="A135" s="9" t="s">
        <v>46</v>
      </c>
      <c r="B135" s="222">
        <v>2120</v>
      </c>
      <c r="C135" s="222">
        <v>112</v>
      </c>
      <c r="D135" s="13"/>
      <c r="E135" s="13"/>
      <c r="F135" s="223"/>
      <c r="G135" s="223"/>
      <c r="H135" s="223"/>
      <c r="I135" s="222" t="s">
        <v>26</v>
      </c>
    </row>
    <row r="136" spans="1:10" ht="47.25">
      <c r="A136" s="9" t="s">
        <v>47</v>
      </c>
      <c r="B136" s="222">
        <v>2130</v>
      </c>
      <c r="C136" s="222">
        <v>113</v>
      </c>
      <c r="D136" s="13"/>
      <c r="E136" s="13"/>
      <c r="F136" s="223"/>
      <c r="G136" s="223"/>
      <c r="H136" s="223"/>
      <c r="I136" s="222" t="s">
        <v>26</v>
      </c>
    </row>
    <row r="137" spans="1:10" ht="63">
      <c r="A137" s="9" t="s">
        <v>48</v>
      </c>
      <c r="B137" s="222">
        <v>2140</v>
      </c>
      <c r="C137" s="222">
        <v>119</v>
      </c>
      <c r="D137" s="13"/>
      <c r="E137" s="13"/>
      <c r="F137" s="223">
        <f>F138+F140</f>
        <v>646170.97</v>
      </c>
      <c r="G137" s="223">
        <f t="shared" ref="G137:H137" si="35">G138+G140</f>
        <v>635247.91999999993</v>
      </c>
      <c r="H137" s="223">
        <f t="shared" si="35"/>
        <v>647017.60000000009</v>
      </c>
      <c r="I137" s="222" t="s">
        <v>26</v>
      </c>
    </row>
    <row r="138" spans="1:10" ht="15.75">
      <c r="A138" s="9" t="s">
        <v>30</v>
      </c>
      <c r="B138" s="299">
        <v>2141</v>
      </c>
      <c r="C138" s="299">
        <v>119</v>
      </c>
      <c r="D138" s="300"/>
      <c r="E138" s="300"/>
      <c r="F138" s="301">
        <f>'иные цели '!BI92+'иные цели '!BI291+'иные цели '!BI451+'иные цели '!BI528</f>
        <v>646170.97</v>
      </c>
      <c r="G138" s="301">
        <f>'иные цели '!BV92+'иные цели '!BV291+'иные цели '!BV451+'иные цели '!BV528</f>
        <v>635247.91999999993</v>
      </c>
      <c r="H138" s="301">
        <f>'иные цели '!CE92+'иные цели '!CE291+'иные цели '!CE451+'иные цели '!CE528</f>
        <v>647017.60000000009</v>
      </c>
      <c r="I138" s="299" t="s">
        <v>26</v>
      </c>
    </row>
    <row r="139" spans="1:10" ht="15.75">
      <c r="A139" s="9" t="s">
        <v>49</v>
      </c>
      <c r="B139" s="299"/>
      <c r="C139" s="299"/>
      <c r="D139" s="300"/>
      <c r="E139" s="300"/>
      <c r="F139" s="301"/>
      <c r="G139" s="301"/>
      <c r="H139" s="301"/>
      <c r="I139" s="299"/>
      <c r="J139">
        <v>602292.43999999994</v>
      </c>
    </row>
    <row r="140" spans="1:10" ht="15.75">
      <c r="A140" s="9" t="s">
        <v>50</v>
      </c>
      <c r="B140" s="222">
        <v>2142</v>
      </c>
      <c r="C140" s="222">
        <v>119</v>
      </c>
      <c r="D140" s="13"/>
      <c r="E140" s="13"/>
      <c r="F140" s="223">
        <v>0</v>
      </c>
      <c r="G140" s="223"/>
      <c r="H140" s="223"/>
      <c r="I140" s="222" t="s">
        <v>26</v>
      </c>
    </row>
    <row r="141" spans="1:10" ht="31.5">
      <c r="A141" s="9" t="s">
        <v>51</v>
      </c>
      <c r="B141" s="222">
        <v>2200</v>
      </c>
      <c r="C141" s="222">
        <v>300</v>
      </c>
      <c r="D141" s="13"/>
      <c r="E141" s="13"/>
      <c r="F141" s="223">
        <f>F142+F144+F146+F147+F148</f>
        <v>0</v>
      </c>
      <c r="G141" s="223">
        <f t="shared" ref="G141:H141" si="36">G142+G144+G146+G147+G148</f>
        <v>0</v>
      </c>
      <c r="H141" s="223">
        <f t="shared" si="36"/>
        <v>0</v>
      </c>
      <c r="I141" s="222" t="s">
        <v>26</v>
      </c>
    </row>
    <row r="142" spans="1:10" ht="15.75">
      <c r="A142" s="9" t="s">
        <v>30</v>
      </c>
      <c r="B142" s="299">
        <v>2210</v>
      </c>
      <c r="C142" s="299">
        <v>320</v>
      </c>
      <c r="D142" s="300"/>
      <c r="E142" s="300"/>
      <c r="F142" s="298"/>
      <c r="G142" s="298"/>
      <c r="H142" s="298"/>
      <c r="I142" s="299" t="s">
        <v>26</v>
      </c>
    </row>
    <row r="143" spans="1:10" ht="47.25">
      <c r="A143" s="9" t="s">
        <v>52</v>
      </c>
      <c r="B143" s="299"/>
      <c r="C143" s="299"/>
      <c r="D143" s="300"/>
      <c r="E143" s="300"/>
      <c r="F143" s="298"/>
      <c r="G143" s="298"/>
      <c r="H143" s="298"/>
      <c r="I143" s="299"/>
    </row>
    <row r="144" spans="1:10" ht="15.75">
      <c r="A144" s="9" t="s">
        <v>40</v>
      </c>
      <c r="B144" s="299">
        <v>2211</v>
      </c>
      <c r="C144" s="299">
        <v>321</v>
      </c>
      <c r="D144" s="300"/>
      <c r="E144" s="300"/>
      <c r="F144" s="298"/>
      <c r="G144" s="298"/>
      <c r="H144" s="298"/>
      <c r="I144" s="299" t="s">
        <v>26</v>
      </c>
    </row>
    <row r="145" spans="1:9" ht="47.25">
      <c r="A145" s="9" t="s">
        <v>53</v>
      </c>
      <c r="B145" s="299"/>
      <c r="C145" s="299"/>
      <c r="D145" s="300"/>
      <c r="E145" s="300"/>
      <c r="F145" s="298"/>
      <c r="G145" s="298"/>
      <c r="H145" s="298"/>
      <c r="I145" s="299"/>
    </row>
    <row r="146" spans="1:9" ht="63">
      <c r="A146" s="9" t="s">
        <v>54</v>
      </c>
      <c r="B146" s="222">
        <v>2220</v>
      </c>
      <c r="C146" s="222">
        <v>340</v>
      </c>
      <c r="D146" s="13"/>
      <c r="E146" s="13"/>
      <c r="F146" s="221"/>
      <c r="G146" s="221"/>
      <c r="H146" s="221"/>
      <c r="I146" s="222" t="s">
        <v>26</v>
      </c>
    </row>
    <row r="147" spans="1:9" ht="94.5" hidden="1">
      <c r="A147" s="9" t="s">
        <v>55</v>
      </c>
      <c r="B147" s="222">
        <v>2230</v>
      </c>
      <c r="C147" s="222">
        <v>350</v>
      </c>
      <c r="D147" s="13"/>
      <c r="E147" s="13"/>
      <c r="F147" s="221"/>
      <c r="G147" s="221"/>
      <c r="H147" s="221"/>
      <c r="I147" s="222" t="s">
        <v>26</v>
      </c>
    </row>
    <row r="148" spans="1:9" ht="15.75" hidden="1">
      <c r="A148" s="9" t="s">
        <v>56</v>
      </c>
      <c r="B148" s="222">
        <v>2240</v>
      </c>
      <c r="C148" s="222">
        <v>360</v>
      </c>
      <c r="D148" s="13"/>
      <c r="E148" s="13"/>
      <c r="F148" s="221"/>
      <c r="G148" s="221"/>
      <c r="H148" s="221"/>
      <c r="I148" s="222" t="s">
        <v>26</v>
      </c>
    </row>
    <row r="149" spans="1:9" ht="31.5">
      <c r="A149" s="9" t="s">
        <v>57</v>
      </c>
      <c r="B149" s="222">
        <v>2300</v>
      </c>
      <c r="C149" s="222">
        <v>850</v>
      </c>
      <c r="D149" s="13"/>
      <c r="E149" s="13"/>
      <c r="F149" s="223">
        <f>F150+F152+F153</f>
        <v>0</v>
      </c>
      <c r="G149" s="223">
        <f t="shared" ref="G149:H149" si="37">G150+G152+G153</f>
        <v>0</v>
      </c>
      <c r="H149" s="223">
        <f t="shared" si="37"/>
        <v>0</v>
      </c>
      <c r="I149" s="222" t="s">
        <v>26</v>
      </c>
    </row>
    <row r="150" spans="1:9" ht="15.75">
      <c r="A150" s="9" t="s">
        <v>40</v>
      </c>
      <c r="B150" s="299">
        <v>2310</v>
      </c>
      <c r="C150" s="299">
        <v>851</v>
      </c>
      <c r="D150" s="300"/>
      <c r="E150" s="300"/>
      <c r="F150" s="298"/>
      <c r="G150" s="298"/>
      <c r="H150" s="298"/>
      <c r="I150" s="299" t="s">
        <v>26</v>
      </c>
    </row>
    <row r="151" spans="1:9" ht="31.5">
      <c r="A151" s="9" t="s">
        <v>58</v>
      </c>
      <c r="B151" s="299"/>
      <c r="C151" s="299"/>
      <c r="D151" s="300"/>
      <c r="E151" s="300"/>
      <c r="F151" s="298"/>
      <c r="G151" s="298"/>
      <c r="H151" s="298"/>
      <c r="I151" s="299"/>
    </row>
    <row r="152" spans="1:9" ht="63">
      <c r="A152" s="9" t="s">
        <v>59</v>
      </c>
      <c r="B152" s="222">
        <v>2320</v>
      </c>
      <c r="C152" s="222">
        <v>852</v>
      </c>
      <c r="D152" s="13"/>
      <c r="E152" s="13"/>
      <c r="F152" s="221"/>
      <c r="G152" s="221"/>
      <c r="H152" s="221"/>
      <c r="I152" s="222" t="s">
        <v>26</v>
      </c>
    </row>
    <row r="153" spans="1:9" ht="47.25">
      <c r="A153" s="9" t="s">
        <v>60</v>
      </c>
      <c r="B153" s="222">
        <v>2330</v>
      </c>
      <c r="C153" s="222">
        <v>853</v>
      </c>
      <c r="D153" s="13"/>
      <c r="E153" s="13"/>
      <c r="F153" s="221"/>
      <c r="G153" s="221"/>
      <c r="H153" s="221"/>
      <c r="I153" s="222" t="s">
        <v>26</v>
      </c>
    </row>
    <row r="154" spans="1:9" ht="47.25" hidden="1">
      <c r="A154" s="9" t="s">
        <v>61</v>
      </c>
      <c r="B154" s="222">
        <v>2400</v>
      </c>
      <c r="C154" s="222" t="s">
        <v>26</v>
      </c>
      <c r="D154" s="13"/>
      <c r="E154" s="13"/>
      <c r="F154" s="223">
        <f>F155+F157+F158+F159</f>
        <v>0</v>
      </c>
      <c r="G154" s="223">
        <f t="shared" ref="G154:H154" si="38">G155+G157+G158+G159</f>
        <v>0</v>
      </c>
      <c r="H154" s="223">
        <f t="shared" si="38"/>
        <v>0</v>
      </c>
      <c r="I154" s="222" t="s">
        <v>26</v>
      </c>
    </row>
    <row r="155" spans="1:9" ht="15.75" hidden="1">
      <c r="A155" s="9" t="s">
        <v>40</v>
      </c>
      <c r="B155" s="299">
        <v>2410</v>
      </c>
      <c r="C155" s="299">
        <v>613</v>
      </c>
      <c r="D155" s="300"/>
      <c r="E155" s="300"/>
      <c r="F155" s="298"/>
      <c r="G155" s="298"/>
      <c r="H155" s="298"/>
      <c r="I155" s="299" t="s">
        <v>26</v>
      </c>
    </row>
    <row r="156" spans="1:9" ht="31.5" hidden="1">
      <c r="A156" s="9" t="s">
        <v>62</v>
      </c>
      <c r="B156" s="299"/>
      <c r="C156" s="299"/>
      <c r="D156" s="300"/>
      <c r="E156" s="300"/>
      <c r="F156" s="298"/>
      <c r="G156" s="298"/>
      <c r="H156" s="298"/>
      <c r="I156" s="299"/>
    </row>
    <row r="157" spans="1:9" ht="31.5" hidden="1">
      <c r="A157" s="9" t="s">
        <v>63</v>
      </c>
      <c r="B157" s="222">
        <v>2420</v>
      </c>
      <c r="C157" s="222">
        <v>623</v>
      </c>
      <c r="D157" s="13"/>
      <c r="E157" s="13"/>
      <c r="F157" s="221"/>
      <c r="G157" s="221"/>
      <c r="H157" s="221"/>
      <c r="I157" s="222" t="s">
        <v>26</v>
      </c>
    </row>
    <row r="158" spans="1:9" ht="63" hidden="1">
      <c r="A158" s="9" t="s">
        <v>64</v>
      </c>
      <c r="B158" s="222">
        <v>2430</v>
      </c>
      <c r="C158" s="222">
        <v>634</v>
      </c>
      <c r="D158" s="13"/>
      <c r="E158" s="13"/>
      <c r="F158" s="221"/>
      <c r="G158" s="221"/>
      <c r="H158" s="221"/>
      <c r="I158" s="222" t="s">
        <v>26</v>
      </c>
    </row>
    <row r="159" spans="1:9" ht="31.5" hidden="1">
      <c r="A159" s="9" t="s">
        <v>65</v>
      </c>
      <c r="B159" s="222">
        <v>2440</v>
      </c>
      <c r="C159" s="222">
        <v>810</v>
      </c>
      <c r="D159" s="13"/>
      <c r="E159" s="13"/>
      <c r="F159" s="221"/>
      <c r="G159" s="221"/>
      <c r="H159" s="221"/>
      <c r="I159" s="13"/>
    </row>
    <row r="160" spans="1:9" ht="31.5">
      <c r="A160" s="9" t="s">
        <v>66</v>
      </c>
      <c r="B160" s="222">
        <v>2500</v>
      </c>
      <c r="C160" s="222" t="s">
        <v>26</v>
      </c>
      <c r="D160" s="13"/>
      <c r="E160" s="13"/>
      <c r="F160" s="223">
        <f>F161</f>
        <v>0</v>
      </c>
      <c r="G160" s="223">
        <f t="shared" ref="G160:H160" si="39">G161</f>
        <v>0</v>
      </c>
      <c r="H160" s="223">
        <f t="shared" si="39"/>
        <v>0</v>
      </c>
      <c r="I160" s="222" t="s">
        <v>26</v>
      </c>
    </row>
    <row r="161" spans="1:10" ht="63">
      <c r="A161" s="9" t="s">
        <v>67</v>
      </c>
      <c r="B161" s="222">
        <v>2520</v>
      </c>
      <c r="C161" s="222">
        <v>831</v>
      </c>
      <c r="D161" s="13"/>
      <c r="E161" s="13"/>
      <c r="F161" s="221"/>
      <c r="G161" s="221"/>
      <c r="H161" s="221"/>
      <c r="I161" s="222" t="s">
        <v>26</v>
      </c>
    </row>
    <row r="162" spans="1:10" ht="31.5">
      <c r="A162" s="9" t="s">
        <v>68</v>
      </c>
      <c r="B162" s="222">
        <v>2600</v>
      </c>
      <c r="C162" s="222" t="s">
        <v>26</v>
      </c>
      <c r="D162" s="13"/>
      <c r="E162" s="13"/>
      <c r="F162" s="223">
        <f>F163+F164+F165+F166+F167+F168</f>
        <v>10932400</v>
      </c>
      <c r="G162" s="223">
        <f t="shared" ref="G162:I162" si="40">G163+G164+G165+G166+G167+G168</f>
        <v>4891254</v>
      </c>
      <c r="H162" s="223">
        <f t="shared" si="40"/>
        <v>5173758</v>
      </c>
      <c r="I162" s="222">
        <f t="shared" si="40"/>
        <v>0</v>
      </c>
    </row>
    <row r="163" spans="1:10" ht="63">
      <c r="A163" s="9" t="s">
        <v>69</v>
      </c>
      <c r="B163" s="222">
        <v>2610</v>
      </c>
      <c r="C163" s="222">
        <v>241</v>
      </c>
      <c r="D163" s="13"/>
      <c r="E163" s="13"/>
      <c r="F163" s="221"/>
      <c r="G163" s="221"/>
      <c r="H163" s="221"/>
      <c r="I163" s="13"/>
    </row>
    <row r="164" spans="1:10" ht="47.25">
      <c r="A164" s="9" t="s">
        <v>84</v>
      </c>
      <c r="B164" s="222">
        <v>2620</v>
      </c>
      <c r="C164" s="222">
        <v>242</v>
      </c>
      <c r="D164" s="13"/>
      <c r="E164" s="13"/>
      <c r="F164" s="221"/>
      <c r="G164" s="221"/>
      <c r="H164" s="221"/>
      <c r="I164" s="13"/>
    </row>
    <row r="165" spans="1:10" ht="47.25">
      <c r="A165" s="9" t="s">
        <v>70</v>
      </c>
      <c r="B165" s="222">
        <v>2630</v>
      </c>
      <c r="C165" s="222">
        <v>243</v>
      </c>
      <c r="D165" s="13"/>
      <c r="E165" s="13"/>
      <c r="F165" s="223">
        <f>'иные цели '!BI625</f>
        <v>2550662</v>
      </c>
      <c r="G165" s="221"/>
      <c r="H165" s="221"/>
      <c r="I165" s="13"/>
    </row>
    <row r="166" spans="1:10" ht="15.75">
      <c r="A166" s="9" t="s">
        <v>71</v>
      </c>
      <c r="B166" s="222">
        <v>2640</v>
      </c>
      <c r="C166" s="222">
        <v>244</v>
      </c>
      <c r="D166" s="13"/>
      <c r="E166" s="13"/>
      <c r="F166" s="223">
        <f>'иные цели '!BI626</f>
        <v>8381738</v>
      </c>
      <c r="G166" s="223">
        <f>'иные цели '!BS627</f>
        <v>4891254</v>
      </c>
      <c r="H166" s="223">
        <f>'иные цели '!BT629</f>
        <v>5173758</v>
      </c>
      <c r="I166" s="13"/>
      <c r="J166">
        <v>4498105</v>
      </c>
    </row>
    <row r="167" spans="1:10" ht="78.75">
      <c r="A167" s="9" t="s">
        <v>72</v>
      </c>
      <c r="B167" s="222">
        <v>2650</v>
      </c>
      <c r="C167" s="222">
        <v>246</v>
      </c>
      <c r="D167" s="13"/>
      <c r="E167" s="13"/>
      <c r="F167" s="221"/>
      <c r="G167" s="221"/>
      <c r="H167" s="221"/>
      <c r="I167" s="13"/>
    </row>
    <row r="168" spans="1:10" ht="15.75">
      <c r="A168" s="9" t="s">
        <v>73</v>
      </c>
      <c r="B168" s="222">
        <v>2660</v>
      </c>
      <c r="C168" s="222">
        <v>247</v>
      </c>
      <c r="D168" s="13"/>
      <c r="E168" s="13"/>
      <c r="F168" s="221"/>
      <c r="G168" s="221"/>
      <c r="H168" s="221"/>
      <c r="I168" s="13"/>
    </row>
    <row r="169" spans="1:10" ht="31.5">
      <c r="A169" s="9" t="s">
        <v>74</v>
      </c>
      <c r="B169" s="222">
        <v>2700</v>
      </c>
      <c r="C169" s="222">
        <v>400</v>
      </c>
      <c r="D169" s="13"/>
      <c r="E169" s="13"/>
      <c r="F169" s="223">
        <f>F170+F172</f>
        <v>0</v>
      </c>
      <c r="G169" s="223">
        <f t="shared" ref="G169:I169" si="41">G170+G172</f>
        <v>0</v>
      </c>
      <c r="H169" s="223">
        <f t="shared" si="41"/>
        <v>0</v>
      </c>
      <c r="I169" s="222">
        <f t="shared" si="41"/>
        <v>0</v>
      </c>
    </row>
    <row r="170" spans="1:10" ht="15.75">
      <c r="A170" s="9" t="s">
        <v>30</v>
      </c>
      <c r="B170" s="299">
        <v>2710</v>
      </c>
      <c r="C170" s="299">
        <v>406</v>
      </c>
      <c r="D170" s="300"/>
      <c r="E170" s="300"/>
      <c r="F170" s="298"/>
      <c r="G170" s="298"/>
      <c r="H170" s="298"/>
      <c r="I170" s="300"/>
    </row>
    <row r="171" spans="1:10" ht="47.25">
      <c r="A171" s="9" t="s">
        <v>85</v>
      </c>
      <c r="B171" s="299"/>
      <c r="C171" s="299"/>
      <c r="D171" s="300"/>
      <c r="E171" s="300"/>
      <c r="F171" s="298"/>
      <c r="G171" s="298"/>
      <c r="H171" s="298"/>
      <c r="I171" s="300"/>
    </row>
    <row r="172" spans="1:10" ht="47.25">
      <c r="A172" s="9" t="s">
        <v>76</v>
      </c>
      <c r="B172" s="222">
        <v>2720</v>
      </c>
      <c r="C172" s="222">
        <v>407</v>
      </c>
      <c r="D172" s="13"/>
      <c r="E172" s="13"/>
      <c r="F172" s="221"/>
      <c r="G172" s="221"/>
      <c r="H172" s="221"/>
      <c r="I172" s="13"/>
    </row>
    <row r="173" spans="1:10" ht="15.75">
      <c r="A173" s="9" t="s">
        <v>77</v>
      </c>
      <c r="B173" s="222">
        <v>3000</v>
      </c>
      <c r="C173" s="222">
        <v>100</v>
      </c>
      <c r="D173" s="13"/>
      <c r="E173" s="13"/>
      <c r="F173" s="223">
        <f>F174+F176+F177</f>
        <v>0</v>
      </c>
      <c r="G173" s="223">
        <f t="shared" ref="G173:H173" si="42">G174+G176+G177</f>
        <v>0</v>
      </c>
      <c r="H173" s="223">
        <f t="shared" si="42"/>
        <v>0</v>
      </c>
      <c r="I173" s="222" t="s">
        <v>26</v>
      </c>
    </row>
    <row r="174" spans="1:10" ht="15.75">
      <c r="A174" s="9" t="s">
        <v>30</v>
      </c>
      <c r="B174" s="299">
        <v>33010</v>
      </c>
      <c r="C174" s="300"/>
      <c r="D174" s="300"/>
      <c r="E174" s="300"/>
      <c r="F174" s="298"/>
      <c r="G174" s="298"/>
      <c r="H174" s="298"/>
      <c r="I174" s="299" t="s">
        <v>26</v>
      </c>
    </row>
    <row r="175" spans="1:10" ht="15.75">
      <c r="A175" s="9" t="s">
        <v>78</v>
      </c>
      <c r="B175" s="299"/>
      <c r="C175" s="300"/>
      <c r="D175" s="300"/>
      <c r="E175" s="300"/>
      <c r="F175" s="298"/>
      <c r="G175" s="298"/>
      <c r="H175" s="298"/>
      <c r="I175" s="299"/>
    </row>
    <row r="176" spans="1:10" ht="15.75">
      <c r="A176" s="9" t="s">
        <v>79</v>
      </c>
      <c r="B176" s="222">
        <v>3020</v>
      </c>
      <c r="C176" s="13"/>
      <c r="D176" s="13"/>
      <c r="E176" s="13"/>
      <c r="F176" s="221"/>
      <c r="G176" s="221"/>
      <c r="H176" s="221"/>
      <c r="I176" s="222" t="s">
        <v>26</v>
      </c>
    </row>
    <row r="177" spans="1:9" ht="15.75">
      <c r="A177" s="9" t="s">
        <v>80</v>
      </c>
      <c r="B177" s="222">
        <v>3030</v>
      </c>
      <c r="C177" s="13"/>
      <c r="D177" s="13"/>
      <c r="E177" s="13"/>
      <c r="F177" s="221"/>
      <c r="G177" s="221"/>
      <c r="H177" s="221"/>
      <c r="I177" s="222" t="s">
        <v>26</v>
      </c>
    </row>
    <row r="178" spans="1:9" ht="15.75">
      <c r="A178" s="9" t="s">
        <v>81</v>
      </c>
      <c r="B178" s="222">
        <v>4000</v>
      </c>
      <c r="C178" s="222" t="s">
        <v>26</v>
      </c>
      <c r="D178" s="13"/>
      <c r="E178" s="13"/>
      <c r="F178" s="223">
        <f>F179</f>
        <v>0</v>
      </c>
      <c r="G178" s="223">
        <f>G179</f>
        <v>0</v>
      </c>
      <c r="H178" s="223">
        <f>H179</f>
        <v>0</v>
      </c>
      <c r="I178" s="222" t="s">
        <v>26</v>
      </c>
    </row>
    <row r="179" spans="1:9" ht="15.75">
      <c r="A179" s="9" t="s">
        <v>40</v>
      </c>
      <c r="B179" s="299">
        <v>4010</v>
      </c>
      <c r="C179" s="299">
        <v>610</v>
      </c>
      <c r="D179" s="300"/>
      <c r="E179" s="300"/>
      <c r="F179" s="298"/>
      <c r="G179" s="298"/>
      <c r="H179" s="298"/>
      <c r="I179" s="299" t="s">
        <v>26</v>
      </c>
    </row>
    <row r="180" spans="1:9" ht="15.75">
      <c r="A180" s="9" t="s">
        <v>82</v>
      </c>
      <c r="B180" s="299"/>
      <c r="C180" s="299"/>
      <c r="D180" s="300"/>
      <c r="E180" s="300"/>
      <c r="F180" s="298"/>
      <c r="G180" s="298"/>
      <c r="H180" s="298"/>
      <c r="I180" s="299"/>
    </row>
    <row r="181" spans="1:9" ht="15.75">
      <c r="A181" s="13"/>
      <c r="B181" s="13"/>
      <c r="C181" s="13"/>
      <c r="D181" s="13"/>
      <c r="E181" s="13"/>
      <c r="F181" s="221"/>
      <c r="G181" s="221"/>
      <c r="H181" s="221"/>
      <c r="I181" s="13"/>
    </row>
    <row r="182" spans="1:9" ht="31.5" hidden="1">
      <c r="A182" s="11" t="s">
        <v>86</v>
      </c>
      <c r="B182" s="13"/>
      <c r="C182" s="13"/>
      <c r="D182" s="13"/>
      <c r="E182" s="13"/>
      <c r="F182" s="171">
        <f>F183+F193+F201+F206+F212+F214+F221</f>
        <v>0</v>
      </c>
      <c r="G182" s="171">
        <f>G183+G193+G201+G206+G212+G214+G221</f>
        <v>0</v>
      </c>
      <c r="H182" s="171">
        <f>H183+H193+H201+H206+H212+H214+H221</f>
        <v>0</v>
      </c>
      <c r="I182" s="15"/>
    </row>
    <row r="183" spans="1:9" ht="15.75" hidden="1">
      <c r="A183" s="9" t="s">
        <v>30</v>
      </c>
      <c r="B183" s="299">
        <v>2100</v>
      </c>
      <c r="C183" s="299" t="s">
        <v>26</v>
      </c>
      <c r="D183" s="300"/>
      <c r="E183" s="300"/>
      <c r="F183" s="301">
        <f>F185+F187+F188+F189</f>
        <v>0</v>
      </c>
      <c r="G183" s="301">
        <f t="shared" ref="G183:H183" si="43">G185+G187+G188+G189</f>
        <v>0</v>
      </c>
      <c r="H183" s="301">
        <f t="shared" si="43"/>
        <v>0</v>
      </c>
      <c r="I183" s="299" t="s">
        <v>26</v>
      </c>
    </row>
    <row r="184" spans="1:9" ht="15.75" hidden="1">
      <c r="A184" s="9" t="s">
        <v>44</v>
      </c>
      <c r="B184" s="299"/>
      <c r="C184" s="299"/>
      <c r="D184" s="300"/>
      <c r="E184" s="300"/>
      <c r="F184" s="301"/>
      <c r="G184" s="301"/>
      <c r="H184" s="301"/>
      <c r="I184" s="299"/>
    </row>
    <row r="185" spans="1:9" ht="15.75" hidden="1">
      <c r="A185" s="9" t="s">
        <v>30</v>
      </c>
      <c r="B185" s="299">
        <v>2110</v>
      </c>
      <c r="C185" s="299">
        <v>111</v>
      </c>
      <c r="D185" s="300"/>
      <c r="E185" s="300"/>
      <c r="F185" s="298"/>
      <c r="G185" s="298"/>
      <c r="H185" s="298"/>
      <c r="I185" s="299" t="s">
        <v>26</v>
      </c>
    </row>
    <row r="186" spans="1:9" ht="15.75" hidden="1">
      <c r="A186" s="9" t="s">
        <v>45</v>
      </c>
      <c r="B186" s="299"/>
      <c r="C186" s="299"/>
      <c r="D186" s="300"/>
      <c r="E186" s="300"/>
      <c r="F186" s="298"/>
      <c r="G186" s="298"/>
      <c r="H186" s="298"/>
      <c r="I186" s="299"/>
    </row>
    <row r="187" spans="1:9" ht="31.5" hidden="1">
      <c r="A187" s="9" t="s">
        <v>46</v>
      </c>
      <c r="B187" s="222">
        <v>2120</v>
      </c>
      <c r="C187" s="222">
        <v>112</v>
      </c>
      <c r="D187" s="13"/>
      <c r="E187" s="13"/>
      <c r="F187" s="221"/>
      <c r="G187" s="221"/>
      <c r="H187" s="221"/>
      <c r="I187" s="222" t="s">
        <v>26</v>
      </c>
    </row>
    <row r="188" spans="1:9" ht="47.25" hidden="1">
      <c r="A188" s="9" t="s">
        <v>47</v>
      </c>
      <c r="B188" s="222">
        <v>2130</v>
      </c>
      <c r="C188" s="222">
        <v>113</v>
      </c>
      <c r="D188" s="13"/>
      <c r="E188" s="13"/>
      <c r="F188" s="221"/>
      <c r="G188" s="221"/>
      <c r="H188" s="221"/>
      <c r="I188" s="222" t="s">
        <v>26</v>
      </c>
    </row>
    <row r="189" spans="1:9" ht="63" hidden="1">
      <c r="A189" s="9" t="s">
        <v>48</v>
      </c>
      <c r="B189" s="222">
        <v>2140</v>
      </c>
      <c r="C189" s="222">
        <v>119</v>
      </c>
      <c r="D189" s="13"/>
      <c r="E189" s="13"/>
      <c r="F189" s="223">
        <f>F190+F192</f>
        <v>0</v>
      </c>
      <c r="G189" s="223">
        <f t="shared" ref="G189:H189" si="44">G190+G192</f>
        <v>0</v>
      </c>
      <c r="H189" s="223">
        <f t="shared" si="44"/>
        <v>0</v>
      </c>
      <c r="I189" s="222" t="s">
        <v>26</v>
      </c>
    </row>
    <row r="190" spans="1:9" ht="15.75" hidden="1">
      <c r="A190" s="9" t="s">
        <v>30</v>
      </c>
      <c r="B190" s="299">
        <v>2141</v>
      </c>
      <c r="C190" s="299">
        <v>119</v>
      </c>
      <c r="D190" s="300"/>
      <c r="E190" s="300"/>
      <c r="F190" s="298"/>
      <c r="G190" s="298"/>
      <c r="H190" s="298"/>
      <c r="I190" s="299" t="s">
        <v>26</v>
      </c>
    </row>
    <row r="191" spans="1:9" ht="15.75" hidden="1">
      <c r="A191" s="9" t="s">
        <v>49</v>
      </c>
      <c r="B191" s="299"/>
      <c r="C191" s="299"/>
      <c r="D191" s="300"/>
      <c r="E191" s="300"/>
      <c r="F191" s="298"/>
      <c r="G191" s="298"/>
      <c r="H191" s="298"/>
      <c r="I191" s="299"/>
    </row>
    <row r="192" spans="1:9" ht="15.75" hidden="1">
      <c r="A192" s="9" t="s">
        <v>50</v>
      </c>
      <c r="B192" s="222">
        <v>2142</v>
      </c>
      <c r="C192" s="222">
        <v>119</v>
      </c>
      <c r="D192" s="13"/>
      <c r="E192" s="13"/>
      <c r="F192" s="221"/>
      <c r="G192" s="221"/>
      <c r="H192" s="221"/>
      <c r="I192" s="222" t="s">
        <v>26</v>
      </c>
    </row>
    <row r="193" spans="1:9" ht="31.5" hidden="1">
      <c r="A193" s="9" t="s">
        <v>51</v>
      </c>
      <c r="B193" s="222">
        <v>2200</v>
      </c>
      <c r="C193" s="222">
        <v>300</v>
      </c>
      <c r="D193" s="13"/>
      <c r="E193" s="13"/>
      <c r="F193" s="223">
        <f>F194+F196+F198+F199+F200</f>
        <v>0</v>
      </c>
      <c r="G193" s="223">
        <f t="shared" ref="G193:H193" si="45">G194+G196+G198+G199+G200</f>
        <v>0</v>
      </c>
      <c r="H193" s="223">
        <f t="shared" si="45"/>
        <v>0</v>
      </c>
      <c r="I193" s="222" t="s">
        <v>26</v>
      </c>
    </row>
    <row r="194" spans="1:9" ht="15.75" hidden="1">
      <c r="A194" s="9" t="s">
        <v>30</v>
      </c>
      <c r="B194" s="299">
        <v>2210</v>
      </c>
      <c r="C194" s="299">
        <v>320</v>
      </c>
      <c r="D194" s="300"/>
      <c r="E194" s="300"/>
      <c r="F194" s="298"/>
      <c r="G194" s="298"/>
      <c r="H194" s="298"/>
      <c r="I194" s="299" t="s">
        <v>26</v>
      </c>
    </row>
    <row r="195" spans="1:9" ht="47.25" hidden="1">
      <c r="A195" s="9" t="s">
        <v>52</v>
      </c>
      <c r="B195" s="299"/>
      <c r="C195" s="299"/>
      <c r="D195" s="300"/>
      <c r="E195" s="300"/>
      <c r="F195" s="298"/>
      <c r="G195" s="298"/>
      <c r="H195" s="298"/>
      <c r="I195" s="299"/>
    </row>
    <row r="196" spans="1:9" ht="15.75" hidden="1">
      <c r="A196" s="9" t="s">
        <v>40</v>
      </c>
      <c r="B196" s="299">
        <v>2211</v>
      </c>
      <c r="C196" s="299">
        <v>321</v>
      </c>
      <c r="D196" s="300"/>
      <c r="E196" s="300"/>
      <c r="F196" s="298"/>
      <c r="G196" s="298"/>
      <c r="H196" s="298"/>
      <c r="I196" s="299" t="s">
        <v>26</v>
      </c>
    </row>
    <row r="197" spans="1:9" ht="47.25" hidden="1">
      <c r="A197" s="9" t="s">
        <v>53</v>
      </c>
      <c r="B197" s="299"/>
      <c r="C197" s="299"/>
      <c r="D197" s="300"/>
      <c r="E197" s="300"/>
      <c r="F197" s="298"/>
      <c r="G197" s="298"/>
      <c r="H197" s="298"/>
      <c r="I197" s="299"/>
    </row>
    <row r="198" spans="1:9" ht="63" hidden="1">
      <c r="A198" s="9" t="s">
        <v>54</v>
      </c>
      <c r="B198" s="222">
        <v>2220</v>
      </c>
      <c r="C198" s="222">
        <v>340</v>
      </c>
      <c r="D198" s="13"/>
      <c r="E198" s="13"/>
      <c r="F198" s="221"/>
      <c r="G198" s="221"/>
      <c r="H198" s="221"/>
      <c r="I198" s="222" t="s">
        <v>26</v>
      </c>
    </row>
    <row r="199" spans="1:9" ht="94.5" hidden="1">
      <c r="A199" s="9" t="s">
        <v>55</v>
      </c>
      <c r="B199" s="222">
        <v>2230</v>
      </c>
      <c r="C199" s="222">
        <v>350</v>
      </c>
      <c r="D199" s="13"/>
      <c r="E199" s="13"/>
      <c r="F199" s="221"/>
      <c r="G199" s="221"/>
      <c r="H199" s="221"/>
      <c r="I199" s="222" t="s">
        <v>26</v>
      </c>
    </row>
    <row r="200" spans="1:9" ht="15.75" hidden="1">
      <c r="A200" s="9" t="s">
        <v>56</v>
      </c>
      <c r="B200" s="222">
        <v>2240</v>
      </c>
      <c r="C200" s="222">
        <v>360</v>
      </c>
      <c r="D200" s="13"/>
      <c r="E200" s="13"/>
      <c r="F200" s="221"/>
      <c r="G200" s="221"/>
      <c r="H200" s="221"/>
      <c r="I200" s="222" t="s">
        <v>26</v>
      </c>
    </row>
    <row r="201" spans="1:9" ht="31.5" hidden="1">
      <c r="A201" s="9" t="s">
        <v>57</v>
      </c>
      <c r="B201" s="222">
        <v>2300</v>
      </c>
      <c r="C201" s="222">
        <v>850</v>
      </c>
      <c r="D201" s="13"/>
      <c r="E201" s="13"/>
      <c r="F201" s="223">
        <f>F202+F204+F205</f>
        <v>0</v>
      </c>
      <c r="G201" s="223">
        <f t="shared" ref="G201:H201" si="46">G202+G204+G205</f>
        <v>0</v>
      </c>
      <c r="H201" s="223">
        <f t="shared" si="46"/>
        <v>0</v>
      </c>
      <c r="I201" s="222" t="s">
        <v>26</v>
      </c>
    </row>
    <row r="202" spans="1:9" ht="15.75" hidden="1">
      <c r="A202" s="9" t="s">
        <v>40</v>
      </c>
      <c r="B202" s="299">
        <v>2310</v>
      </c>
      <c r="C202" s="299">
        <v>851</v>
      </c>
      <c r="D202" s="300"/>
      <c r="E202" s="300"/>
      <c r="F202" s="298"/>
      <c r="G202" s="298"/>
      <c r="H202" s="298"/>
      <c r="I202" s="299" t="s">
        <v>26</v>
      </c>
    </row>
    <row r="203" spans="1:9" ht="31.5" hidden="1">
      <c r="A203" s="9" t="s">
        <v>58</v>
      </c>
      <c r="B203" s="299"/>
      <c r="C203" s="299"/>
      <c r="D203" s="300"/>
      <c r="E203" s="300"/>
      <c r="F203" s="298"/>
      <c r="G203" s="298"/>
      <c r="H203" s="298"/>
      <c r="I203" s="299"/>
    </row>
    <row r="204" spans="1:9" ht="63" hidden="1">
      <c r="A204" s="9" t="s">
        <v>59</v>
      </c>
      <c r="B204" s="222">
        <v>2320</v>
      </c>
      <c r="C204" s="222">
        <v>852</v>
      </c>
      <c r="D204" s="13"/>
      <c r="E204" s="13"/>
      <c r="F204" s="221"/>
      <c r="G204" s="221"/>
      <c r="H204" s="221"/>
      <c r="I204" s="222" t="s">
        <v>26</v>
      </c>
    </row>
    <row r="205" spans="1:9" ht="47.25" hidden="1">
      <c r="A205" s="9" t="s">
        <v>60</v>
      </c>
      <c r="B205" s="222">
        <v>2330</v>
      </c>
      <c r="C205" s="222">
        <v>853</v>
      </c>
      <c r="D205" s="13"/>
      <c r="E205" s="13"/>
      <c r="F205" s="221"/>
      <c r="G205" s="221"/>
      <c r="H205" s="221"/>
      <c r="I205" s="222" t="s">
        <v>26</v>
      </c>
    </row>
    <row r="206" spans="1:9" ht="47.25" hidden="1">
      <c r="A206" s="9" t="s">
        <v>61</v>
      </c>
      <c r="B206" s="222">
        <v>2400</v>
      </c>
      <c r="C206" s="222" t="s">
        <v>26</v>
      </c>
      <c r="D206" s="13"/>
      <c r="E206" s="13"/>
      <c r="F206" s="223">
        <f>F207+F209+F210+F211</f>
        <v>0</v>
      </c>
      <c r="G206" s="223">
        <f t="shared" ref="G206:H206" si="47">G207+G209+G210+G211</f>
        <v>0</v>
      </c>
      <c r="H206" s="223">
        <f t="shared" si="47"/>
        <v>0</v>
      </c>
      <c r="I206" s="222" t="s">
        <v>26</v>
      </c>
    </row>
    <row r="207" spans="1:9" ht="15.75" hidden="1">
      <c r="A207" s="9" t="s">
        <v>40</v>
      </c>
      <c r="B207" s="299">
        <v>2410</v>
      </c>
      <c r="C207" s="299">
        <v>613</v>
      </c>
      <c r="D207" s="300"/>
      <c r="E207" s="300"/>
      <c r="F207" s="298"/>
      <c r="G207" s="298"/>
      <c r="H207" s="298"/>
      <c r="I207" s="300"/>
    </row>
    <row r="208" spans="1:9" ht="31.5" hidden="1">
      <c r="A208" s="9" t="s">
        <v>62</v>
      </c>
      <c r="B208" s="299"/>
      <c r="C208" s="299"/>
      <c r="D208" s="300"/>
      <c r="E208" s="300"/>
      <c r="F208" s="298"/>
      <c r="G208" s="298"/>
      <c r="H208" s="298"/>
      <c r="I208" s="300"/>
    </row>
    <row r="209" spans="1:9" ht="31.5" hidden="1">
      <c r="A209" s="9" t="s">
        <v>63</v>
      </c>
      <c r="B209" s="222">
        <v>2420</v>
      </c>
      <c r="C209" s="222">
        <v>623</v>
      </c>
      <c r="D209" s="13"/>
      <c r="E209" s="13"/>
      <c r="F209" s="221"/>
      <c r="G209" s="221"/>
      <c r="H209" s="221"/>
      <c r="I209" s="13"/>
    </row>
    <row r="210" spans="1:9" ht="63" hidden="1">
      <c r="A210" s="9" t="s">
        <v>64</v>
      </c>
      <c r="B210" s="222">
        <v>2430</v>
      </c>
      <c r="C210" s="222">
        <v>634</v>
      </c>
      <c r="D210" s="13"/>
      <c r="E210" s="13"/>
      <c r="F210" s="221"/>
      <c r="G210" s="221"/>
      <c r="H210" s="221"/>
      <c r="I210" s="13"/>
    </row>
    <row r="211" spans="1:9" ht="31.5" hidden="1">
      <c r="A211" s="9" t="s">
        <v>65</v>
      </c>
      <c r="B211" s="222">
        <v>2440</v>
      </c>
      <c r="C211" s="222">
        <v>810</v>
      </c>
      <c r="D211" s="13"/>
      <c r="E211" s="13"/>
      <c r="F211" s="221"/>
      <c r="G211" s="221"/>
      <c r="H211" s="221"/>
      <c r="I211" s="222" t="s">
        <v>26</v>
      </c>
    </row>
    <row r="212" spans="1:9" ht="31.5" hidden="1">
      <c r="A212" s="9" t="s">
        <v>66</v>
      </c>
      <c r="B212" s="222">
        <v>2500</v>
      </c>
      <c r="C212" s="222" t="s">
        <v>26</v>
      </c>
      <c r="D212" s="13"/>
      <c r="E212" s="13"/>
      <c r="F212" s="223">
        <f>F213</f>
        <v>0</v>
      </c>
      <c r="G212" s="223">
        <f t="shared" ref="G212:H212" si="48">G213</f>
        <v>0</v>
      </c>
      <c r="H212" s="223">
        <f t="shared" si="48"/>
        <v>0</v>
      </c>
      <c r="I212" s="222" t="s">
        <v>26</v>
      </c>
    </row>
    <row r="213" spans="1:9" ht="63" hidden="1">
      <c r="A213" s="9" t="s">
        <v>67</v>
      </c>
      <c r="B213" s="222">
        <v>2520</v>
      </c>
      <c r="C213" s="222">
        <v>831</v>
      </c>
      <c r="D213" s="13"/>
      <c r="E213" s="13"/>
      <c r="F213" s="221"/>
      <c r="G213" s="221"/>
      <c r="H213" s="221"/>
      <c r="I213" s="222" t="s">
        <v>26</v>
      </c>
    </row>
    <row r="214" spans="1:9" ht="31.5" hidden="1">
      <c r="A214" s="9" t="s">
        <v>68</v>
      </c>
      <c r="B214" s="222">
        <v>2600</v>
      </c>
      <c r="C214" s="222" t="s">
        <v>26</v>
      </c>
      <c r="D214" s="13"/>
      <c r="E214" s="13"/>
      <c r="F214" s="223">
        <f>SUM(F215:F220)</f>
        <v>0</v>
      </c>
      <c r="G214" s="223">
        <f t="shared" ref="G214:I214" si="49">SUM(G215:G220)</f>
        <v>0</v>
      </c>
      <c r="H214" s="223">
        <f t="shared" si="49"/>
        <v>0</v>
      </c>
      <c r="I214" s="222">
        <f t="shared" si="49"/>
        <v>0</v>
      </c>
    </row>
    <row r="215" spans="1:9" ht="63" hidden="1">
      <c r="A215" s="9" t="s">
        <v>69</v>
      </c>
      <c r="B215" s="222">
        <v>2610</v>
      </c>
      <c r="C215" s="222">
        <v>241</v>
      </c>
      <c r="D215" s="13"/>
      <c r="E215" s="13"/>
      <c r="F215" s="221"/>
      <c r="G215" s="221"/>
      <c r="H215" s="221"/>
      <c r="I215" s="13"/>
    </row>
    <row r="216" spans="1:9" ht="47.25" hidden="1">
      <c r="A216" s="9" t="s">
        <v>84</v>
      </c>
      <c r="B216" s="222">
        <v>2620</v>
      </c>
      <c r="C216" s="222">
        <v>242</v>
      </c>
      <c r="D216" s="13"/>
      <c r="E216" s="13"/>
      <c r="F216" s="221"/>
      <c r="G216" s="221"/>
      <c r="H216" s="221"/>
      <c r="I216" s="13"/>
    </row>
    <row r="217" spans="1:9" ht="47.25" hidden="1">
      <c r="A217" s="9" t="s">
        <v>70</v>
      </c>
      <c r="B217" s="222">
        <v>2630</v>
      </c>
      <c r="C217" s="222">
        <v>243</v>
      </c>
      <c r="D217" s="13"/>
      <c r="E217" s="13"/>
      <c r="F217" s="221"/>
      <c r="G217" s="221"/>
      <c r="H217" s="221"/>
      <c r="I217" s="13"/>
    </row>
    <row r="218" spans="1:9" ht="15.75" hidden="1">
      <c r="A218" s="9" t="s">
        <v>71</v>
      </c>
      <c r="B218" s="222">
        <v>2640</v>
      </c>
      <c r="C218" s="222">
        <v>244</v>
      </c>
      <c r="D218" s="13"/>
      <c r="E218" s="13"/>
      <c r="F218" s="221"/>
      <c r="G218" s="221"/>
      <c r="H218" s="221"/>
      <c r="I218" s="13"/>
    </row>
    <row r="219" spans="1:9" ht="78.75" hidden="1">
      <c r="A219" s="9" t="s">
        <v>72</v>
      </c>
      <c r="B219" s="222">
        <v>2650</v>
      </c>
      <c r="C219" s="222">
        <v>246</v>
      </c>
      <c r="D219" s="13"/>
      <c r="E219" s="13"/>
      <c r="F219" s="221"/>
      <c r="G219" s="221"/>
      <c r="H219" s="221"/>
      <c r="I219" s="13"/>
    </row>
    <row r="220" spans="1:9" ht="15.75" hidden="1">
      <c r="A220" s="9" t="s">
        <v>73</v>
      </c>
      <c r="B220" s="222">
        <v>2660</v>
      </c>
      <c r="C220" s="222">
        <v>247</v>
      </c>
      <c r="D220" s="13"/>
      <c r="E220" s="13"/>
      <c r="F220" s="221"/>
      <c r="G220" s="221"/>
      <c r="H220" s="221"/>
      <c r="I220" s="13"/>
    </row>
    <row r="221" spans="1:9" ht="31.5" hidden="1">
      <c r="A221" s="9" t="s">
        <v>74</v>
      </c>
      <c r="B221" s="222">
        <v>2700</v>
      </c>
      <c r="C221" s="222">
        <v>400</v>
      </c>
      <c r="D221" s="13"/>
      <c r="E221" s="13"/>
      <c r="F221" s="223">
        <f>F222+F224</f>
        <v>0</v>
      </c>
      <c r="G221" s="223">
        <f t="shared" ref="G221:H221" si="50">G222+G224</f>
        <v>0</v>
      </c>
      <c r="H221" s="223">
        <f t="shared" si="50"/>
        <v>0</v>
      </c>
      <c r="I221" s="13"/>
    </row>
    <row r="222" spans="1:9" ht="15.75" hidden="1">
      <c r="A222" s="9" t="s">
        <v>30</v>
      </c>
      <c r="B222" s="299">
        <v>2710</v>
      </c>
      <c r="C222" s="299">
        <v>406</v>
      </c>
      <c r="D222" s="300"/>
      <c r="E222" s="300"/>
      <c r="F222" s="298"/>
      <c r="G222" s="298"/>
      <c r="H222" s="298"/>
      <c r="I222" s="300"/>
    </row>
    <row r="223" spans="1:9" ht="47.25" hidden="1">
      <c r="A223" s="9" t="s">
        <v>85</v>
      </c>
      <c r="B223" s="299"/>
      <c r="C223" s="299"/>
      <c r="D223" s="300"/>
      <c r="E223" s="300"/>
      <c r="F223" s="298"/>
      <c r="G223" s="298"/>
      <c r="H223" s="298"/>
      <c r="I223" s="300"/>
    </row>
    <row r="224" spans="1:9" ht="47.25" hidden="1">
      <c r="A224" s="9" t="s">
        <v>76</v>
      </c>
      <c r="B224" s="222">
        <v>2720</v>
      </c>
      <c r="C224" s="222">
        <v>407</v>
      </c>
      <c r="D224" s="13"/>
      <c r="E224" s="13"/>
      <c r="F224" s="221"/>
      <c r="G224" s="221"/>
      <c r="H224" s="221"/>
      <c r="I224" s="13"/>
    </row>
    <row r="225" spans="1:9" ht="15.75" hidden="1">
      <c r="A225" s="9" t="s">
        <v>77</v>
      </c>
      <c r="B225" s="222">
        <v>3000</v>
      </c>
      <c r="C225" s="222">
        <v>100</v>
      </c>
      <c r="D225" s="13"/>
      <c r="E225" s="13"/>
      <c r="F225" s="223">
        <f>F226+F228+F229</f>
        <v>0</v>
      </c>
      <c r="G225" s="223">
        <f t="shared" ref="G225:H225" si="51">G226+G228+G229</f>
        <v>0</v>
      </c>
      <c r="H225" s="223">
        <f t="shared" si="51"/>
        <v>0</v>
      </c>
      <c r="I225" s="222" t="s">
        <v>26</v>
      </c>
    </row>
    <row r="226" spans="1:9" ht="15.75" hidden="1">
      <c r="A226" s="9" t="s">
        <v>30</v>
      </c>
      <c r="B226" s="299">
        <v>3010</v>
      </c>
      <c r="C226" s="300"/>
      <c r="D226" s="300"/>
      <c r="E226" s="300"/>
      <c r="F226" s="298"/>
      <c r="G226" s="298"/>
      <c r="H226" s="298"/>
      <c r="I226" s="299" t="s">
        <v>26</v>
      </c>
    </row>
    <row r="227" spans="1:9" ht="15.75" hidden="1">
      <c r="A227" s="9" t="s">
        <v>78</v>
      </c>
      <c r="B227" s="299"/>
      <c r="C227" s="300"/>
      <c r="D227" s="300"/>
      <c r="E227" s="300"/>
      <c r="F227" s="298"/>
      <c r="G227" s="298"/>
      <c r="H227" s="298"/>
      <c r="I227" s="299"/>
    </row>
    <row r="228" spans="1:9" ht="15.75" hidden="1">
      <c r="A228" s="9" t="s">
        <v>79</v>
      </c>
      <c r="B228" s="222">
        <v>3020</v>
      </c>
      <c r="C228" s="13"/>
      <c r="D228" s="13"/>
      <c r="E228" s="13"/>
      <c r="F228" s="221"/>
      <c r="G228" s="221"/>
      <c r="H228" s="221"/>
      <c r="I228" s="222" t="s">
        <v>26</v>
      </c>
    </row>
    <row r="229" spans="1:9" ht="15.75" hidden="1">
      <c r="A229" s="9" t="s">
        <v>80</v>
      </c>
      <c r="B229" s="222">
        <v>3030</v>
      </c>
      <c r="C229" s="13"/>
      <c r="D229" s="13"/>
      <c r="E229" s="13"/>
      <c r="F229" s="221"/>
      <c r="G229" s="221"/>
      <c r="H229" s="221"/>
      <c r="I229" s="222" t="s">
        <v>26</v>
      </c>
    </row>
    <row r="230" spans="1:9" ht="15.75" hidden="1">
      <c r="A230" s="9" t="s">
        <v>81</v>
      </c>
      <c r="B230" s="222">
        <v>4000</v>
      </c>
      <c r="C230" s="222" t="s">
        <v>26</v>
      </c>
      <c r="D230" s="13"/>
      <c r="E230" s="13"/>
      <c r="F230" s="223">
        <f>F231</f>
        <v>0</v>
      </c>
      <c r="G230" s="223">
        <f t="shared" ref="G230:H230" si="52">G231</f>
        <v>0</v>
      </c>
      <c r="H230" s="223">
        <f t="shared" si="52"/>
        <v>0</v>
      </c>
      <c r="I230" s="222" t="s">
        <v>26</v>
      </c>
    </row>
    <row r="231" spans="1:9" ht="15.75" hidden="1">
      <c r="A231" s="9" t="s">
        <v>40</v>
      </c>
      <c r="B231" s="299">
        <v>44010</v>
      </c>
      <c r="C231" s="299">
        <v>610</v>
      </c>
      <c r="D231" s="300"/>
      <c r="E231" s="300"/>
      <c r="F231" s="298"/>
      <c r="G231" s="298"/>
      <c r="H231" s="298"/>
      <c r="I231" s="299" t="s">
        <v>26</v>
      </c>
    </row>
    <row r="232" spans="1:9" ht="15.75" hidden="1">
      <c r="A232" s="9" t="s">
        <v>82</v>
      </c>
      <c r="B232" s="299"/>
      <c r="C232" s="299"/>
      <c r="D232" s="300"/>
      <c r="E232" s="300"/>
      <c r="F232" s="298"/>
      <c r="G232" s="298"/>
      <c r="H232" s="298"/>
      <c r="I232" s="299"/>
    </row>
    <row r="233" spans="1:9" ht="63">
      <c r="A233" s="11" t="s">
        <v>87</v>
      </c>
      <c r="B233" s="13"/>
      <c r="C233" s="13"/>
      <c r="D233" s="13"/>
      <c r="E233" s="13"/>
      <c r="F233" s="171">
        <f>F234+F244+F252+F257+F263+F265+F272</f>
        <v>995115.92</v>
      </c>
      <c r="G233" s="171">
        <f>G234+G244+G252+G257+G263+G265+G272</f>
        <v>911120</v>
      </c>
      <c r="H233" s="171">
        <f>H234+H244+H252+H257+H263+H265+H272</f>
        <v>911120</v>
      </c>
      <c r="I233" s="15"/>
    </row>
    <row r="234" spans="1:9" ht="15.75">
      <c r="A234" s="9" t="s">
        <v>30</v>
      </c>
      <c r="B234" s="299">
        <v>2100</v>
      </c>
      <c r="C234" s="299" t="s">
        <v>26</v>
      </c>
      <c r="D234" s="300"/>
      <c r="E234" s="300"/>
      <c r="F234" s="301">
        <f>F236+F238+F239+F240</f>
        <v>0</v>
      </c>
      <c r="G234" s="301">
        <f t="shared" ref="G234:H234" si="53">G236+G238+G239+G240</f>
        <v>0</v>
      </c>
      <c r="H234" s="301">
        <f t="shared" si="53"/>
        <v>0</v>
      </c>
      <c r="I234" s="299" t="s">
        <v>26</v>
      </c>
    </row>
    <row r="235" spans="1:9" ht="15.75">
      <c r="A235" s="9" t="s">
        <v>44</v>
      </c>
      <c r="B235" s="299"/>
      <c r="C235" s="299"/>
      <c r="D235" s="300"/>
      <c r="E235" s="300"/>
      <c r="F235" s="301"/>
      <c r="G235" s="301"/>
      <c r="H235" s="301"/>
      <c r="I235" s="299"/>
    </row>
    <row r="236" spans="1:9" ht="15.75">
      <c r="A236" s="9" t="s">
        <v>30</v>
      </c>
      <c r="B236" s="299">
        <v>2110</v>
      </c>
      <c r="C236" s="299">
        <v>111</v>
      </c>
      <c r="D236" s="300"/>
      <c r="E236" s="300"/>
      <c r="F236" s="301">
        <f>'приносящ.доход '!BI22+'приносящ.доход '!BQ267</f>
        <v>0</v>
      </c>
      <c r="G236" s="301">
        <f>'приносящ.доход '!BI35</f>
        <v>0</v>
      </c>
      <c r="H236" s="301">
        <f>'приносящ.доход '!BI48</f>
        <v>0</v>
      </c>
      <c r="I236" s="299" t="s">
        <v>26</v>
      </c>
    </row>
    <row r="237" spans="1:9" ht="15.75">
      <c r="A237" s="9" t="s">
        <v>45</v>
      </c>
      <c r="B237" s="299"/>
      <c r="C237" s="299"/>
      <c r="D237" s="300"/>
      <c r="E237" s="300"/>
      <c r="F237" s="301"/>
      <c r="G237" s="301"/>
      <c r="H237" s="301"/>
      <c r="I237" s="299"/>
    </row>
    <row r="238" spans="1:9" ht="31.5">
      <c r="A238" s="9" t="s">
        <v>46</v>
      </c>
      <c r="B238" s="222">
        <v>2120</v>
      </c>
      <c r="C238" s="222">
        <v>112</v>
      </c>
      <c r="D238" s="13"/>
      <c r="E238" s="13"/>
      <c r="F238" s="223">
        <v>0</v>
      </c>
      <c r="G238" s="223">
        <v>0</v>
      </c>
      <c r="H238" s="223">
        <v>0</v>
      </c>
      <c r="I238" s="222" t="s">
        <v>26</v>
      </c>
    </row>
    <row r="239" spans="1:9" ht="47.25">
      <c r="A239" s="9" t="s">
        <v>47</v>
      </c>
      <c r="B239" s="222">
        <v>2130</v>
      </c>
      <c r="C239" s="222">
        <v>113</v>
      </c>
      <c r="D239" s="13"/>
      <c r="E239" s="13"/>
      <c r="F239" s="221"/>
      <c r="G239" s="221"/>
      <c r="H239" s="221"/>
      <c r="I239" s="222" t="s">
        <v>26</v>
      </c>
    </row>
    <row r="240" spans="1:9" ht="63">
      <c r="A240" s="9" t="s">
        <v>48</v>
      </c>
      <c r="B240" s="222">
        <v>2140</v>
      </c>
      <c r="C240" s="222">
        <v>119</v>
      </c>
      <c r="D240" s="13"/>
      <c r="E240" s="13"/>
      <c r="F240" s="223">
        <f>F241+F243</f>
        <v>0</v>
      </c>
      <c r="G240" s="223">
        <f t="shared" ref="G240:H240" si="54">G241+G243</f>
        <v>0</v>
      </c>
      <c r="H240" s="223">
        <f t="shared" si="54"/>
        <v>0</v>
      </c>
      <c r="I240" s="222" t="s">
        <v>26</v>
      </c>
    </row>
    <row r="241" spans="1:9" ht="15.75">
      <c r="A241" s="9" t="s">
        <v>30</v>
      </c>
      <c r="B241" s="299">
        <v>2141</v>
      </c>
      <c r="C241" s="299">
        <v>119</v>
      </c>
      <c r="D241" s="300"/>
      <c r="E241" s="300"/>
      <c r="F241" s="302">
        <f>'приносящ.доход '!BG96+'приносящ.доход '!BG312</f>
        <v>0</v>
      </c>
      <c r="G241" s="302">
        <f>'приносящ.доход '!BQ96</f>
        <v>0</v>
      </c>
      <c r="H241" s="302">
        <f>'приносящ.доход '!BY96</f>
        <v>0</v>
      </c>
      <c r="I241" s="299" t="s">
        <v>26</v>
      </c>
    </row>
    <row r="242" spans="1:9" ht="15.75">
      <c r="A242" s="9" t="s">
        <v>49</v>
      </c>
      <c r="B242" s="299"/>
      <c r="C242" s="299"/>
      <c r="D242" s="300"/>
      <c r="E242" s="300"/>
      <c r="F242" s="303"/>
      <c r="G242" s="303"/>
      <c r="H242" s="303"/>
      <c r="I242" s="299"/>
    </row>
    <row r="243" spans="1:9" ht="15.75">
      <c r="A243" s="9" t="s">
        <v>50</v>
      </c>
      <c r="B243" s="222">
        <v>2142</v>
      </c>
      <c r="C243" s="222">
        <v>119</v>
      </c>
      <c r="D243" s="13"/>
      <c r="E243" s="13"/>
      <c r="F243" s="223">
        <v>0</v>
      </c>
      <c r="G243" s="221"/>
      <c r="H243" s="221"/>
      <c r="I243" s="222" t="s">
        <v>26</v>
      </c>
    </row>
    <row r="244" spans="1:9" ht="31.5">
      <c r="A244" s="9" t="s">
        <v>51</v>
      </c>
      <c r="B244" s="222">
        <v>2200</v>
      </c>
      <c r="C244" s="222">
        <v>300</v>
      </c>
      <c r="D244" s="13"/>
      <c r="E244" s="13"/>
      <c r="F244" s="223">
        <f>F245+F247+F249+F250+F251</f>
        <v>0</v>
      </c>
      <c r="G244" s="223">
        <f t="shared" ref="G244:H244" si="55">G245+G247+G249+G250+G251</f>
        <v>0</v>
      </c>
      <c r="H244" s="223">
        <f t="shared" si="55"/>
        <v>0</v>
      </c>
      <c r="I244" s="222" t="s">
        <v>26</v>
      </c>
    </row>
    <row r="245" spans="1:9" ht="15.75">
      <c r="A245" s="9" t="s">
        <v>30</v>
      </c>
      <c r="B245" s="299">
        <v>2210</v>
      </c>
      <c r="C245" s="299">
        <v>320</v>
      </c>
      <c r="D245" s="300"/>
      <c r="E245" s="300"/>
      <c r="F245" s="298"/>
      <c r="G245" s="298"/>
      <c r="H245" s="298"/>
      <c r="I245" s="299" t="s">
        <v>26</v>
      </c>
    </row>
    <row r="246" spans="1:9" ht="47.25">
      <c r="A246" s="9" t="s">
        <v>52</v>
      </c>
      <c r="B246" s="299"/>
      <c r="C246" s="299"/>
      <c r="D246" s="300"/>
      <c r="E246" s="300"/>
      <c r="F246" s="298"/>
      <c r="G246" s="298"/>
      <c r="H246" s="298"/>
      <c r="I246" s="299"/>
    </row>
    <row r="247" spans="1:9" ht="15.75">
      <c r="A247" s="9" t="s">
        <v>40</v>
      </c>
      <c r="B247" s="299">
        <v>2211</v>
      </c>
      <c r="C247" s="299">
        <v>321</v>
      </c>
      <c r="D247" s="300"/>
      <c r="E247" s="300"/>
      <c r="F247" s="298"/>
      <c r="G247" s="298"/>
      <c r="H247" s="298"/>
      <c r="I247" s="299" t="s">
        <v>26</v>
      </c>
    </row>
    <row r="248" spans="1:9" ht="47.25">
      <c r="A248" s="9" t="s">
        <v>53</v>
      </c>
      <c r="B248" s="299"/>
      <c r="C248" s="299"/>
      <c r="D248" s="300"/>
      <c r="E248" s="300"/>
      <c r="F248" s="298"/>
      <c r="G248" s="298"/>
      <c r="H248" s="298"/>
      <c r="I248" s="299"/>
    </row>
    <row r="249" spans="1:9" ht="63">
      <c r="A249" s="9" t="s">
        <v>54</v>
      </c>
      <c r="B249" s="222">
        <v>2220</v>
      </c>
      <c r="C249" s="222">
        <v>340</v>
      </c>
      <c r="D249" s="13"/>
      <c r="E249" s="13"/>
      <c r="F249" s="221"/>
      <c r="G249" s="221"/>
      <c r="H249" s="221"/>
      <c r="I249" s="222" t="s">
        <v>26</v>
      </c>
    </row>
    <row r="250" spans="1:9" ht="94.5" hidden="1">
      <c r="A250" s="9" t="s">
        <v>55</v>
      </c>
      <c r="B250" s="222">
        <v>2230</v>
      </c>
      <c r="C250" s="222">
        <v>350</v>
      </c>
      <c r="D250" s="13"/>
      <c r="E250" s="13"/>
      <c r="F250" s="221"/>
      <c r="G250" s="221"/>
      <c r="H250" s="221"/>
      <c r="I250" s="222" t="s">
        <v>26</v>
      </c>
    </row>
    <row r="251" spans="1:9" ht="15.75">
      <c r="A251" s="9" t="s">
        <v>56</v>
      </c>
      <c r="B251" s="222">
        <v>2240</v>
      </c>
      <c r="C251" s="222">
        <v>360</v>
      </c>
      <c r="D251" s="13"/>
      <c r="E251" s="13"/>
      <c r="F251" s="221"/>
      <c r="G251" s="221"/>
      <c r="H251" s="221"/>
      <c r="I251" s="222" t="s">
        <v>26</v>
      </c>
    </row>
    <row r="252" spans="1:9" ht="31.5">
      <c r="A252" s="9" t="s">
        <v>57</v>
      </c>
      <c r="B252" s="222">
        <v>2300</v>
      </c>
      <c r="C252" s="222">
        <v>850</v>
      </c>
      <c r="D252" s="13"/>
      <c r="E252" s="13"/>
      <c r="F252" s="223">
        <f>F253+F255+F256</f>
        <v>188.6</v>
      </c>
      <c r="G252" s="223">
        <f t="shared" ref="G252:H252" si="56">G253+G255+G256</f>
        <v>0</v>
      </c>
      <c r="H252" s="223">
        <f t="shared" si="56"/>
        <v>0</v>
      </c>
      <c r="I252" s="222" t="s">
        <v>26</v>
      </c>
    </row>
    <row r="253" spans="1:9" ht="15.75">
      <c r="A253" s="9" t="s">
        <v>40</v>
      </c>
      <c r="B253" s="299">
        <v>2310</v>
      </c>
      <c r="C253" s="299">
        <v>851</v>
      </c>
      <c r="D253" s="300"/>
      <c r="E253" s="300"/>
      <c r="F253" s="301"/>
      <c r="G253" s="301"/>
      <c r="H253" s="301"/>
      <c r="I253" s="299" t="s">
        <v>26</v>
      </c>
    </row>
    <row r="254" spans="1:9" ht="31.5">
      <c r="A254" s="9" t="s">
        <v>58</v>
      </c>
      <c r="B254" s="299"/>
      <c r="C254" s="299"/>
      <c r="D254" s="300"/>
      <c r="E254" s="300"/>
      <c r="F254" s="301"/>
      <c r="G254" s="301"/>
      <c r="H254" s="301"/>
      <c r="I254" s="299"/>
    </row>
    <row r="255" spans="1:9" ht="63">
      <c r="A255" s="9" t="s">
        <v>59</v>
      </c>
      <c r="B255" s="222">
        <v>2320</v>
      </c>
      <c r="C255" s="222">
        <v>852</v>
      </c>
      <c r="D255" s="13"/>
      <c r="E255" s="13"/>
      <c r="F255" s="223"/>
      <c r="G255" s="223"/>
      <c r="H255" s="223"/>
      <c r="I255" s="222" t="s">
        <v>26</v>
      </c>
    </row>
    <row r="256" spans="1:9" ht="47.25">
      <c r="A256" s="9" t="s">
        <v>60</v>
      </c>
      <c r="B256" s="222">
        <v>2330</v>
      </c>
      <c r="C256" s="222">
        <v>853</v>
      </c>
      <c r="D256" s="13"/>
      <c r="E256" s="13"/>
      <c r="F256" s="223">
        <f>'приносящ.доход '!AO110</f>
        <v>188.6</v>
      </c>
      <c r="G256" s="223"/>
      <c r="H256" s="223"/>
      <c r="I256" s="222" t="s">
        <v>26</v>
      </c>
    </row>
    <row r="257" spans="1:9" ht="47.25" hidden="1">
      <c r="A257" s="9" t="s">
        <v>61</v>
      </c>
      <c r="B257" s="222">
        <v>2400</v>
      </c>
      <c r="C257" s="222" t="s">
        <v>26</v>
      </c>
      <c r="D257" s="13"/>
      <c r="E257" s="13"/>
      <c r="F257" s="223">
        <f>F258+F260+F261+F262</f>
        <v>0</v>
      </c>
      <c r="G257" s="223">
        <f t="shared" ref="G257:H257" si="57">G258+G260+G261+G262</f>
        <v>0</v>
      </c>
      <c r="H257" s="223">
        <f t="shared" si="57"/>
        <v>0</v>
      </c>
      <c r="I257" s="222" t="s">
        <v>26</v>
      </c>
    </row>
    <row r="258" spans="1:9" ht="15.75" hidden="1">
      <c r="A258" s="9" t="s">
        <v>40</v>
      </c>
      <c r="B258" s="299">
        <v>2410</v>
      </c>
      <c r="C258" s="299">
        <v>613</v>
      </c>
      <c r="D258" s="300"/>
      <c r="E258" s="300"/>
      <c r="F258" s="298"/>
      <c r="G258" s="298"/>
      <c r="H258" s="298"/>
      <c r="I258" s="300"/>
    </row>
    <row r="259" spans="1:9" ht="31.5" hidden="1">
      <c r="A259" s="9" t="s">
        <v>62</v>
      </c>
      <c r="B259" s="299"/>
      <c r="C259" s="299"/>
      <c r="D259" s="300"/>
      <c r="E259" s="300"/>
      <c r="F259" s="298"/>
      <c r="G259" s="298"/>
      <c r="H259" s="298"/>
      <c r="I259" s="300"/>
    </row>
    <row r="260" spans="1:9" ht="31.5" hidden="1">
      <c r="A260" s="9" t="s">
        <v>63</v>
      </c>
      <c r="B260" s="222">
        <v>2420</v>
      </c>
      <c r="C260" s="222">
        <v>623</v>
      </c>
      <c r="D260" s="13"/>
      <c r="E260" s="13"/>
      <c r="F260" s="221"/>
      <c r="G260" s="221"/>
      <c r="H260" s="221"/>
      <c r="I260" s="13"/>
    </row>
    <row r="261" spans="1:9" ht="63" hidden="1">
      <c r="A261" s="9" t="s">
        <v>64</v>
      </c>
      <c r="B261" s="222">
        <v>2430</v>
      </c>
      <c r="C261" s="222">
        <v>634</v>
      </c>
      <c r="D261" s="13"/>
      <c r="E261" s="13"/>
      <c r="F261" s="221"/>
      <c r="G261" s="221"/>
      <c r="H261" s="221"/>
      <c r="I261" s="13"/>
    </row>
    <row r="262" spans="1:9" ht="31.5" hidden="1">
      <c r="A262" s="9" t="s">
        <v>65</v>
      </c>
      <c r="B262" s="222">
        <v>2440</v>
      </c>
      <c r="C262" s="222">
        <v>810</v>
      </c>
      <c r="D262" s="13"/>
      <c r="E262" s="13"/>
      <c r="F262" s="221"/>
      <c r="G262" s="221"/>
      <c r="H262" s="221"/>
      <c r="I262" s="222" t="s">
        <v>26</v>
      </c>
    </row>
    <row r="263" spans="1:9" ht="31.5">
      <c r="A263" s="9" t="s">
        <v>66</v>
      </c>
      <c r="B263" s="222">
        <v>2500</v>
      </c>
      <c r="C263" s="222" t="s">
        <v>26</v>
      </c>
      <c r="D263" s="13"/>
      <c r="E263" s="13"/>
      <c r="F263" s="223">
        <f>F264</f>
        <v>0</v>
      </c>
      <c r="G263" s="223">
        <f t="shared" ref="G263:H263" si="58">G264</f>
        <v>0</v>
      </c>
      <c r="H263" s="223">
        <f t="shared" si="58"/>
        <v>0</v>
      </c>
      <c r="I263" s="222" t="s">
        <v>26</v>
      </c>
    </row>
    <row r="264" spans="1:9" ht="63">
      <c r="A264" s="9" t="s">
        <v>67</v>
      </c>
      <c r="B264" s="222">
        <v>2520</v>
      </c>
      <c r="C264" s="222">
        <v>831</v>
      </c>
      <c r="D264" s="13"/>
      <c r="E264" s="13"/>
      <c r="F264" s="221"/>
      <c r="G264" s="221"/>
      <c r="H264" s="221"/>
      <c r="I264" s="222" t="s">
        <v>26</v>
      </c>
    </row>
    <row r="265" spans="1:9" ht="31.5">
      <c r="A265" s="9" t="s">
        <v>68</v>
      </c>
      <c r="B265" s="222">
        <v>2600</v>
      </c>
      <c r="C265" s="222" t="s">
        <v>26</v>
      </c>
      <c r="D265" s="13"/>
      <c r="E265" s="13"/>
      <c r="F265" s="223">
        <f>F266+F267+F268+F269+F270+F271</f>
        <v>994927.32000000007</v>
      </c>
      <c r="G265" s="223">
        <f t="shared" ref="G265:H265" si="59">G266+G267+G268+G269+G270+G271</f>
        <v>911120</v>
      </c>
      <c r="H265" s="223">
        <f t="shared" si="59"/>
        <v>911120</v>
      </c>
      <c r="I265" s="13"/>
    </row>
    <row r="266" spans="1:9" ht="63">
      <c r="A266" s="9" t="s">
        <v>69</v>
      </c>
      <c r="B266" s="222">
        <v>2610</v>
      </c>
      <c r="C266" s="222">
        <v>241</v>
      </c>
      <c r="D266" s="13"/>
      <c r="E266" s="13"/>
      <c r="F266" s="221"/>
      <c r="G266" s="221"/>
      <c r="H266" s="221"/>
      <c r="I266" s="13"/>
    </row>
    <row r="267" spans="1:9" ht="47.25">
      <c r="A267" s="9" t="s">
        <v>84</v>
      </c>
      <c r="B267" s="222">
        <v>2620</v>
      </c>
      <c r="C267" s="222">
        <v>242</v>
      </c>
      <c r="D267" s="13"/>
      <c r="E267" s="13"/>
      <c r="F267" s="221"/>
      <c r="G267" s="221"/>
      <c r="H267" s="221"/>
      <c r="I267" s="13"/>
    </row>
    <row r="268" spans="1:9" ht="47.25">
      <c r="A268" s="9" t="s">
        <v>70</v>
      </c>
      <c r="B268" s="222">
        <v>2630</v>
      </c>
      <c r="C268" s="222">
        <v>243</v>
      </c>
      <c r="D268" s="13"/>
      <c r="E268" s="13"/>
      <c r="F268" s="221"/>
      <c r="G268" s="221"/>
      <c r="H268" s="221"/>
      <c r="I268" s="13"/>
    </row>
    <row r="269" spans="1:9" ht="15.75">
      <c r="A269" s="9" t="s">
        <v>71</v>
      </c>
      <c r="B269" s="222">
        <v>2640</v>
      </c>
      <c r="C269" s="222">
        <v>244</v>
      </c>
      <c r="D269" s="13"/>
      <c r="E269" s="13"/>
      <c r="F269" s="223">
        <f>'приносящ.доход '!BU339+аренда!BG73+безвозмездные!BG118</f>
        <v>904927.32000000007</v>
      </c>
      <c r="G269" s="223">
        <f>'приносящ.доход '!BV346+аренда!BT78+безвозмездные!BG123</f>
        <v>816120</v>
      </c>
      <c r="H269" s="223">
        <f>'приносящ.доход '!BV353+аренда!BT81+безвозмездные!BG128</f>
        <v>816120</v>
      </c>
      <c r="I269" s="221"/>
    </row>
    <row r="270" spans="1:9" ht="78.75">
      <c r="A270" s="9" t="s">
        <v>72</v>
      </c>
      <c r="B270" s="222">
        <v>2650</v>
      </c>
      <c r="C270" s="222">
        <v>246</v>
      </c>
      <c r="D270" s="13"/>
      <c r="E270" s="13"/>
      <c r="F270" s="221"/>
      <c r="G270" s="221"/>
      <c r="H270" s="221"/>
      <c r="I270" s="13"/>
    </row>
    <row r="271" spans="1:9" ht="15.75">
      <c r="A271" s="9" t="s">
        <v>73</v>
      </c>
      <c r="B271" s="222">
        <v>2660</v>
      </c>
      <c r="C271" s="222">
        <v>247</v>
      </c>
      <c r="D271" s="13"/>
      <c r="E271" s="13"/>
      <c r="F271" s="223">
        <f>'приносящ.доход '!BU340+аренда!BG74+безвозмездные!BG119</f>
        <v>90000</v>
      </c>
      <c r="G271" s="223">
        <f>'приносящ.доход '!BW345+аренда!BT79+безвозмездные!BG124</f>
        <v>95000</v>
      </c>
      <c r="H271" s="223">
        <f>'приносящ.доход '!BW352+аренда!BT82+безвозмездные!BG129</f>
        <v>95000</v>
      </c>
      <c r="I271" s="13"/>
    </row>
    <row r="272" spans="1:9" ht="31.5">
      <c r="A272" s="9" t="s">
        <v>74</v>
      </c>
      <c r="B272" s="222">
        <v>2700</v>
      </c>
      <c r="C272" s="222">
        <v>400</v>
      </c>
      <c r="D272" s="13"/>
      <c r="E272" s="13"/>
      <c r="F272" s="223">
        <f>F273+F275</f>
        <v>0</v>
      </c>
      <c r="G272" s="223">
        <f t="shared" ref="G272:I272" si="60">G273+G275</f>
        <v>0</v>
      </c>
      <c r="H272" s="223">
        <f t="shared" si="60"/>
        <v>0</v>
      </c>
      <c r="I272" s="222">
        <f t="shared" si="60"/>
        <v>0</v>
      </c>
    </row>
    <row r="273" spans="1:9" ht="15.75">
      <c r="A273" s="9" t="s">
        <v>30</v>
      </c>
      <c r="B273" s="299">
        <v>2710</v>
      </c>
      <c r="C273" s="299">
        <v>406</v>
      </c>
      <c r="D273" s="300"/>
      <c r="E273" s="300"/>
      <c r="F273" s="298"/>
      <c r="G273" s="298"/>
      <c r="H273" s="298"/>
      <c r="I273" s="300"/>
    </row>
    <row r="274" spans="1:9" ht="47.25">
      <c r="A274" s="9" t="s">
        <v>85</v>
      </c>
      <c r="B274" s="299"/>
      <c r="C274" s="299"/>
      <c r="D274" s="300"/>
      <c r="E274" s="300"/>
      <c r="F274" s="298"/>
      <c r="G274" s="298"/>
      <c r="H274" s="298"/>
      <c r="I274" s="300"/>
    </row>
    <row r="275" spans="1:9" ht="47.25">
      <c r="A275" s="9" t="s">
        <v>76</v>
      </c>
      <c r="B275" s="222">
        <v>2720</v>
      </c>
      <c r="C275" s="222">
        <v>407</v>
      </c>
      <c r="D275" s="13"/>
      <c r="E275" s="13"/>
      <c r="F275" s="221"/>
      <c r="G275" s="221"/>
      <c r="H275" s="221"/>
      <c r="I275" s="13"/>
    </row>
    <row r="276" spans="1:9" ht="15.75">
      <c r="A276" s="9" t="s">
        <v>77</v>
      </c>
      <c r="B276" s="222">
        <v>33000</v>
      </c>
      <c r="C276" s="222">
        <v>100</v>
      </c>
      <c r="D276" s="13"/>
      <c r="E276" s="13"/>
      <c r="F276" s="223">
        <f>F277+F279+F280</f>
        <v>0</v>
      </c>
      <c r="G276" s="223">
        <f t="shared" ref="G276:H276" si="61">G277+G279+G280</f>
        <v>0</v>
      </c>
      <c r="H276" s="223">
        <f t="shared" si="61"/>
        <v>0</v>
      </c>
      <c r="I276" s="222" t="s">
        <v>26</v>
      </c>
    </row>
    <row r="277" spans="1:9" ht="15.75">
      <c r="A277" s="9" t="s">
        <v>30</v>
      </c>
      <c r="B277" s="299">
        <v>33010</v>
      </c>
      <c r="C277" s="300"/>
      <c r="D277" s="300"/>
      <c r="E277" s="300"/>
      <c r="F277" s="298"/>
      <c r="G277" s="298"/>
      <c r="H277" s="298"/>
      <c r="I277" s="299" t="s">
        <v>26</v>
      </c>
    </row>
    <row r="278" spans="1:9" ht="15.75">
      <c r="A278" s="9" t="s">
        <v>78</v>
      </c>
      <c r="B278" s="299"/>
      <c r="C278" s="300"/>
      <c r="D278" s="300"/>
      <c r="E278" s="300"/>
      <c r="F278" s="298"/>
      <c r="G278" s="298"/>
      <c r="H278" s="298"/>
      <c r="I278" s="299"/>
    </row>
    <row r="279" spans="1:9" ht="15.75">
      <c r="A279" s="9" t="s">
        <v>79</v>
      </c>
      <c r="B279" s="222">
        <v>3020</v>
      </c>
      <c r="C279" s="13"/>
      <c r="D279" s="13"/>
      <c r="E279" s="13"/>
      <c r="F279" s="221"/>
      <c r="G279" s="221"/>
      <c r="H279" s="221"/>
      <c r="I279" s="222" t="s">
        <v>26</v>
      </c>
    </row>
    <row r="280" spans="1:9" ht="15.75">
      <c r="A280" s="9" t="s">
        <v>80</v>
      </c>
      <c r="B280" s="222">
        <v>3030</v>
      </c>
      <c r="C280" s="13"/>
      <c r="D280" s="13"/>
      <c r="E280" s="13"/>
      <c r="F280" s="221"/>
      <c r="G280" s="221"/>
      <c r="H280" s="221"/>
      <c r="I280" s="222" t="s">
        <v>26</v>
      </c>
    </row>
    <row r="281" spans="1:9" ht="15.75">
      <c r="A281" s="9" t="s">
        <v>81</v>
      </c>
      <c r="B281" s="222">
        <v>4000</v>
      </c>
      <c r="C281" s="222" t="s">
        <v>26</v>
      </c>
      <c r="D281" s="13"/>
      <c r="E281" s="13"/>
      <c r="F281" s="223">
        <f>F282</f>
        <v>0</v>
      </c>
      <c r="G281" s="223">
        <f t="shared" ref="G281:H281" si="62">G282</f>
        <v>0</v>
      </c>
      <c r="H281" s="223">
        <f t="shared" si="62"/>
        <v>0</v>
      </c>
      <c r="I281" s="222" t="s">
        <v>26</v>
      </c>
    </row>
    <row r="282" spans="1:9" ht="15.75">
      <c r="A282" s="9" t="s">
        <v>40</v>
      </c>
      <c r="B282" s="299">
        <v>44010</v>
      </c>
      <c r="C282" s="299">
        <v>610</v>
      </c>
      <c r="D282" s="300"/>
      <c r="E282" s="300"/>
      <c r="F282" s="298"/>
      <c r="G282" s="298"/>
      <c r="H282" s="298"/>
      <c r="I282" s="299" t="s">
        <v>26</v>
      </c>
    </row>
    <row r="283" spans="1:9" ht="15.75">
      <c r="A283" s="9" t="s">
        <v>82</v>
      </c>
      <c r="B283" s="299"/>
      <c r="C283" s="299"/>
      <c r="D283" s="300"/>
      <c r="E283" s="300"/>
      <c r="F283" s="298"/>
      <c r="G283" s="298"/>
      <c r="H283" s="298"/>
      <c r="I283" s="299"/>
    </row>
    <row r="284" spans="1:9" ht="15.75">
      <c r="A284" s="16"/>
      <c r="B284" s="16"/>
      <c r="C284" s="16"/>
      <c r="D284" s="16"/>
      <c r="E284" s="16"/>
      <c r="F284" s="16"/>
      <c r="G284" s="16"/>
      <c r="H284" s="16"/>
      <c r="I284" s="16"/>
    </row>
  </sheetData>
  <mergeCells count="415">
    <mergeCell ref="A1:I1"/>
    <mergeCell ref="A3:A4"/>
    <mergeCell ref="B3:B4"/>
    <mergeCell ref="C3:C4"/>
    <mergeCell ref="D3:D4"/>
    <mergeCell ref="E3:E4"/>
    <mergeCell ref="F3:I3"/>
    <mergeCell ref="H9:H10"/>
    <mergeCell ref="I9:I10"/>
    <mergeCell ref="B13:B14"/>
    <mergeCell ref="C13:C14"/>
    <mergeCell ref="D13:D14"/>
    <mergeCell ref="E13:E14"/>
    <mergeCell ref="F13:F14"/>
    <mergeCell ref="G13:G14"/>
    <mergeCell ref="H13:H14"/>
    <mergeCell ref="I13:I14"/>
    <mergeCell ref="B9:B10"/>
    <mergeCell ref="C9:C10"/>
    <mergeCell ref="D9:D10"/>
    <mergeCell ref="E9:E10"/>
    <mergeCell ref="F9:F10"/>
    <mergeCell ref="G9:G10"/>
    <mergeCell ref="H27:H28"/>
    <mergeCell ref="I27:I28"/>
    <mergeCell ref="B31:B32"/>
    <mergeCell ref="C31:C32"/>
    <mergeCell ref="D31:D32"/>
    <mergeCell ref="E31:E32"/>
    <mergeCell ref="F31:F32"/>
    <mergeCell ref="G31:G32"/>
    <mergeCell ref="H31:H32"/>
    <mergeCell ref="I31:I32"/>
    <mergeCell ref="B27:B28"/>
    <mergeCell ref="C27:C28"/>
    <mergeCell ref="D27:D28"/>
    <mergeCell ref="E27:E28"/>
    <mergeCell ref="F27:F28"/>
    <mergeCell ref="G27:G28"/>
    <mergeCell ref="H33:H34"/>
    <mergeCell ref="I33:I34"/>
    <mergeCell ref="B38:B39"/>
    <mergeCell ref="C38:C39"/>
    <mergeCell ref="D38:D39"/>
    <mergeCell ref="E38:E39"/>
    <mergeCell ref="F38:F39"/>
    <mergeCell ref="G38:G39"/>
    <mergeCell ref="H38:H39"/>
    <mergeCell ref="I38:I39"/>
    <mergeCell ref="B33:B34"/>
    <mergeCell ref="C33:C34"/>
    <mergeCell ref="D33:D34"/>
    <mergeCell ref="E33:E34"/>
    <mergeCell ref="F33:F34"/>
    <mergeCell ref="G33:G34"/>
    <mergeCell ref="H42:H43"/>
    <mergeCell ref="I42:I43"/>
    <mergeCell ref="B44:B45"/>
    <mergeCell ref="C44:C45"/>
    <mergeCell ref="D44:D45"/>
    <mergeCell ref="E44:E45"/>
    <mergeCell ref="F44:F45"/>
    <mergeCell ref="G44:G45"/>
    <mergeCell ref="H44:H45"/>
    <mergeCell ref="I44:I45"/>
    <mergeCell ref="B42:B43"/>
    <mergeCell ref="C42:C43"/>
    <mergeCell ref="D42:D43"/>
    <mergeCell ref="E42:E43"/>
    <mergeCell ref="F42:F43"/>
    <mergeCell ref="G42:G43"/>
    <mergeCell ref="H50:H51"/>
    <mergeCell ref="I50:I51"/>
    <mergeCell ref="B55:B56"/>
    <mergeCell ref="C55:C56"/>
    <mergeCell ref="D55:D56"/>
    <mergeCell ref="E55:E56"/>
    <mergeCell ref="F55:F56"/>
    <mergeCell ref="G55:G56"/>
    <mergeCell ref="H55:H56"/>
    <mergeCell ref="I55:I56"/>
    <mergeCell ref="B50:B51"/>
    <mergeCell ref="C50:C51"/>
    <mergeCell ref="D50:D51"/>
    <mergeCell ref="E50:E51"/>
    <mergeCell ref="F50:F51"/>
    <mergeCell ref="G50:G51"/>
    <mergeCell ref="H72:H73"/>
    <mergeCell ref="I72:I73"/>
    <mergeCell ref="B77:B78"/>
    <mergeCell ref="C77:C78"/>
    <mergeCell ref="D77:D78"/>
    <mergeCell ref="E77:E78"/>
    <mergeCell ref="F77:F78"/>
    <mergeCell ref="G77:G78"/>
    <mergeCell ref="H77:H78"/>
    <mergeCell ref="I77:I78"/>
    <mergeCell ref="B72:B73"/>
    <mergeCell ref="C72:C73"/>
    <mergeCell ref="D72:D73"/>
    <mergeCell ref="E72:E73"/>
    <mergeCell ref="F72:F73"/>
    <mergeCell ref="G72:G73"/>
    <mergeCell ref="H81:H82"/>
    <mergeCell ref="I81:I82"/>
    <mergeCell ref="B83:B84"/>
    <mergeCell ref="C83:C84"/>
    <mergeCell ref="D83:D84"/>
    <mergeCell ref="E83:E84"/>
    <mergeCell ref="F83:F84"/>
    <mergeCell ref="G83:G84"/>
    <mergeCell ref="H83:H84"/>
    <mergeCell ref="I83:I84"/>
    <mergeCell ref="B81:B82"/>
    <mergeCell ref="C81:C82"/>
    <mergeCell ref="D81:D82"/>
    <mergeCell ref="E81:E82"/>
    <mergeCell ref="F81:F82"/>
    <mergeCell ref="G81:G82"/>
    <mergeCell ref="H88:H89"/>
    <mergeCell ref="I88:I89"/>
    <mergeCell ref="B92:B93"/>
    <mergeCell ref="C92:C93"/>
    <mergeCell ref="D92:D93"/>
    <mergeCell ref="E92:E93"/>
    <mergeCell ref="F92:F93"/>
    <mergeCell ref="G92:G93"/>
    <mergeCell ref="H92:H93"/>
    <mergeCell ref="I92:I93"/>
    <mergeCell ref="B88:B89"/>
    <mergeCell ref="C88:C89"/>
    <mergeCell ref="D88:D89"/>
    <mergeCell ref="E88:E89"/>
    <mergeCell ref="F88:F89"/>
    <mergeCell ref="G88:G89"/>
    <mergeCell ref="H94:H95"/>
    <mergeCell ref="I94:I95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B94:B95"/>
    <mergeCell ref="C94:C95"/>
    <mergeCell ref="D94:D95"/>
    <mergeCell ref="E94:E95"/>
    <mergeCell ref="F94:F95"/>
    <mergeCell ref="G94:G95"/>
    <mergeCell ref="H105:H106"/>
    <mergeCell ref="I105:I106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B105:B106"/>
    <mergeCell ref="C105:C106"/>
    <mergeCell ref="D105:D106"/>
    <mergeCell ref="E105:E106"/>
    <mergeCell ref="F105:F106"/>
    <mergeCell ref="G105:G106"/>
    <mergeCell ref="H127:H128"/>
    <mergeCell ref="I127:I128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B127:B128"/>
    <mergeCell ref="C127:C128"/>
    <mergeCell ref="D127:D128"/>
    <mergeCell ref="E127:E128"/>
    <mergeCell ref="F127:F128"/>
    <mergeCell ref="G127:G128"/>
    <mergeCell ref="H133:H134"/>
    <mergeCell ref="I133:I134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B133:B134"/>
    <mergeCell ref="C133:C134"/>
    <mergeCell ref="D133:D134"/>
    <mergeCell ref="E133:E134"/>
    <mergeCell ref="F133:F134"/>
    <mergeCell ref="G133:G134"/>
    <mergeCell ref="H142:H143"/>
    <mergeCell ref="I142:I143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B142:B143"/>
    <mergeCell ref="C142:C143"/>
    <mergeCell ref="D142:D143"/>
    <mergeCell ref="E142:E143"/>
    <mergeCell ref="F142:F143"/>
    <mergeCell ref="G142:G143"/>
    <mergeCell ref="H150:H151"/>
    <mergeCell ref="I150:I151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B150:B151"/>
    <mergeCell ref="C150:C151"/>
    <mergeCell ref="D150:D151"/>
    <mergeCell ref="E150:E151"/>
    <mergeCell ref="F150:F151"/>
    <mergeCell ref="G150:G151"/>
    <mergeCell ref="H170:H171"/>
    <mergeCell ref="I170:I171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B170:B171"/>
    <mergeCell ref="C170:C171"/>
    <mergeCell ref="D170:D171"/>
    <mergeCell ref="E170:E171"/>
    <mergeCell ref="F170:F171"/>
    <mergeCell ref="G170:G171"/>
    <mergeCell ref="H179:H180"/>
    <mergeCell ref="I179:I180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B179:B180"/>
    <mergeCell ref="C179:C180"/>
    <mergeCell ref="D179:D180"/>
    <mergeCell ref="E179:E180"/>
    <mergeCell ref="F179:F180"/>
    <mergeCell ref="G179:G180"/>
    <mergeCell ref="H185:H186"/>
    <mergeCell ref="I185:I186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B185:B186"/>
    <mergeCell ref="C185:C186"/>
    <mergeCell ref="D185:D186"/>
    <mergeCell ref="E185:E186"/>
    <mergeCell ref="F185:F186"/>
    <mergeCell ref="G185:G186"/>
    <mergeCell ref="H194:H195"/>
    <mergeCell ref="I194:I19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B194:B195"/>
    <mergeCell ref="C194:C195"/>
    <mergeCell ref="D194:D195"/>
    <mergeCell ref="E194:E195"/>
    <mergeCell ref="F194:F195"/>
    <mergeCell ref="G194:G195"/>
    <mergeCell ref="H202:H203"/>
    <mergeCell ref="I202:I203"/>
    <mergeCell ref="B207:B208"/>
    <mergeCell ref="C207:C208"/>
    <mergeCell ref="D207:D208"/>
    <mergeCell ref="E207:E208"/>
    <mergeCell ref="F207:F208"/>
    <mergeCell ref="G207:G208"/>
    <mergeCell ref="H207:H208"/>
    <mergeCell ref="I207:I208"/>
    <mergeCell ref="B202:B203"/>
    <mergeCell ref="C202:C203"/>
    <mergeCell ref="D202:D203"/>
    <mergeCell ref="E202:E203"/>
    <mergeCell ref="F202:F203"/>
    <mergeCell ref="G202:G203"/>
    <mergeCell ref="H222:H223"/>
    <mergeCell ref="I222:I223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B222:B223"/>
    <mergeCell ref="C222:C223"/>
    <mergeCell ref="D222:D223"/>
    <mergeCell ref="E222:E223"/>
    <mergeCell ref="F222:F223"/>
    <mergeCell ref="G222:G223"/>
    <mergeCell ref="H231:H232"/>
    <mergeCell ref="I231:I232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B231:B232"/>
    <mergeCell ref="C231:C232"/>
    <mergeCell ref="D231:D232"/>
    <mergeCell ref="E231:E232"/>
    <mergeCell ref="F231:F232"/>
    <mergeCell ref="G231:G232"/>
    <mergeCell ref="H236:H237"/>
    <mergeCell ref="I236:I237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B236:B237"/>
    <mergeCell ref="C236:C237"/>
    <mergeCell ref="D236:D237"/>
    <mergeCell ref="E236:E237"/>
    <mergeCell ref="F236:F237"/>
    <mergeCell ref="G236:G237"/>
    <mergeCell ref="H245:H246"/>
    <mergeCell ref="I245:I246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B245:B246"/>
    <mergeCell ref="C245:C246"/>
    <mergeCell ref="D245:D246"/>
    <mergeCell ref="E245:E246"/>
    <mergeCell ref="F245:F246"/>
    <mergeCell ref="G245:G246"/>
    <mergeCell ref="H253:H254"/>
    <mergeCell ref="I253:I254"/>
    <mergeCell ref="B258:B259"/>
    <mergeCell ref="C258:C259"/>
    <mergeCell ref="D258:D259"/>
    <mergeCell ref="E258:E259"/>
    <mergeCell ref="F258:F259"/>
    <mergeCell ref="G258:G259"/>
    <mergeCell ref="H258:H259"/>
    <mergeCell ref="I258:I259"/>
    <mergeCell ref="B253:B254"/>
    <mergeCell ref="C253:C254"/>
    <mergeCell ref="D253:D254"/>
    <mergeCell ref="E253:E254"/>
    <mergeCell ref="F253:F254"/>
    <mergeCell ref="G253:G254"/>
    <mergeCell ref="H282:H283"/>
    <mergeCell ref="I282:I283"/>
    <mergeCell ref="B282:B283"/>
    <mergeCell ref="C282:C283"/>
    <mergeCell ref="D282:D283"/>
    <mergeCell ref="E282:E283"/>
    <mergeCell ref="F282:F283"/>
    <mergeCell ref="G282:G283"/>
    <mergeCell ref="H273:H274"/>
    <mergeCell ref="I273:I274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B273:B274"/>
    <mergeCell ref="C273:C274"/>
    <mergeCell ref="D273:D274"/>
    <mergeCell ref="E273:E274"/>
    <mergeCell ref="F273:F274"/>
    <mergeCell ref="G273:G274"/>
  </mergeCells>
  <hyperlinks>
    <hyperlink ref="A6" location="sub_5555" display="sub_5555"/>
    <hyperlink ref="A7" location="sub_5555" display="sub_5555"/>
    <hyperlink ref="A26" location="sub_6666" display="sub_6666"/>
    <hyperlink ref="A112" location="sub_7777" display="sub_7777"/>
    <hyperlink ref="A121" location="sub_8888" display="sub_8888"/>
    <hyperlink ref="A123" location="sub_8888" display="sub_8888"/>
    <hyperlink ref="A124" location="sub_8888" display="sub_8888"/>
    <hyperlink ref="A125" location="sub_8888" display="sub_8888"/>
    <hyperlink ref="A126" location="sub_9999" display="sub_9999"/>
    <hyperlink ref="A130" r:id="rId1" display="http://mobileonline.garant.ru/document/redirect/12112604/78111"/>
    <hyperlink ref="A162" location="sub_7777" display="sub_7777"/>
    <hyperlink ref="A173" location="sub_8888" display="sub_8888"/>
    <hyperlink ref="A175" location="sub_8888" display="sub_8888"/>
    <hyperlink ref="A176" location="sub_8888" display="sub_8888"/>
    <hyperlink ref="A177" location="sub_8888" display="sub_8888"/>
    <hyperlink ref="A178" location="sub_9999" display="sub_9999"/>
    <hyperlink ref="A214" location="sub_7777" display="sub_7777"/>
    <hyperlink ref="A225" location="sub_8888" display="sub_8888"/>
    <hyperlink ref="A227" location="sub_8888" display="sub_8888"/>
    <hyperlink ref="A228" location="sub_8888" display="sub_8888"/>
    <hyperlink ref="A229" location="sub_8888" display="sub_8888"/>
    <hyperlink ref="A230" location="sub_9999" display="sub_9999"/>
    <hyperlink ref="A265" location="sub_7777" display="sub_7777"/>
    <hyperlink ref="A276" location="sub_8888" display="sub_8888"/>
    <hyperlink ref="A278" location="sub_8888" display="sub_8888"/>
    <hyperlink ref="A279" location="sub_8888" display="sub_8888"/>
    <hyperlink ref="A280" location="sub_8888" display="sub_8888"/>
    <hyperlink ref="A281" location="sub_9999" display="sub_9999"/>
    <hyperlink ref="A62" location="sub_7777" display="sub_7777"/>
    <hyperlink ref="A71" location="sub_8888" display="sub_8888"/>
    <hyperlink ref="A73" location="sub_8888" display="sub_8888"/>
    <hyperlink ref="A74" location="sub_8888" display="sub_8888"/>
    <hyperlink ref="A75" location="sub_8888" display="sub_8888"/>
    <hyperlink ref="A76" location="sub_9999" display="sub_9999"/>
  </hyperlinks>
  <pageMargins left="0.70866141732283472" right="0.70866141732283472" top="0.74803149606299213" bottom="0.74803149606299213" header="0.31496062992125984" footer="0.31496062992125984"/>
  <pageSetup paperSize="9" scale="50" fitToHeight="8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2"/>
  <sheetViews>
    <sheetView view="pageBreakPreview" topLeftCell="A28" zoomScaleNormal="100" zoomScaleSheetLayoutView="100" workbookViewId="0">
      <selection activeCell="G39" sqref="G39"/>
    </sheetView>
  </sheetViews>
  <sheetFormatPr defaultRowHeight="15"/>
  <cols>
    <col min="1" max="1" width="10.140625" customWidth="1"/>
    <col min="2" max="2" width="38.28515625" customWidth="1"/>
    <col min="5" max="5" width="12.5703125" customWidth="1"/>
    <col min="7" max="7" width="15.85546875" customWidth="1"/>
    <col min="8" max="9" width="14.28515625" customWidth="1"/>
    <col min="10" max="10" width="9" bestFit="1" customWidth="1"/>
  </cols>
  <sheetData>
    <row r="1" spans="1:10" ht="15.75">
      <c r="A1" s="338" t="s">
        <v>88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ht="15.75">
      <c r="A2" s="2"/>
    </row>
    <row r="3" spans="1:10" ht="31.15" customHeight="1">
      <c r="A3" s="299" t="s">
        <v>89</v>
      </c>
      <c r="B3" s="299" t="s">
        <v>17</v>
      </c>
      <c r="C3" s="299" t="s">
        <v>90</v>
      </c>
      <c r="D3" s="299" t="s">
        <v>91</v>
      </c>
      <c r="E3" s="329" t="s">
        <v>92</v>
      </c>
      <c r="F3" s="329" t="s">
        <v>93</v>
      </c>
      <c r="G3" s="299" t="s">
        <v>94</v>
      </c>
      <c r="H3" s="299"/>
      <c r="I3" s="299"/>
      <c r="J3" s="299"/>
    </row>
    <row r="4" spans="1:10" ht="90">
      <c r="A4" s="299"/>
      <c r="B4" s="299"/>
      <c r="C4" s="299"/>
      <c r="D4" s="299"/>
      <c r="E4" s="340"/>
      <c r="F4" s="340"/>
      <c r="G4" s="217" t="s">
        <v>514</v>
      </c>
      <c r="H4" s="217" t="s">
        <v>515</v>
      </c>
      <c r="I4" s="217" t="s">
        <v>516</v>
      </c>
      <c r="J4" s="226" t="s">
        <v>23</v>
      </c>
    </row>
    <row r="5" spans="1:10">
      <c r="A5" s="226">
        <v>1</v>
      </c>
      <c r="B5" s="226">
        <v>2</v>
      </c>
      <c r="C5" s="226">
        <v>3</v>
      </c>
      <c r="D5" s="226">
        <v>4</v>
      </c>
      <c r="E5" s="228" t="s">
        <v>95</v>
      </c>
      <c r="F5" s="228" t="s">
        <v>96</v>
      </c>
      <c r="G5" s="226">
        <v>5</v>
      </c>
      <c r="H5" s="226">
        <v>6</v>
      </c>
      <c r="I5" s="226">
        <v>7</v>
      </c>
      <c r="J5" s="226">
        <v>8</v>
      </c>
    </row>
    <row r="6" spans="1:10" ht="37.15" customHeight="1">
      <c r="A6" s="17">
        <v>1</v>
      </c>
      <c r="B6" s="18" t="s">
        <v>97</v>
      </c>
      <c r="C6" s="17">
        <v>26000</v>
      </c>
      <c r="D6" s="17" t="s">
        <v>26</v>
      </c>
      <c r="E6" s="225"/>
      <c r="F6" s="225"/>
      <c r="G6" s="172">
        <f>G7+G9+G10+G16</f>
        <v>17845781.43</v>
      </c>
      <c r="H6" s="172">
        <f t="shared" ref="H6:J6" si="0">H7+H9+H10+H16</f>
        <v>10502521</v>
      </c>
      <c r="I6" s="172">
        <f t="shared" si="0"/>
        <v>10785025</v>
      </c>
      <c r="J6" s="224">
        <f t="shared" si="0"/>
        <v>0</v>
      </c>
    </row>
    <row r="7" spans="1:10" ht="21" customHeight="1">
      <c r="A7" s="329" t="s">
        <v>98</v>
      </c>
      <c r="B7" s="19" t="s">
        <v>30</v>
      </c>
      <c r="C7" s="329">
        <v>26100</v>
      </c>
      <c r="D7" s="329" t="s">
        <v>26</v>
      </c>
      <c r="E7" s="327"/>
      <c r="F7" s="327"/>
      <c r="G7" s="327"/>
      <c r="H7" s="327"/>
      <c r="I7" s="327"/>
      <c r="J7" s="327"/>
    </row>
    <row r="8" spans="1:10" ht="210.6" customHeight="1">
      <c r="A8" s="329"/>
      <c r="B8" s="20" t="s">
        <v>99</v>
      </c>
      <c r="C8" s="329"/>
      <c r="D8" s="329"/>
      <c r="E8" s="327"/>
      <c r="F8" s="327"/>
      <c r="G8" s="327"/>
      <c r="H8" s="327"/>
      <c r="I8" s="327"/>
      <c r="J8" s="327"/>
    </row>
    <row r="9" spans="1:10" ht="97.15" customHeight="1">
      <c r="A9" s="226" t="s">
        <v>100</v>
      </c>
      <c r="B9" s="21" t="s">
        <v>101</v>
      </c>
      <c r="C9" s="226">
        <v>26200</v>
      </c>
      <c r="D9" s="226" t="s">
        <v>26</v>
      </c>
      <c r="E9" s="225"/>
      <c r="F9" s="225"/>
      <c r="G9" s="225"/>
      <c r="H9" s="225"/>
      <c r="I9" s="225"/>
      <c r="J9" s="225"/>
    </row>
    <row r="10" spans="1:10" ht="76.150000000000006" customHeight="1">
      <c r="A10" s="226" t="s">
        <v>102</v>
      </c>
      <c r="B10" s="22" t="s">
        <v>103</v>
      </c>
      <c r="C10" s="226">
        <v>26300</v>
      </c>
      <c r="D10" s="226" t="s">
        <v>26</v>
      </c>
      <c r="E10" s="225"/>
      <c r="F10" s="225"/>
      <c r="G10" s="224">
        <f>G11+G15</f>
        <v>0</v>
      </c>
      <c r="H10" s="224">
        <f t="shared" ref="H10:J10" si="1">H11+H15</f>
        <v>0</v>
      </c>
      <c r="I10" s="224">
        <f t="shared" si="1"/>
        <v>0</v>
      </c>
      <c r="J10" s="224">
        <f t="shared" si="1"/>
        <v>0</v>
      </c>
    </row>
    <row r="11" spans="1:10">
      <c r="A11" s="337" t="s">
        <v>104</v>
      </c>
      <c r="B11" s="19" t="s">
        <v>30</v>
      </c>
      <c r="C11" s="329">
        <v>26310</v>
      </c>
      <c r="D11" s="327"/>
      <c r="E11" s="327"/>
      <c r="F11" s="327"/>
      <c r="G11" s="327"/>
      <c r="H11" s="327"/>
      <c r="I11" s="327"/>
      <c r="J11" s="327"/>
    </row>
    <row r="12" spans="1:10" ht="42.6" customHeight="1">
      <c r="A12" s="337"/>
      <c r="B12" s="20" t="s">
        <v>105</v>
      </c>
      <c r="C12" s="329"/>
      <c r="D12" s="327"/>
      <c r="E12" s="327"/>
      <c r="F12" s="327"/>
      <c r="G12" s="327"/>
      <c r="H12" s="327"/>
      <c r="I12" s="327"/>
      <c r="J12" s="327"/>
    </row>
    <row r="13" spans="1:10">
      <c r="A13" s="225"/>
      <c r="B13" s="21" t="s">
        <v>40</v>
      </c>
      <c r="C13" s="226" t="s">
        <v>106</v>
      </c>
      <c r="D13" s="225"/>
      <c r="E13" s="225"/>
      <c r="F13" s="225"/>
      <c r="G13" s="225"/>
      <c r="H13" s="225"/>
      <c r="I13" s="225"/>
      <c r="J13" s="225"/>
    </row>
    <row r="14" spans="1:10">
      <c r="A14" s="225"/>
      <c r="B14" s="21" t="s">
        <v>107</v>
      </c>
      <c r="C14" s="226" t="s">
        <v>108</v>
      </c>
      <c r="D14" s="225"/>
      <c r="E14" s="225"/>
      <c r="F14" s="225"/>
      <c r="G14" s="225"/>
      <c r="H14" s="225"/>
      <c r="I14" s="225"/>
      <c r="J14" s="225"/>
    </row>
    <row r="15" spans="1:10" ht="36" customHeight="1">
      <c r="A15" s="23" t="s">
        <v>109</v>
      </c>
      <c r="B15" s="21" t="s">
        <v>110</v>
      </c>
      <c r="C15" s="226">
        <v>26320</v>
      </c>
      <c r="D15" s="225"/>
      <c r="E15" s="225"/>
      <c r="F15" s="225"/>
      <c r="G15" s="225"/>
      <c r="H15" s="225"/>
      <c r="I15" s="225"/>
      <c r="J15" s="225"/>
    </row>
    <row r="16" spans="1:10" ht="91.9" customHeight="1">
      <c r="A16" s="226" t="s">
        <v>111</v>
      </c>
      <c r="B16" s="22" t="s">
        <v>112</v>
      </c>
      <c r="C16" s="226">
        <v>26400</v>
      </c>
      <c r="D16" s="226" t="s">
        <v>26</v>
      </c>
      <c r="E16" s="225"/>
      <c r="F16" s="225"/>
      <c r="G16" s="224">
        <f>G17+G22+G29+G32+G36</f>
        <v>17845781.43</v>
      </c>
      <c r="H16" s="224">
        <f t="shared" ref="H16:J16" si="2">H17+H22+H29+H32+H36</f>
        <v>10502521</v>
      </c>
      <c r="I16" s="224">
        <f t="shared" si="2"/>
        <v>10785025</v>
      </c>
      <c r="J16" s="224">
        <f t="shared" si="2"/>
        <v>0</v>
      </c>
    </row>
    <row r="17" spans="1:10" ht="20.45" customHeight="1">
      <c r="A17" s="337" t="s">
        <v>113</v>
      </c>
      <c r="B17" s="19" t="s">
        <v>30</v>
      </c>
      <c r="C17" s="329">
        <v>26410</v>
      </c>
      <c r="D17" s="329" t="s">
        <v>26</v>
      </c>
      <c r="E17" s="327"/>
      <c r="F17" s="329"/>
      <c r="G17" s="331">
        <f>G19+G21</f>
        <v>5735260.1100000003</v>
      </c>
      <c r="H17" s="331">
        <f t="shared" ref="H17:J17" si="3">H19+H21</f>
        <v>4700147</v>
      </c>
      <c r="I17" s="331">
        <f t="shared" si="3"/>
        <v>4700147</v>
      </c>
      <c r="J17" s="331">
        <f t="shared" si="3"/>
        <v>0</v>
      </c>
    </row>
    <row r="18" spans="1:10" ht="42.6" customHeight="1">
      <c r="A18" s="337"/>
      <c r="B18" s="24" t="s">
        <v>114</v>
      </c>
      <c r="C18" s="329"/>
      <c r="D18" s="329"/>
      <c r="E18" s="327"/>
      <c r="F18" s="329"/>
      <c r="G18" s="332"/>
      <c r="H18" s="332"/>
      <c r="I18" s="332"/>
      <c r="J18" s="332"/>
    </row>
    <row r="19" spans="1:10">
      <c r="A19" s="329" t="s">
        <v>115</v>
      </c>
      <c r="B19" s="19" t="s">
        <v>30</v>
      </c>
      <c r="C19" s="329">
        <v>26411</v>
      </c>
      <c r="D19" s="329" t="s">
        <v>26</v>
      </c>
      <c r="E19" s="327"/>
      <c r="F19" s="327"/>
      <c r="G19" s="331">
        <f>'Доходы, расходы'!F115+'Доходы, расходы'!F117-85784-97410</f>
        <v>5735260.1100000003</v>
      </c>
      <c r="H19" s="331">
        <f>'Доходы, расходы'!G115+'Доходы, расходы'!G117</f>
        <v>4700147</v>
      </c>
      <c r="I19" s="331">
        <f>'Доходы, расходы'!H115+'Доходы, расходы'!H117</f>
        <v>4700147</v>
      </c>
      <c r="J19" s="327"/>
    </row>
    <row r="20" spans="1:10" ht="30">
      <c r="A20" s="329"/>
      <c r="B20" s="20" t="s">
        <v>105</v>
      </c>
      <c r="C20" s="329"/>
      <c r="D20" s="329"/>
      <c r="E20" s="327"/>
      <c r="F20" s="327"/>
      <c r="G20" s="332"/>
      <c r="H20" s="332"/>
      <c r="I20" s="332"/>
      <c r="J20" s="327"/>
    </row>
    <row r="21" spans="1:10" ht="42" customHeight="1">
      <c r="A21" s="226" t="s">
        <v>116</v>
      </c>
      <c r="B21" s="21" t="s">
        <v>117</v>
      </c>
      <c r="C21" s="226">
        <v>26412</v>
      </c>
      <c r="D21" s="226" t="s">
        <v>26</v>
      </c>
      <c r="E21" s="225"/>
      <c r="F21" s="225"/>
      <c r="G21" s="225"/>
      <c r="H21" s="225"/>
      <c r="I21" s="225"/>
      <c r="J21" s="225"/>
    </row>
    <row r="22" spans="1:10" ht="60">
      <c r="A22" s="226" t="s">
        <v>118</v>
      </c>
      <c r="B22" s="22" t="s">
        <v>119</v>
      </c>
      <c r="C22" s="226">
        <v>26420</v>
      </c>
      <c r="D22" s="226" t="s">
        <v>26</v>
      </c>
      <c r="E22" s="225"/>
      <c r="F22" s="225"/>
      <c r="G22" s="224">
        <f>G23</f>
        <v>10932400</v>
      </c>
      <c r="H22" s="224">
        <f t="shared" ref="H22:I22" si="4">H23</f>
        <v>4891254</v>
      </c>
      <c r="I22" s="224">
        <f t="shared" si="4"/>
        <v>5173758</v>
      </c>
      <c r="J22" s="224">
        <f t="shared" ref="J22" si="5">J23+J28</f>
        <v>0</v>
      </c>
    </row>
    <row r="23" spans="1:10">
      <c r="A23" s="329" t="s">
        <v>120</v>
      </c>
      <c r="B23" s="19" t="s">
        <v>30</v>
      </c>
      <c r="C23" s="329">
        <v>26421</v>
      </c>
      <c r="D23" s="329" t="s">
        <v>26</v>
      </c>
      <c r="E23" s="327"/>
      <c r="F23" s="327"/>
      <c r="G23" s="331">
        <f>'Доходы, расходы'!F162</f>
        <v>10932400</v>
      </c>
      <c r="H23" s="331">
        <f>'Доходы, расходы'!G162</f>
        <v>4891254</v>
      </c>
      <c r="I23" s="331">
        <f>'Доходы, расходы'!H162</f>
        <v>5173758</v>
      </c>
      <c r="J23" s="333"/>
    </row>
    <row r="24" spans="1:10" ht="30">
      <c r="A24" s="329"/>
      <c r="B24" s="21" t="s">
        <v>105</v>
      </c>
      <c r="C24" s="329"/>
      <c r="D24" s="329"/>
      <c r="E24" s="327"/>
      <c r="F24" s="327"/>
      <c r="G24" s="332"/>
      <c r="H24" s="332"/>
      <c r="I24" s="332"/>
      <c r="J24" s="333"/>
    </row>
    <row r="25" spans="1:10">
      <c r="A25" s="226"/>
      <c r="B25" s="21" t="s">
        <v>40</v>
      </c>
      <c r="C25" s="226"/>
      <c r="D25" s="226"/>
      <c r="E25" s="225"/>
      <c r="F25" s="225"/>
      <c r="G25" s="271"/>
      <c r="H25" s="271"/>
      <c r="I25" s="271"/>
      <c r="J25" s="227"/>
    </row>
    <row r="26" spans="1:10" ht="30">
      <c r="A26" s="226" t="s">
        <v>639</v>
      </c>
      <c r="B26" s="21" t="s">
        <v>640</v>
      </c>
      <c r="C26" s="226" t="s">
        <v>122</v>
      </c>
      <c r="D26" s="226">
        <v>2024</v>
      </c>
      <c r="E26" s="225" t="s">
        <v>641</v>
      </c>
      <c r="F26" s="23" t="s">
        <v>642</v>
      </c>
      <c r="G26" s="272">
        <v>2497217</v>
      </c>
      <c r="H26" s="271"/>
      <c r="I26" s="271"/>
      <c r="J26" s="227"/>
    </row>
    <row r="27" spans="1:10">
      <c r="A27" s="329" t="s">
        <v>121</v>
      </c>
      <c r="B27" s="19" t="s">
        <v>40</v>
      </c>
      <c r="C27" s="226" t="s">
        <v>122</v>
      </c>
      <c r="D27" s="225"/>
      <c r="E27" s="225"/>
      <c r="F27" s="225"/>
      <c r="G27" s="227"/>
      <c r="H27" s="225"/>
      <c r="I27" s="225"/>
      <c r="J27" s="225"/>
    </row>
    <row r="28" spans="1:10" ht="35.450000000000003" customHeight="1">
      <c r="A28" s="330"/>
      <c r="B28" s="25" t="s">
        <v>117</v>
      </c>
      <c r="C28" s="226">
        <v>26422</v>
      </c>
      <c r="D28" s="226" t="s">
        <v>26</v>
      </c>
      <c r="E28" s="225"/>
      <c r="F28" s="225"/>
      <c r="G28" s="225"/>
      <c r="H28" s="225"/>
      <c r="I28" s="225"/>
      <c r="J28" s="225"/>
    </row>
    <row r="29" spans="1:10" ht="45.6" customHeight="1">
      <c r="A29" s="334" t="s">
        <v>123</v>
      </c>
      <c r="B29" s="21" t="s">
        <v>124</v>
      </c>
      <c r="C29" s="226">
        <v>26430</v>
      </c>
      <c r="D29" s="226" t="s">
        <v>26</v>
      </c>
      <c r="E29" s="225"/>
      <c r="F29" s="225"/>
      <c r="G29" s="225"/>
      <c r="H29" s="225"/>
      <c r="I29" s="225"/>
      <c r="J29" s="225"/>
    </row>
    <row r="30" spans="1:10">
      <c r="A30" s="335"/>
      <c r="B30" s="21" t="s">
        <v>40</v>
      </c>
      <c r="C30" s="226" t="s">
        <v>125</v>
      </c>
      <c r="D30" s="225"/>
      <c r="E30" s="225"/>
      <c r="F30" s="225"/>
      <c r="G30" s="225"/>
      <c r="H30" s="225"/>
      <c r="I30" s="225"/>
      <c r="J30" s="225"/>
    </row>
    <row r="31" spans="1:10">
      <c r="A31" s="336"/>
      <c r="B31" s="21" t="s">
        <v>40</v>
      </c>
      <c r="C31" s="226" t="s">
        <v>126</v>
      </c>
      <c r="D31" s="225"/>
      <c r="E31" s="225"/>
      <c r="F31" s="225"/>
      <c r="G31" s="225"/>
      <c r="H31" s="225"/>
      <c r="I31" s="225"/>
      <c r="J31" s="225"/>
    </row>
    <row r="32" spans="1:10" ht="34.9" customHeight="1">
      <c r="A32" s="226" t="s">
        <v>127</v>
      </c>
      <c r="B32" s="22" t="s">
        <v>128</v>
      </c>
      <c r="C32" s="226">
        <v>26440</v>
      </c>
      <c r="D32" s="226" t="s">
        <v>26</v>
      </c>
      <c r="E32" s="225"/>
      <c r="F32" s="225"/>
      <c r="G32" s="224">
        <f>G33+G35</f>
        <v>0</v>
      </c>
      <c r="H32" s="224">
        <f t="shared" ref="H32:J32" si="6">H33+H35</f>
        <v>0</v>
      </c>
      <c r="I32" s="224">
        <f t="shared" si="6"/>
        <v>0</v>
      </c>
      <c r="J32" s="224">
        <f t="shared" si="6"/>
        <v>0</v>
      </c>
    </row>
    <row r="33" spans="1:11" ht="22.9" customHeight="1">
      <c r="A33" s="329" t="s">
        <v>129</v>
      </c>
      <c r="B33" s="19" t="s">
        <v>30</v>
      </c>
      <c r="C33" s="329">
        <v>26441</v>
      </c>
      <c r="D33" s="329" t="s">
        <v>26</v>
      </c>
      <c r="E33" s="327"/>
      <c r="F33" s="327"/>
      <c r="G33" s="327"/>
      <c r="H33" s="327"/>
      <c r="I33" s="327"/>
      <c r="J33" s="327"/>
    </row>
    <row r="34" spans="1:11" ht="30">
      <c r="A34" s="329"/>
      <c r="B34" s="20" t="s">
        <v>105</v>
      </c>
      <c r="C34" s="329"/>
      <c r="D34" s="329"/>
      <c r="E34" s="327"/>
      <c r="F34" s="327"/>
      <c r="G34" s="327"/>
      <c r="H34" s="327"/>
      <c r="I34" s="327"/>
      <c r="J34" s="327"/>
    </row>
    <row r="35" spans="1:11" ht="43.15" customHeight="1">
      <c r="A35" s="226" t="s">
        <v>130</v>
      </c>
      <c r="B35" s="21" t="s">
        <v>117</v>
      </c>
      <c r="C35" s="226">
        <v>26442</v>
      </c>
      <c r="D35" s="226" t="s">
        <v>26</v>
      </c>
      <c r="E35" s="225"/>
      <c r="F35" s="225"/>
      <c r="G35" s="225"/>
      <c r="H35" s="225"/>
      <c r="I35" s="225"/>
      <c r="J35" s="225"/>
    </row>
    <row r="36" spans="1:11" ht="40.9" customHeight="1">
      <c r="A36" s="226" t="s">
        <v>131</v>
      </c>
      <c r="B36" s="22" t="s">
        <v>132</v>
      </c>
      <c r="C36" s="226">
        <v>26450</v>
      </c>
      <c r="D36" s="226" t="s">
        <v>26</v>
      </c>
      <c r="E36" s="225"/>
      <c r="F36" s="225"/>
      <c r="G36" s="224">
        <f>G37+G41</f>
        <v>1178121.32</v>
      </c>
      <c r="H36" s="224">
        <f t="shared" ref="H36:J36" si="7">H37+H41</f>
        <v>911120</v>
      </c>
      <c r="I36" s="224">
        <f t="shared" si="7"/>
        <v>911120</v>
      </c>
      <c r="J36" s="226">
        <f t="shared" si="7"/>
        <v>0</v>
      </c>
    </row>
    <row r="37" spans="1:11">
      <c r="A37" s="329" t="s">
        <v>133</v>
      </c>
      <c r="B37" s="19" t="s">
        <v>30</v>
      </c>
      <c r="C37" s="329">
        <v>26451</v>
      </c>
      <c r="D37" s="329" t="s">
        <v>26</v>
      </c>
      <c r="E37" s="327"/>
      <c r="F37" s="327"/>
      <c r="G37" s="326">
        <f>'приносящ.доход '!BG338+аренда!BG72+безвозмездные!BG117+85784+97410</f>
        <v>290194</v>
      </c>
      <c r="H37" s="326">
        <f>'приносящ.доход '!BV343+аренда!BT77+безвозмездные!BG122</f>
        <v>112000</v>
      </c>
      <c r="I37" s="326">
        <f>'приносящ.доход '!BV350+аренда!BT80+безвозмездные!BG127</f>
        <v>112000</v>
      </c>
      <c r="J37" s="327"/>
    </row>
    <row r="38" spans="1:11" ht="30">
      <c r="A38" s="329"/>
      <c r="B38" s="20" t="s">
        <v>105</v>
      </c>
      <c r="C38" s="329"/>
      <c r="D38" s="329"/>
      <c r="E38" s="327"/>
      <c r="F38" s="327"/>
      <c r="G38" s="326"/>
      <c r="H38" s="326"/>
      <c r="I38" s="326"/>
      <c r="J38" s="327"/>
      <c r="K38">
        <v>101003</v>
      </c>
    </row>
    <row r="39" spans="1:11" ht="30">
      <c r="A39" s="330"/>
      <c r="B39" s="26" t="s">
        <v>40</v>
      </c>
      <c r="C39" s="226" t="s">
        <v>134</v>
      </c>
      <c r="D39" s="225">
        <v>2024</v>
      </c>
      <c r="E39" s="225" t="s">
        <v>649</v>
      </c>
      <c r="F39" s="23" t="s">
        <v>642</v>
      </c>
      <c r="G39" s="227">
        <f>85784+97410</f>
        <v>183194</v>
      </c>
      <c r="H39" s="227"/>
      <c r="I39" s="227"/>
      <c r="J39" s="225"/>
    </row>
    <row r="40" spans="1:11">
      <c r="A40" s="330"/>
      <c r="B40" s="26" t="s">
        <v>40</v>
      </c>
      <c r="C40" s="226" t="s">
        <v>135</v>
      </c>
      <c r="D40" s="225"/>
      <c r="E40" s="225"/>
      <c r="F40" s="225"/>
      <c r="G40" s="225"/>
      <c r="H40" s="225"/>
      <c r="I40" s="225"/>
      <c r="J40" s="225"/>
    </row>
    <row r="41" spans="1:11" ht="30">
      <c r="A41" s="226" t="s">
        <v>136</v>
      </c>
      <c r="B41" s="21" t="s">
        <v>110</v>
      </c>
      <c r="C41" s="226">
        <v>26452</v>
      </c>
      <c r="D41" s="226" t="s">
        <v>26</v>
      </c>
      <c r="E41" s="225"/>
      <c r="F41" s="225"/>
      <c r="G41" s="227">
        <f>'приносящ.доход '!BG337+безвозмездные!BG116</f>
        <v>887927.32000000007</v>
      </c>
      <c r="H41" s="227">
        <f>'приносящ.доход '!BV344+безвозмездные!BG121</f>
        <v>799120</v>
      </c>
      <c r="I41" s="227">
        <f>'приносящ.доход '!BV351+безвозмездные!BG126</f>
        <v>799120</v>
      </c>
      <c r="J41" s="225"/>
      <c r="K41">
        <v>1000240</v>
      </c>
    </row>
    <row r="42" spans="1:11" ht="88.9" customHeight="1">
      <c r="A42" s="17" t="s">
        <v>137</v>
      </c>
      <c r="B42" s="27" t="s">
        <v>138</v>
      </c>
      <c r="C42" s="17">
        <v>26500</v>
      </c>
      <c r="D42" s="17" t="s">
        <v>26</v>
      </c>
      <c r="E42" s="225"/>
      <c r="F42" s="225"/>
      <c r="G42" s="173">
        <f>SUM(G43:G48)</f>
        <v>16957854.109999999</v>
      </c>
      <c r="H42" s="173">
        <f t="shared" ref="H42:I42" si="8">SUM(H43:H48)</f>
        <v>9703401</v>
      </c>
      <c r="I42" s="173">
        <f t="shared" si="8"/>
        <v>9985905</v>
      </c>
      <c r="J42" s="225"/>
    </row>
    <row r="43" spans="1:11" ht="33.75" customHeight="1">
      <c r="A43" s="228" t="s">
        <v>643</v>
      </c>
      <c r="B43" s="21" t="s">
        <v>691</v>
      </c>
      <c r="C43" s="226">
        <v>26501</v>
      </c>
      <c r="D43" s="225">
        <v>2023</v>
      </c>
      <c r="E43" s="225"/>
      <c r="F43" s="225"/>
      <c r="G43" s="227">
        <f>4499832+1623.7</f>
        <v>4501455.7</v>
      </c>
      <c r="H43" s="227">
        <v>0</v>
      </c>
      <c r="I43" s="227">
        <v>0</v>
      </c>
      <c r="J43" s="225"/>
    </row>
    <row r="44" spans="1:11" ht="33.75" customHeight="1">
      <c r="A44" s="228" t="s">
        <v>644</v>
      </c>
      <c r="B44" s="21" t="s">
        <v>691</v>
      </c>
      <c r="C44" s="226">
        <v>26502</v>
      </c>
      <c r="D44" s="225">
        <v>2024</v>
      </c>
      <c r="E44" s="225"/>
      <c r="F44" s="225"/>
      <c r="G44" s="227">
        <f>G19+G23+G37-G43-G47-G48</f>
        <v>9775987.4100000001</v>
      </c>
      <c r="H44" s="227">
        <f>H20+H24+H38</f>
        <v>0</v>
      </c>
      <c r="I44" s="227">
        <f>I20+I24+I38</f>
        <v>0</v>
      </c>
      <c r="J44" s="225"/>
    </row>
    <row r="45" spans="1:11" ht="30" customHeight="1">
      <c r="A45" s="228" t="s">
        <v>645</v>
      </c>
      <c r="B45" s="21" t="s">
        <v>691</v>
      </c>
      <c r="C45" s="226">
        <v>26503</v>
      </c>
      <c r="D45" s="225">
        <v>2025</v>
      </c>
      <c r="E45" s="225"/>
      <c r="F45" s="225"/>
      <c r="G45" s="227">
        <v>0</v>
      </c>
      <c r="H45" s="227">
        <v>9703401</v>
      </c>
      <c r="I45" s="227">
        <f>I21+I25+I39</f>
        <v>0</v>
      </c>
      <c r="J45" s="225"/>
    </row>
    <row r="46" spans="1:11" ht="30.6" customHeight="1">
      <c r="A46" s="228" t="s">
        <v>646</v>
      </c>
      <c r="B46" s="21" t="s">
        <v>691</v>
      </c>
      <c r="C46" s="226">
        <v>26504</v>
      </c>
      <c r="D46" s="225">
        <v>2026</v>
      </c>
      <c r="E46" s="225"/>
      <c r="F46" s="225"/>
      <c r="G46" s="227">
        <v>0</v>
      </c>
      <c r="H46" s="227">
        <v>0</v>
      </c>
      <c r="I46" s="227">
        <v>9985905</v>
      </c>
      <c r="J46" s="225"/>
    </row>
    <row r="47" spans="1:11" ht="30.6" customHeight="1">
      <c r="A47" s="228" t="s">
        <v>647</v>
      </c>
      <c r="B47" s="21" t="s">
        <v>691</v>
      </c>
      <c r="C47" s="226">
        <v>26505</v>
      </c>
      <c r="D47" s="225">
        <v>2024</v>
      </c>
      <c r="E47" s="225" t="s">
        <v>641</v>
      </c>
      <c r="F47" s="225"/>
      <c r="G47" s="227">
        <v>2497217</v>
      </c>
      <c r="H47" s="227">
        <v>0</v>
      </c>
      <c r="I47" s="227">
        <v>0</v>
      </c>
      <c r="J47" s="225"/>
    </row>
    <row r="48" spans="1:11" ht="30.6" customHeight="1">
      <c r="A48" s="228" t="s">
        <v>648</v>
      </c>
      <c r="B48" s="21" t="s">
        <v>691</v>
      </c>
      <c r="C48" s="226">
        <v>26506</v>
      </c>
      <c r="D48" s="225">
        <v>2024</v>
      </c>
      <c r="E48" s="225" t="s">
        <v>649</v>
      </c>
      <c r="F48" s="225"/>
      <c r="G48" s="227">
        <f>G39</f>
        <v>183194</v>
      </c>
      <c r="H48" s="227">
        <v>0</v>
      </c>
      <c r="I48" s="227">
        <v>0</v>
      </c>
      <c r="J48" s="225"/>
    </row>
    <row r="49" spans="1:10" ht="79.900000000000006" customHeight="1">
      <c r="A49" s="226" t="s">
        <v>139</v>
      </c>
      <c r="B49" s="27" t="s">
        <v>140</v>
      </c>
      <c r="C49" s="17">
        <v>26600</v>
      </c>
      <c r="D49" s="17" t="s">
        <v>26</v>
      </c>
      <c r="E49" s="225"/>
      <c r="F49" s="225"/>
      <c r="G49" s="173">
        <f>SUM(G50:G52)</f>
        <v>887927.32000000007</v>
      </c>
      <c r="H49" s="173">
        <f t="shared" ref="H49:I49" si="9">SUM(H50:H52)</f>
        <v>799120</v>
      </c>
      <c r="I49" s="173">
        <f t="shared" si="9"/>
        <v>799120</v>
      </c>
      <c r="J49" s="225"/>
    </row>
    <row r="50" spans="1:10" ht="33.75" customHeight="1">
      <c r="A50" s="228" t="s">
        <v>650</v>
      </c>
      <c r="B50" s="21" t="s">
        <v>691</v>
      </c>
      <c r="C50" s="226">
        <v>26601</v>
      </c>
      <c r="D50" s="225">
        <v>2024</v>
      </c>
      <c r="E50" s="225"/>
      <c r="F50" s="225"/>
      <c r="G50" s="227">
        <f>G41</f>
        <v>887927.32000000007</v>
      </c>
      <c r="H50" s="227">
        <v>0</v>
      </c>
      <c r="I50" s="227">
        <v>0</v>
      </c>
      <c r="J50" s="225"/>
    </row>
    <row r="51" spans="1:10" ht="29.25" customHeight="1">
      <c r="A51" s="228" t="s">
        <v>651</v>
      </c>
      <c r="B51" s="21" t="s">
        <v>691</v>
      </c>
      <c r="C51" s="226">
        <v>26602</v>
      </c>
      <c r="D51" s="225">
        <v>2025</v>
      </c>
      <c r="E51" s="225"/>
      <c r="F51" s="225"/>
      <c r="G51" s="227">
        <v>0</v>
      </c>
      <c r="H51" s="227">
        <v>799120</v>
      </c>
      <c r="I51" s="227">
        <v>0</v>
      </c>
      <c r="J51" s="225"/>
    </row>
    <row r="52" spans="1:10" ht="30" customHeight="1">
      <c r="A52" s="228" t="s">
        <v>652</v>
      </c>
      <c r="B52" s="21" t="s">
        <v>691</v>
      </c>
      <c r="C52" s="226">
        <v>26603</v>
      </c>
      <c r="D52" s="225">
        <v>2026</v>
      </c>
      <c r="E52" s="225"/>
      <c r="F52" s="225"/>
      <c r="G52" s="227">
        <v>0</v>
      </c>
      <c r="H52" s="227">
        <f t="shared" ref="H52" si="10">H43</f>
        <v>0</v>
      </c>
      <c r="I52" s="227">
        <v>799120</v>
      </c>
      <c r="J52" s="225"/>
    </row>
    <row r="53" spans="1:10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 spans="1:10" ht="64.900000000000006" customHeight="1">
      <c r="A54" s="328" t="s">
        <v>517</v>
      </c>
      <c r="B54" s="292"/>
      <c r="C54" s="292"/>
      <c r="D54" s="292"/>
      <c r="E54" s="292"/>
      <c r="F54" s="292"/>
      <c r="G54" s="292"/>
      <c r="H54" s="292"/>
      <c r="I54" s="292"/>
      <c r="J54" s="292"/>
    </row>
    <row r="56" spans="1:10" ht="33.6" customHeight="1">
      <c r="A56" s="320" t="s">
        <v>17</v>
      </c>
      <c r="B56" s="321"/>
      <c r="C56" s="321"/>
      <c r="D56" s="322"/>
      <c r="E56" s="320" t="s">
        <v>18</v>
      </c>
      <c r="F56" s="321"/>
      <c r="G56" s="323" t="s">
        <v>94</v>
      </c>
      <c r="H56" s="324"/>
      <c r="I56" s="324"/>
      <c r="J56" s="325"/>
    </row>
    <row r="57" spans="1:10" ht="12.6" customHeight="1">
      <c r="A57" s="313">
        <v>1</v>
      </c>
      <c r="B57" s="314"/>
      <c r="C57" s="314"/>
      <c r="D57" s="315"/>
      <c r="E57" s="313">
        <v>2</v>
      </c>
      <c r="F57" s="314"/>
      <c r="G57" s="313">
        <v>3</v>
      </c>
      <c r="H57" s="314"/>
      <c r="I57" s="314"/>
      <c r="J57" s="315"/>
    </row>
    <row r="58" spans="1:10" ht="15.75">
      <c r="A58" s="316" t="s">
        <v>141</v>
      </c>
      <c r="B58" s="317"/>
      <c r="C58" s="317"/>
      <c r="D58" s="318"/>
      <c r="E58" s="311" t="s">
        <v>142</v>
      </c>
      <c r="F58" s="312"/>
      <c r="G58" s="313"/>
      <c r="H58" s="314"/>
      <c r="I58" s="314"/>
      <c r="J58" s="315"/>
    </row>
    <row r="59" spans="1:10" ht="15.75">
      <c r="A59" s="316" t="s">
        <v>143</v>
      </c>
      <c r="B59" s="317"/>
      <c r="C59" s="317"/>
      <c r="D59" s="318"/>
      <c r="E59" s="311" t="s">
        <v>144</v>
      </c>
      <c r="F59" s="312"/>
      <c r="G59" s="313"/>
      <c r="H59" s="314"/>
      <c r="I59" s="314"/>
      <c r="J59" s="315"/>
    </row>
    <row r="60" spans="1:10" ht="15.75">
      <c r="A60" s="316" t="s">
        <v>145</v>
      </c>
      <c r="B60" s="317"/>
      <c r="C60" s="317"/>
      <c r="D60" s="318"/>
      <c r="E60" s="311" t="s">
        <v>146</v>
      </c>
      <c r="F60" s="312"/>
      <c r="G60" s="313"/>
      <c r="H60" s="314"/>
      <c r="I60" s="314"/>
      <c r="J60" s="315"/>
    </row>
    <row r="61" spans="1:10" ht="15.75">
      <c r="A61" s="316"/>
      <c r="B61" s="317"/>
      <c r="C61" s="317"/>
      <c r="D61" s="318"/>
      <c r="E61" s="311"/>
      <c r="F61" s="312"/>
      <c r="G61" s="313"/>
      <c r="H61" s="314"/>
      <c r="I61" s="314"/>
      <c r="J61" s="315"/>
    </row>
    <row r="62" spans="1:10" ht="15.75">
      <c r="A62" s="316" t="s">
        <v>147</v>
      </c>
      <c r="B62" s="317"/>
      <c r="C62" s="317"/>
      <c r="D62" s="318"/>
      <c r="E62" s="311" t="s">
        <v>148</v>
      </c>
      <c r="F62" s="312"/>
      <c r="G62" s="313"/>
      <c r="H62" s="314"/>
      <c r="I62" s="314"/>
      <c r="J62" s="315"/>
    </row>
    <row r="63" spans="1:10" ht="15.75">
      <c r="A63" s="316"/>
      <c r="B63" s="317"/>
      <c r="C63" s="317"/>
      <c r="D63" s="318"/>
      <c r="E63" s="311"/>
      <c r="F63" s="312"/>
      <c r="G63" s="313"/>
      <c r="H63" s="314"/>
      <c r="I63" s="314"/>
      <c r="J63" s="315"/>
    </row>
    <row r="65" spans="1:10" ht="15.75">
      <c r="A65" s="319" t="s">
        <v>149</v>
      </c>
      <c r="B65" s="291"/>
      <c r="C65" s="291"/>
      <c r="D65" s="291"/>
      <c r="E65" s="291"/>
      <c r="F65" s="291"/>
      <c r="G65" s="291"/>
      <c r="H65" s="291"/>
      <c r="I65" s="291"/>
      <c r="J65" s="291"/>
    </row>
    <row r="67" spans="1:10" ht="39.6" customHeight="1">
      <c r="A67" s="320" t="s">
        <v>17</v>
      </c>
      <c r="B67" s="321"/>
      <c r="C67" s="321"/>
      <c r="D67" s="322"/>
      <c r="E67" s="320" t="s">
        <v>18</v>
      </c>
      <c r="F67" s="321"/>
      <c r="G67" s="323" t="s">
        <v>94</v>
      </c>
      <c r="H67" s="324"/>
      <c r="I67" s="324"/>
      <c r="J67" s="325"/>
    </row>
    <row r="68" spans="1:10">
      <c r="A68" s="313">
        <v>1</v>
      </c>
      <c r="B68" s="314"/>
      <c r="C68" s="314"/>
      <c r="D68" s="315"/>
      <c r="E68" s="313">
        <v>2</v>
      </c>
      <c r="F68" s="314"/>
      <c r="G68" s="313">
        <v>3</v>
      </c>
      <c r="H68" s="314"/>
      <c r="I68" s="314"/>
      <c r="J68" s="315"/>
    </row>
    <row r="69" spans="1:10" ht="15.75">
      <c r="A69" s="316" t="s">
        <v>150</v>
      </c>
      <c r="B69" s="317"/>
      <c r="C69" s="317"/>
      <c r="D69" s="318"/>
      <c r="E69" s="311" t="s">
        <v>142</v>
      </c>
      <c r="F69" s="312"/>
      <c r="G69" s="313"/>
      <c r="H69" s="314"/>
      <c r="I69" s="314"/>
      <c r="J69" s="315"/>
    </row>
    <row r="70" spans="1:10" ht="46.9" customHeight="1">
      <c r="A70" s="308" t="s">
        <v>151</v>
      </c>
      <c r="B70" s="309"/>
      <c r="C70" s="309"/>
      <c r="D70" s="310"/>
      <c r="E70" s="311" t="s">
        <v>144</v>
      </c>
      <c r="F70" s="312"/>
      <c r="G70" s="313"/>
      <c r="H70" s="314"/>
      <c r="I70" s="314"/>
      <c r="J70" s="315"/>
    </row>
    <row r="71" spans="1:10" ht="36.75" customHeight="1">
      <c r="A71" s="308" t="s">
        <v>152</v>
      </c>
      <c r="B71" s="309"/>
      <c r="C71" s="309"/>
      <c r="D71" s="310"/>
      <c r="E71" s="311" t="s">
        <v>146</v>
      </c>
      <c r="F71" s="312"/>
      <c r="G71" s="313"/>
      <c r="H71" s="314"/>
      <c r="I71" s="314"/>
      <c r="J71" s="315"/>
    </row>
    <row r="74" spans="1:10" ht="15.75">
      <c r="A74" s="294" t="s">
        <v>153</v>
      </c>
      <c r="B74" s="294"/>
      <c r="C74" s="294"/>
      <c r="D74" s="305"/>
      <c r="E74" s="305"/>
      <c r="G74" s="307" t="s">
        <v>420</v>
      </c>
      <c r="H74" s="307"/>
      <c r="I74" s="307"/>
    </row>
    <row r="75" spans="1:10">
      <c r="D75" s="304" t="s">
        <v>154</v>
      </c>
      <c r="E75" s="304"/>
      <c r="F75" s="29"/>
      <c r="G75" s="304" t="s">
        <v>155</v>
      </c>
      <c r="H75" s="304"/>
      <c r="I75" s="304"/>
    </row>
    <row r="77" spans="1:10" ht="15.75">
      <c r="A77" s="294" t="s">
        <v>156</v>
      </c>
      <c r="B77" s="294"/>
      <c r="D77" s="305"/>
      <c r="E77" s="305"/>
      <c r="G77" s="307" t="s">
        <v>421</v>
      </c>
      <c r="H77" s="307"/>
      <c r="I77" s="307"/>
    </row>
    <row r="78" spans="1:10">
      <c r="D78" s="304" t="s">
        <v>154</v>
      </c>
      <c r="E78" s="304"/>
      <c r="G78" s="304" t="s">
        <v>155</v>
      </c>
      <c r="H78" s="304"/>
      <c r="I78" s="304"/>
    </row>
    <row r="80" spans="1:10" ht="15.75">
      <c r="A80" s="294" t="s">
        <v>157</v>
      </c>
      <c r="B80" s="294"/>
      <c r="D80" s="305"/>
      <c r="E80" s="305"/>
    </row>
    <row r="81" spans="1:5">
      <c r="D81" s="304"/>
      <c r="E81" s="304"/>
    </row>
    <row r="82" spans="1:5" ht="15.75">
      <c r="A82" s="294" t="s">
        <v>158</v>
      </c>
      <c r="B82" s="294"/>
      <c r="D82" s="306" t="s">
        <v>159</v>
      </c>
      <c r="E82" s="306"/>
    </row>
  </sheetData>
  <mergeCells count="129">
    <mergeCell ref="A7:A8"/>
    <mergeCell ref="C7:C8"/>
    <mergeCell ref="D7:D8"/>
    <mergeCell ref="E7:E8"/>
    <mergeCell ref="F7:F8"/>
    <mergeCell ref="G7:G8"/>
    <mergeCell ref="A1:J1"/>
    <mergeCell ref="A3:A4"/>
    <mergeCell ref="B3:B4"/>
    <mergeCell ref="C3:C4"/>
    <mergeCell ref="D3:D4"/>
    <mergeCell ref="E3:E4"/>
    <mergeCell ref="F3:F4"/>
    <mergeCell ref="G3:J3"/>
    <mergeCell ref="H7:H8"/>
    <mergeCell ref="I7:I8"/>
    <mergeCell ref="J7:J8"/>
    <mergeCell ref="I11:I12"/>
    <mergeCell ref="J11:J12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A11:A12"/>
    <mergeCell ref="C11:C12"/>
    <mergeCell ref="D11:D12"/>
    <mergeCell ref="E11:E12"/>
    <mergeCell ref="F11:F12"/>
    <mergeCell ref="G11:G12"/>
    <mergeCell ref="H11:H12"/>
    <mergeCell ref="A19:A20"/>
    <mergeCell ref="C19:C20"/>
    <mergeCell ref="D19:D20"/>
    <mergeCell ref="E19:E20"/>
    <mergeCell ref="F19:F20"/>
    <mergeCell ref="G19:G20"/>
    <mergeCell ref="H19:H20"/>
    <mergeCell ref="I19:I20"/>
    <mergeCell ref="J19:J20"/>
    <mergeCell ref="H23:H24"/>
    <mergeCell ref="I23:I24"/>
    <mergeCell ref="J23:J24"/>
    <mergeCell ref="A27:A28"/>
    <mergeCell ref="A29:A31"/>
    <mergeCell ref="A33:A34"/>
    <mergeCell ref="C33:C34"/>
    <mergeCell ref="D33:D34"/>
    <mergeCell ref="E33:E34"/>
    <mergeCell ref="F33:F34"/>
    <mergeCell ref="A23:A24"/>
    <mergeCell ref="C23:C24"/>
    <mergeCell ref="D23:D24"/>
    <mergeCell ref="E23:E24"/>
    <mergeCell ref="F23:F24"/>
    <mergeCell ref="G23:G24"/>
    <mergeCell ref="H37:H38"/>
    <mergeCell ref="I37:I38"/>
    <mergeCell ref="J37:J38"/>
    <mergeCell ref="A54:J54"/>
    <mergeCell ref="A56:D56"/>
    <mergeCell ref="E56:F56"/>
    <mergeCell ref="G56:J56"/>
    <mergeCell ref="G33:G34"/>
    <mergeCell ref="H33:H34"/>
    <mergeCell ref="I33:I34"/>
    <mergeCell ref="J33:J34"/>
    <mergeCell ref="A37:A40"/>
    <mergeCell ref="C37:C38"/>
    <mergeCell ref="D37:D38"/>
    <mergeCell ref="E37:E38"/>
    <mergeCell ref="F37:F38"/>
    <mergeCell ref="G37:G38"/>
    <mergeCell ref="A59:D59"/>
    <mergeCell ref="E59:F59"/>
    <mergeCell ref="G59:J59"/>
    <mergeCell ref="A60:D60"/>
    <mergeCell ref="E60:F60"/>
    <mergeCell ref="G60:J60"/>
    <mergeCell ref="A57:D57"/>
    <mergeCell ref="E57:F57"/>
    <mergeCell ref="G57:J57"/>
    <mergeCell ref="A58:D58"/>
    <mergeCell ref="E58:F58"/>
    <mergeCell ref="G58:J58"/>
    <mergeCell ref="A63:D63"/>
    <mergeCell ref="E63:F63"/>
    <mergeCell ref="G63:J63"/>
    <mergeCell ref="A65:J65"/>
    <mergeCell ref="A67:D67"/>
    <mergeCell ref="E67:F67"/>
    <mergeCell ref="G67:J67"/>
    <mergeCell ref="A61:D61"/>
    <mergeCell ref="E61:F61"/>
    <mergeCell ref="G61:J61"/>
    <mergeCell ref="A62:D62"/>
    <mergeCell ref="E62:F62"/>
    <mergeCell ref="G62:J62"/>
    <mergeCell ref="A70:D70"/>
    <mergeCell ref="E70:F70"/>
    <mergeCell ref="G70:J70"/>
    <mergeCell ref="A71:D71"/>
    <mergeCell ref="E71:F71"/>
    <mergeCell ref="G71:J71"/>
    <mergeCell ref="A68:D68"/>
    <mergeCell ref="E68:F68"/>
    <mergeCell ref="G68:J68"/>
    <mergeCell ref="A69:D69"/>
    <mergeCell ref="E69:F69"/>
    <mergeCell ref="G69:J69"/>
    <mergeCell ref="D78:E78"/>
    <mergeCell ref="G78:I78"/>
    <mergeCell ref="A80:B80"/>
    <mergeCell ref="D80:E80"/>
    <mergeCell ref="D81:E81"/>
    <mergeCell ref="A82:B82"/>
    <mergeCell ref="D82:E82"/>
    <mergeCell ref="A74:C74"/>
    <mergeCell ref="D74:E74"/>
    <mergeCell ref="G74:I74"/>
    <mergeCell ref="D75:E75"/>
    <mergeCell ref="G75:I75"/>
    <mergeCell ref="A77:B77"/>
    <mergeCell ref="D77:E77"/>
    <mergeCell ref="G77:I77"/>
  </mergeCells>
  <hyperlinks>
    <hyperlink ref="E3" r:id="rId1" display="http://mobileonline.garant.ru/document/redirect/72275618/1000"/>
    <hyperlink ref="F3" location="sub_1022222" display="sub_1022222"/>
    <hyperlink ref="B6" location="sub_111111" display="sub_111111"/>
    <hyperlink ref="B12" r:id="rId2" display="http://mobileonline.garant.ru/document/redirect/70353464/0"/>
    <hyperlink ref="B13" location="sub_101111" display="sub_101111"/>
    <hyperlink ref="B14" location="sub_1022222" display="sub_1022222"/>
    <hyperlink ref="B15" r:id="rId3" display="http://mobileonline.garant.ru/document/redirect/12188083/0"/>
    <hyperlink ref="B20" r:id="rId4" display="http://mobileonline.garant.ru/document/redirect/70353464/0"/>
    <hyperlink ref="B22" r:id="rId5" display="http://mobileonline.garant.ru/document/redirect/12112604/78111"/>
    <hyperlink ref="B24" r:id="rId6" display="http://mobileonline.garant.ru/document/redirect/70353464/0"/>
    <hyperlink ref="B27" location="sub_101111" display="sub_101111"/>
    <hyperlink ref="B29" location="sub_15555" display="sub_15555"/>
    <hyperlink ref="B30" location="sub_101111" display="sub_101111"/>
    <hyperlink ref="B31" location="sub_1022222" display="sub_1022222"/>
    <hyperlink ref="B34" r:id="rId7" display="http://mobileonline.garant.ru/document/redirect/70353464/0"/>
    <hyperlink ref="B38" r:id="rId8" display="http://mobileonline.garant.ru/document/redirect/70353464/0"/>
    <hyperlink ref="B39" location="sub_101111" display="sub_101111"/>
    <hyperlink ref="B40" location="sub_1022222" display="sub_1022222"/>
    <hyperlink ref="B41" r:id="rId9" display="http://mobileonline.garant.ru/document/redirect/12188083/0"/>
    <hyperlink ref="B49" r:id="rId10" display="http://mobileonline.garant.ru/document/redirect/12188083/0"/>
  </hyperlinks>
  <pageMargins left="0.70866141732283472" right="0.70866141732283472" top="0.74803149606299213" bottom="0.74803149606299213" header="0.31496062992125984" footer="0.31496062992125984"/>
  <pageSetup paperSize="9" scale="57" fitToHeight="2" orientation="portrait" r:id="rId11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DT532"/>
  <sheetViews>
    <sheetView view="pageBreakPreview" topLeftCell="A234" zoomScaleNormal="100" zoomScaleSheetLayoutView="100" workbookViewId="0">
      <selection activeCell="BG511" sqref="BG511:CB511"/>
    </sheetView>
  </sheetViews>
  <sheetFormatPr defaultColWidth="1.140625" defaultRowHeight="12.75"/>
  <cols>
    <col min="1" max="17" width="1.140625" style="38"/>
    <col min="18" max="18" width="2.28515625" style="38" customWidth="1"/>
    <col min="19" max="32" width="1.140625" style="38"/>
    <col min="33" max="33" width="2.7109375" style="38" customWidth="1"/>
    <col min="34" max="73" width="1.140625" style="38"/>
    <col min="74" max="74" width="4" style="38" customWidth="1"/>
    <col min="75" max="75" width="11.28515625" style="38" bestFit="1" customWidth="1"/>
    <col min="76" max="79" width="1.140625" style="38"/>
    <col min="80" max="80" width="5.7109375" style="38" customWidth="1"/>
    <col min="81" max="93" width="1.140625" style="38"/>
    <col min="94" max="94" width="3.5703125" style="38" bestFit="1" customWidth="1"/>
    <col min="95" max="107" width="1.140625" style="38"/>
    <col min="108" max="108" width="8.7109375" style="38" bestFit="1" customWidth="1"/>
    <col min="109" max="273" width="1.140625" style="38"/>
    <col min="274" max="274" width="2.28515625" style="38" customWidth="1"/>
    <col min="275" max="288" width="1.140625" style="38"/>
    <col min="289" max="289" width="2.7109375" style="38" customWidth="1"/>
    <col min="290" max="349" width="1.140625" style="38"/>
    <col min="350" max="350" width="3.5703125" style="38" bestFit="1" customWidth="1"/>
    <col min="351" max="363" width="1.140625" style="38"/>
    <col min="364" max="364" width="8.7109375" style="38" bestFit="1" customWidth="1"/>
    <col min="365" max="529" width="1.140625" style="38"/>
    <col min="530" max="530" width="2.28515625" style="38" customWidth="1"/>
    <col min="531" max="544" width="1.140625" style="38"/>
    <col min="545" max="545" width="2.7109375" style="38" customWidth="1"/>
    <col min="546" max="605" width="1.140625" style="38"/>
    <col min="606" max="606" width="3.5703125" style="38" bestFit="1" customWidth="1"/>
    <col min="607" max="619" width="1.140625" style="38"/>
    <col min="620" max="620" width="8.7109375" style="38" bestFit="1" customWidth="1"/>
    <col min="621" max="785" width="1.140625" style="38"/>
    <col min="786" max="786" width="2.28515625" style="38" customWidth="1"/>
    <col min="787" max="800" width="1.140625" style="38"/>
    <col min="801" max="801" width="2.7109375" style="38" customWidth="1"/>
    <col min="802" max="861" width="1.140625" style="38"/>
    <col min="862" max="862" width="3.5703125" style="38" bestFit="1" customWidth="1"/>
    <col min="863" max="875" width="1.140625" style="38"/>
    <col min="876" max="876" width="8.7109375" style="38" bestFit="1" customWidth="1"/>
    <col min="877" max="1041" width="1.140625" style="38"/>
    <col min="1042" max="1042" width="2.28515625" style="38" customWidth="1"/>
    <col min="1043" max="1056" width="1.140625" style="38"/>
    <col min="1057" max="1057" width="2.7109375" style="38" customWidth="1"/>
    <col min="1058" max="1117" width="1.140625" style="38"/>
    <col min="1118" max="1118" width="3.5703125" style="38" bestFit="1" customWidth="1"/>
    <col min="1119" max="1131" width="1.140625" style="38"/>
    <col min="1132" max="1132" width="8.7109375" style="38" bestFit="1" customWidth="1"/>
    <col min="1133" max="1297" width="1.140625" style="38"/>
    <col min="1298" max="1298" width="2.28515625" style="38" customWidth="1"/>
    <col min="1299" max="1312" width="1.140625" style="38"/>
    <col min="1313" max="1313" width="2.7109375" style="38" customWidth="1"/>
    <col min="1314" max="1373" width="1.140625" style="38"/>
    <col min="1374" max="1374" width="3.5703125" style="38" bestFit="1" customWidth="1"/>
    <col min="1375" max="1387" width="1.140625" style="38"/>
    <col min="1388" max="1388" width="8.7109375" style="38" bestFit="1" customWidth="1"/>
    <col min="1389" max="1553" width="1.140625" style="38"/>
    <col min="1554" max="1554" width="2.28515625" style="38" customWidth="1"/>
    <col min="1555" max="1568" width="1.140625" style="38"/>
    <col min="1569" max="1569" width="2.7109375" style="38" customWidth="1"/>
    <col min="1570" max="1629" width="1.140625" style="38"/>
    <col min="1630" max="1630" width="3.5703125" style="38" bestFit="1" customWidth="1"/>
    <col min="1631" max="1643" width="1.140625" style="38"/>
    <col min="1644" max="1644" width="8.7109375" style="38" bestFit="1" customWidth="1"/>
    <col min="1645" max="1809" width="1.140625" style="38"/>
    <col min="1810" max="1810" width="2.28515625" style="38" customWidth="1"/>
    <col min="1811" max="1824" width="1.140625" style="38"/>
    <col min="1825" max="1825" width="2.7109375" style="38" customWidth="1"/>
    <col min="1826" max="1885" width="1.140625" style="38"/>
    <col min="1886" max="1886" width="3.5703125" style="38" bestFit="1" customWidth="1"/>
    <col min="1887" max="1899" width="1.140625" style="38"/>
    <col min="1900" max="1900" width="8.7109375" style="38" bestFit="1" customWidth="1"/>
    <col min="1901" max="2065" width="1.140625" style="38"/>
    <col min="2066" max="2066" width="2.28515625" style="38" customWidth="1"/>
    <col min="2067" max="2080" width="1.140625" style="38"/>
    <col min="2081" max="2081" width="2.7109375" style="38" customWidth="1"/>
    <col min="2082" max="2141" width="1.140625" style="38"/>
    <col min="2142" max="2142" width="3.5703125" style="38" bestFit="1" customWidth="1"/>
    <col min="2143" max="2155" width="1.140625" style="38"/>
    <col min="2156" max="2156" width="8.7109375" style="38" bestFit="1" customWidth="1"/>
    <col min="2157" max="2321" width="1.140625" style="38"/>
    <col min="2322" max="2322" width="2.28515625" style="38" customWidth="1"/>
    <col min="2323" max="2336" width="1.140625" style="38"/>
    <col min="2337" max="2337" width="2.7109375" style="38" customWidth="1"/>
    <col min="2338" max="2397" width="1.140625" style="38"/>
    <col min="2398" max="2398" width="3.5703125" style="38" bestFit="1" customWidth="1"/>
    <col min="2399" max="2411" width="1.140625" style="38"/>
    <col min="2412" max="2412" width="8.7109375" style="38" bestFit="1" customWidth="1"/>
    <col min="2413" max="2577" width="1.140625" style="38"/>
    <col min="2578" max="2578" width="2.28515625" style="38" customWidth="1"/>
    <col min="2579" max="2592" width="1.140625" style="38"/>
    <col min="2593" max="2593" width="2.7109375" style="38" customWidth="1"/>
    <col min="2594" max="2653" width="1.140625" style="38"/>
    <col min="2654" max="2654" width="3.5703125" style="38" bestFit="1" customWidth="1"/>
    <col min="2655" max="2667" width="1.140625" style="38"/>
    <col min="2668" max="2668" width="8.7109375" style="38" bestFit="1" customWidth="1"/>
    <col min="2669" max="2833" width="1.140625" style="38"/>
    <col min="2834" max="2834" width="2.28515625" style="38" customWidth="1"/>
    <col min="2835" max="2848" width="1.140625" style="38"/>
    <col min="2849" max="2849" width="2.7109375" style="38" customWidth="1"/>
    <col min="2850" max="2909" width="1.140625" style="38"/>
    <col min="2910" max="2910" width="3.5703125" style="38" bestFit="1" customWidth="1"/>
    <col min="2911" max="2923" width="1.140625" style="38"/>
    <col min="2924" max="2924" width="8.7109375" style="38" bestFit="1" customWidth="1"/>
    <col min="2925" max="3089" width="1.140625" style="38"/>
    <col min="3090" max="3090" width="2.28515625" style="38" customWidth="1"/>
    <col min="3091" max="3104" width="1.140625" style="38"/>
    <col min="3105" max="3105" width="2.7109375" style="38" customWidth="1"/>
    <col min="3106" max="3165" width="1.140625" style="38"/>
    <col min="3166" max="3166" width="3.5703125" style="38" bestFit="1" customWidth="1"/>
    <col min="3167" max="3179" width="1.140625" style="38"/>
    <col min="3180" max="3180" width="8.7109375" style="38" bestFit="1" customWidth="1"/>
    <col min="3181" max="3345" width="1.140625" style="38"/>
    <col min="3346" max="3346" width="2.28515625" style="38" customWidth="1"/>
    <col min="3347" max="3360" width="1.140625" style="38"/>
    <col min="3361" max="3361" width="2.7109375" style="38" customWidth="1"/>
    <col min="3362" max="3421" width="1.140625" style="38"/>
    <col min="3422" max="3422" width="3.5703125" style="38" bestFit="1" customWidth="1"/>
    <col min="3423" max="3435" width="1.140625" style="38"/>
    <col min="3436" max="3436" width="8.7109375" style="38" bestFit="1" customWidth="1"/>
    <col min="3437" max="3601" width="1.140625" style="38"/>
    <col min="3602" max="3602" width="2.28515625" style="38" customWidth="1"/>
    <col min="3603" max="3616" width="1.140625" style="38"/>
    <col min="3617" max="3617" width="2.7109375" style="38" customWidth="1"/>
    <col min="3618" max="3677" width="1.140625" style="38"/>
    <col min="3678" max="3678" width="3.5703125" style="38" bestFit="1" customWidth="1"/>
    <col min="3679" max="3691" width="1.140625" style="38"/>
    <col min="3692" max="3692" width="8.7109375" style="38" bestFit="1" customWidth="1"/>
    <col min="3693" max="3857" width="1.140625" style="38"/>
    <col min="3858" max="3858" width="2.28515625" style="38" customWidth="1"/>
    <col min="3859" max="3872" width="1.140625" style="38"/>
    <col min="3873" max="3873" width="2.7109375" style="38" customWidth="1"/>
    <col min="3874" max="3933" width="1.140625" style="38"/>
    <col min="3934" max="3934" width="3.5703125" style="38" bestFit="1" customWidth="1"/>
    <col min="3935" max="3947" width="1.140625" style="38"/>
    <col min="3948" max="3948" width="8.7109375" style="38" bestFit="1" customWidth="1"/>
    <col min="3949" max="4113" width="1.140625" style="38"/>
    <col min="4114" max="4114" width="2.28515625" style="38" customWidth="1"/>
    <col min="4115" max="4128" width="1.140625" style="38"/>
    <col min="4129" max="4129" width="2.7109375" style="38" customWidth="1"/>
    <col min="4130" max="4189" width="1.140625" style="38"/>
    <col min="4190" max="4190" width="3.5703125" style="38" bestFit="1" customWidth="1"/>
    <col min="4191" max="4203" width="1.140625" style="38"/>
    <col min="4204" max="4204" width="8.7109375" style="38" bestFit="1" customWidth="1"/>
    <col min="4205" max="4369" width="1.140625" style="38"/>
    <col min="4370" max="4370" width="2.28515625" style="38" customWidth="1"/>
    <col min="4371" max="4384" width="1.140625" style="38"/>
    <col min="4385" max="4385" width="2.7109375" style="38" customWidth="1"/>
    <col min="4386" max="4445" width="1.140625" style="38"/>
    <col min="4446" max="4446" width="3.5703125" style="38" bestFit="1" customWidth="1"/>
    <col min="4447" max="4459" width="1.140625" style="38"/>
    <col min="4460" max="4460" width="8.7109375" style="38" bestFit="1" customWidth="1"/>
    <col min="4461" max="4625" width="1.140625" style="38"/>
    <col min="4626" max="4626" width="2.28515625" style="38" customWidth="1"/>
    <col min="4627" max="4640" width="1.140625" style="38"/>
    <col min="4641" max="4641" width="2.7109375" style="38" customWidth="1"/>
    <col min="4642" max="4701" width="1.140625" style="38"/>
    <col min="4702" max="4702" width="3.5703125" style="38" bestFit="1" customWidth="1"/>
    <col min="4703" max="4715" width="1.140625" style="38"/>
    <col min="4716" max="4716" width="8.7109375" style="38" bestFit="1" customWidth="1"/>
    <col min="4717" max="4881" width="1.140625" style="38"/>
    <col min="4882" max="4882" width="2.28515625" style="38" customWidth="1"/>
    <col min="4883" max="4896" width="1.140625" style="38"/>
    <col min="4897" max="4897" width="2.7109375" style="38" customWidth="1"/>
    <col min="4898" max="4957" width="1.140625" style="38"/>
    <col min="4958" max="4958" width="3.5703125" style="38" bestFit="1" customWidth="1"/>
    <col min="4959" max="4971" width="1.140625" style="38"/>
    <col min="4972" max="4972" width="8.7109375" style="38" bestFit="1" customWidth="1"/>
    <col min="4973" max="5137" width="1.140625" style="38"/>
    <col min="5138" max="5138" width="2.28515625" style="38" customWidth="1"/>
    <col min="5139" max="5152" width="1.140625" style="38"/>
    <col min="5153" max="5153" width="2.7109375" style="38" customWidth="1"/>
    <col min="5154" max="5213" width="1.140625" style="38"/>
    <col min="5214" max="5214" width="3.5703125" style="38" bestFit="1" customWidth="1"/>
    <col min="5215" max="5227" width="1.140625" style="38"/>
    <col min="5228" max="5228" width="8.7109375" style="38" bestFit="1" customWidth="1"/>
    <col min="5229" max="5393" width="1.140625" style="38"/>
    <col min="5394" max="5394" width="2.28515625" style="38" customWidth="1"/>
    <col min="5395" max="5408" width="1.140625" style="38"/>
    <col min="5409" max="5409" width="2.7109375" style="38" customWidth="1"/>
    <col min="5410" max="5469" width="1.140625" style="38"/>
    <col min="5470" max="5470" width="3.5703125" style="38" bestFit="1" customWidth="1"/>
    <col min="5471" max="5483" width="1.140625" style="38"/>
    <col min="5484" max="5484" width="8.7109375" style="38" bestFit="1" customWidth="1"/>
    <col min="5485" max="5649" width="1.140625" style="38"/>
    <col min="5650" max="5650" width="2.28515625" style="38" customWidth="1"/>
    <col min="5651" max="5664" width="1.140625" style="38"/>
    <col min="5665" max="5665" width="2.7109375" style="38" customWidth="1"/>
    <col min="5666" max="5725" width="1.140625" style="38"/>
    <col min="5726" max="5726" width="3.5703125" style="38" bestFit="1" customWidth="1"/>
    <col min="5727" max="5739" width="1.140625" style="38"/>
    <col min="5740" max="5740" width="8.7109375" style="38" bestFit="1" customWidth="1"/>
    <col min="5741" max="5905" width="1.140625" style="38"/>
    <col min="5906" max="5906" width="2.28515625" style="38" customWidth="1"/>
    <col min="5907" max="5920" width="1.140625" style="38"/>
    <col min="5921" max="5921" width="2.7109375" style="38" customWidth="1"/>
    <col min="5922" max="5981" width="1.140625" style="38"/>
    <col min="5982" max="5982" width="3.5703125" style="38" bestFit="1" customWidth="1"/>
    <col min="5983" max="5995" width="1.140625" style="38"/>
    <col min="5996" max="5996" width="8.7109375" style="38" bestFit="1" customWidth="1"/>
    <col min="5997" max="6161" width="1.140625" style="38"/>
    <col min="6162" max="6162" width="2.28515625" style="38" customWidth="1"/>
    <col min="6163" max="6176" width="1.140625" style="38"/>
    <col min="6177" max="6177" width="2.7109375" style="38" customWidth="1"/>
    <col min="6178" max="6237" width="1.140625" style="38"/>
    <col min="6238" max="6238" width="3.5703125" style="38" bestFit="1" customWidth="1"/>
    <col min="6239" max="6251" width="1.140625" style="38"/>
    <col min="6252" max="6252" width="8.7109375" style="38" bestFit="1" customWidth="1"/>
    <col min="6253" max="6417" width="1.140625" style="38"/>
    <col min="6418" max="6418" width="2.28515625" style="38" customWidth="1"/>
    <col min="6419" max="6432" width="1.140625" style="38"/>
    <col min="6433" max="6433" width="2.7109375" style="38" customWidth="1"/>
    <col min="6434" max="6493" width="1.140625" style="38"/>
    <col min="6494" max="6494" width="3.5703125" style="38" bestFit="1" customWidth="1"/>
    <col min="6495" max="6507" width="1.140625" style="38"/>
    <col min="6508" max="6508" width="8.7109375" style="38" bestFit="1" customWidth="1"/>
    <col min="6509" max="6673" width="1.140625" style="38"/>
    <col min="6674" max="6674" width="2.28515625" style="38" customWidth="1"/>
    <col min="6675" max="6688" width="1.140625" style="38"/>
    <col min="6689" max="6689" width="2.7109375" style="38" customWidth="1"/>
    <col min="6690" max="6749" width="1.140625" style="38"/>
    <col min="6750" max="6750" width="3.5703125" style="38" bestFit="1" customWidth="1"/>
    <col min="6751" max="6763" width="1.140625" style="38"/>
    <col min="6764" max="6764" width="8.7109375" style="38" bestFit="1" customWidth="1"/>
    <col min="6765" max="6929" width="1.140625" style="38"/>
    <col min="6930" max="6930" width="2.28515625" style="38" customWidth="1"/>
    <col min="6931" max="6944" width="1.140625" style="38"/>
    <col min="6945" max="6945" width="2.7109375" style="38" customWidth="1"/>
    <col min="6946" max="7005" width="1.140625" style="38"/>
    <col min="7006" max="7006" width="3.5703125" style="38" bestFit="1" customWidth="1"/>
    <col min="7007" max="7019" width="1.140625" style="38"/>
    <col min="7020" max="7020" width="8.7109375" style="38" bestFit="1" customWidth="1"/>
    <col min="7021" max="7185" width="1.140625" style="38"/>
    <col min="7186" max="7186" width="2.28515625" style="38" customWidth="1"/>
    <col min="7187" max="7200" width="1.140625" style="38"/>
    <col min="7201" max="7201" width="2.7109375" style="38" customWidth="1"/>
    <col min="7202" max="7261" width="1.140625" style="38"/>
    <col min="7262" max="7262" width="3.5703125" style="38" bestFit="1" customWidth="1"/>
    <col min="7263" max="7275" width="1.140625" style="38"/>
    <col min="7276" max="7276" width="8.7109375" style="38" bestFit="1" customWidth="1"/>
    <col min="7277" max="7441" width="1.140625" style="38"/>
    <col min="7442" max="7442" width="2.28515625" style="38" customWidth="1"/>
    <col min="7443" max="7456" width="1.140625" style="38"/>
    <col min="7457" max="7457" width="2.7109375" style="38" customWidth="1"/>
    <col min="7458" max="7517" width="1.140625" style="38"/>
    <col min="7518" max="7518" width="3.5703125" style="38" bestFit="1" customWidth="1"/>
    <col min="7519" max="7531" width="1.140625" style="38"/>
    <col min="7532" max="7532" width="8.7109375" style="38" bestFit="1" customWidth="1"/>
    <col min="7533" max="7697" width="1.140625" style="38"/>
    <col min="7698" max="7698" width="2.28515625" style="38" customWidth="1"/>
    <col min="7699" max="7712" width="1.140625" style="38"/>
    <col min="7713" max="7713" width="2.7109375" style="38" customWidth="1"/>
    <col min="7714" max="7773" width="1.140625" style="38"/>
    <col min="7774" max="7774" width="3.5703125" style="38" bestFit="1" customWidth="1"/>
    <col min="7775" max="7787" width="1.140625" style="38"/>
    <col min="7788" max="7788" width="8.7109375" style="38" bestFit="1" customWidth="1"/>
    <col min="7789" max="7953" width="1.140625" style="38"/>
    <col min="7954" max="7954" width="2.28515625" style="38" customWidth="1"/>
    <col min="7955" max="7968" width="1.140625" style="38"/>
    <col min="7969" max="7969" width="2.7109375" style="38" customWidth="1"/>
    <col min="7970" max="8029" width="1.140625" style="38"/>
    <col min="8030" max="8030" width="3.5703125" style="38" bestFit="1" customWidth="1"/>
    <col min="8031" max="8043" width="1.140625" style="38"/>
    <col min="8044" max="8044" width="8.7109375" style="38" bestFit="1" customWidth="1"/>
    <col min="8045" max="8209" width="1.140625" style="38"/>
    <col min="8210" max="8210" width="2.28515625" style="38" customWidth="1"/>
    <col min="8211" max="8224" width="1.140625" style="38"/>
    <col min="8225" max="8225" width="2.7109375" style="38" customWidth="1"/>
    <col min="8226" max="8285" width="1.140625" style="38"/>
    <col min="8286" max="8286" width="3.5703125" style="38" bestFit="1" customWidth="1"/>
    <col min="8287" max="8299" width="1.140625" style="38"/>
    <col min="8300" max="8300" width="8.7109375" style="38" bestFit="1" customWidth="1"/>
    <col min="8301" max="8465" width="1.140625" style="38"/>
    <col min="8466" max="8466" width="2.28515625" style="38" customWidth="1"/>
    <col min="8467" max="8480" width="1.140625" style="38"/>
    <col min="8481" max="8481" width="2.7109375" style="38" customWidth="1"/>
    <col min="8482" max="8541" width="1.140625" style="38"/>
    <col min="8542" max="8542" width="3.5703125" style="38" bestFit="1" customWidth="1"/>
    <col min="8543" max="8555" width="1.140625" style="38"/>
    <col min="8556" max="8556" width="8.7109375" style="38" bestFit="1" customWidth="1"/>
    <col min="8557" max="8721" width="1.140625" style="38"/>
    <col min="8722" max="8722" width="2.28515625" style="38" customWidth="1"/>
    <col min="8723" max="8736" width="1.140625" style="38"/>
    <col min="8737" max="8737" width="2.7109375" style="38" customWidth="1"/>
    <col min="8738" max="8797" width="1.140625" style="38"/>
    <col min="8798" max="8798" width="3.5703125" style="38" bestFit="1" customWidth="1"/>
    <col min="8799" max="8811" width="1.140625" style="38"/>
    <col min="8812" max="8812" width="8.7109375" style="38" bestFit="1" customWidth="1"/>
    <col min="8813" max="8977" width="1.140625" style="38"/>
    <col min="8978" max="8978" width="2.28515625" style="38" customWidth="1"/>
    <col min="8979" max="8992" width="1.140625" style="38"/>
    <col min="8993" max="8993" width="2.7109375" style="38" customWidth="1"/>
    <col min="8994" max="9053" width="1.140625" style="38"/>
    <col min="9054" max="9054" width="3.5703125" style="38" bestFit="1" customWidth="1"/>
    <col min="9055" max="9067" width="1.140625" style="38"/>
    <col min="9068" max="9068" width="8.7109375" style="38" bestFit="1" customWidth="1"/>
    <col min="9069" max="9233" width="1.140625" style="38"/>
    <col min="9234" max="9234" width="2.28515625" style="38" customWidth="1"/>
    <col min="9235" max="9248" width="1.140625" style="38"/>
    <col min="9249" max="9249" width="2.7109375" style="38" customWidth="1"/>
    <col min="9250" max="9309" width="1.140625" style="38"/>
    <col min="9310" max="9310" width="3.5703125" style="38" bestFit="1" customWidth="1"/>
    <col min="9311" max="9323" width="1.140625" style="38"/>
    <col min="9324" max="9324" width="8.7109375" style="38" bestFit="1" customWidth="1"/>
    <col min="9325" max="9489" width="1.140625" style="38"/>
    <col min="9490" max="9490" width="2.28515625" style="38" customWidth="1"/>
    <col min="9491" max="9504" width="1.140625" style="38"/>
    <col min="9505" max="9505" width="2.7109375" style="38" customWidth="1"/>
    <col min="9506" max="9565" width="1.140625" style="38"/>
    <col min="9566" max="9566" width="3.5703125" style="38" bestFit="1" customWidth="1"/>
    <col min="9567" max="9579" width="1.140625" style="38"/>
    <col min="9580" max="9580" width="8.7109375" style="38" bestFit="1" customWidth="1"/>
    <col min="9581" max="9745" width="1.140625" style="38"/>
    <col min="9746" max="9746" width="2.28515625" style="38" customWidth="1"/>
    <col min="9747" max="9760" width="1.140625" style="38"/>
    <col min="9761" max="9761" width="2.7109375" style="38" customWidth="1"/>
    <col min="9762" max="9821" width="1.140625" style="38"/>
    <col min="9822" max="9822" width="3.5703125" style="38" bestFit="1" customWidth="1"/>
    <col min="9823" max="9835" width="1.140625" style="38"/>
    <col min="9836" max="9836" width="8.7109375" style="38" bestFit="1" customWidth="1"/>
    <col min="9837" max="10001" width="1.140625" style="38"/>
    <col min="10002" max="10002" width="2.28515625" style="38" customWidth="1"/>
    <col min="10003" max="10016" width="1.140625" style="38"/>
    <col min="10017" max="10017" width="2.7109375" style="38" customWidth="1"/>
    <col min="10018" max="10077" width="1.140625" style="38"/>
    <col min="10078" max="10078" width="3.5703125" style="38" bestFit="1" customWidth="1"/>
    <col min="10079" max="10091" width="1.140625" style="38"/>
    <col min="10092" max="10092" width="8.7109375" style="38" bestFit="1" customWidth="1"/>
    <col min="10093" max="10257" width="1.140625" style="38"/>
    <col min="10258" max="10258" width="2.28515625" style="38" customWidth="1"/>
    <col min="10259" max="10272" width="1.140625" style="38"/>
    <col min="10273" max="10273" width="2.7109375" style="38" customWidth="1"/>
    <col min="10274" max="10333" width="1.140625" style="38"/>
    <col min="10334" max="10334" width="3.5703125" style="38" bestFit="1" customWidth="1"/>
    <col min="10335" max="10347" width="1.140625" style="38"/>
    <col min="10348" max="10348" width="8.7109375" style="38" bestFit="1" customWidth="1"/>
    <col min="10349" max="10513" width="1.140625" style="38"/>
    <col min="10514" max="10514" width="2.28515625" style="38" customWidth="1"/>
    <col min="10515" max="10528" width="1.140625" style="38"/>
    <col min="10529" max="10529" width="2.7109375" style="38" customWidth="1"/>
    <col min="10530" max="10589" width="1.140625" style="38"/>
    <col min="10590" max="10590" width="3.5703125" style="38" bestFit="1" customWidth="1"/>
    <col min="10591" max="10603" width="1.140625" style="38"/>
    <col min="10604" max="10604" width="8.7109375" style="38" bestFit="1" customWidth="1"/>
    <col min="10605" max="10769" width="1.140625" style="38"/>
    <col min="10770" max="10770" width="2.28515625" style="38" customWidth="1"/>
    <col min="10771" max="10784" width="1.140625" style="38"/>
    <col min="10785" max="10785" width="2.7109375" style="38" customWidth="1"/>
    <col min="10786" max="10845" width="1.140625" style="38"/>
    <col min="10846" max="10846" width="3.5703125" style="38" bestFit="1" customWidth="1"/>
    <col min="10847" max="10859" width="1.140625" style="38"/>
    <col min="10860" max="10860" width="8.7109375" style="38" bestFit="1" customWidth="1"/>
    <col min="10861" max="11025" width="1.140625" style="38"/>
    <col min="11026" max="11026" width="2.28515625" style="38" customWidth="1"/>
    <col min="11027" max="11040" width="1.140625" style="38"/>
    <col min="11041" max="11041" width="2.7109375" style="38" customWidth="1"/>
    <col min="11042" max="11101" width="1.140625" style="38"/>
    <col min="11102" max="11102" width="3.5703125" style="38" bestFit="1" customWidth="1"/>
    <col min="11103" max="11115" width="1.140625" style="38"/>
    <col min="11116" max="11116" width="8.7109375" style="38" bestFit="1" customWidth="1"/>
    <col min="11117" max="11281" width="1.140625" style="38"/>
    <col min="11282" max="11282" width="2.28515625" style="38" customWidth="1"/>
    <col min="11283" max="11296" width="1.140625" style="38"/>
    <col min="11297" max="11297" width="2.7109375" style="38" customWidth="1"/>
    <col min="11298" max="11357" width="1.140625" style="38"/>
    <col min="11358" max="11358" width="3.5703125" style="38" bestFit="1" customWidth="1"/>
    <col min="11359" max="11371" width="1.140625" style="38"/>
    <col min="11372" max="11372" width="8.7109375" style="38" bestFit="1" customWidth="1"/>
    <col min="11373" max="11537" width="1.140625" style="38"/>
    <col min="11538" max="11538" width="2.28515625" style="38" customWidth="1"/>
    <col min="11539" max="11552" width="1.140625" style="38"/>
    <col min="11553" max="11553" width="2.7109375" style="38" customWidth="1"/>
    <col min="11554" max="11613" width="1.140625" style="38"/>
    <col min="11614" max="11614" width="3.5703125" style="38" bestFit="1" customWidth="1"/>
    <col min="11615" max="11627" width="1.140625" style="38"/>
    <col min="11628" max="11628" width="8.7109375" style="38" bestFit="1" customWidth="1"/>
    <col min="11629" max="11793" width="1.140625" style="38"/>
    <col min="11794" max="11794" width="2.28515625" style="38" customWidth="1"/>
    <col min="11795" max="11808" width="1.140625" style="38"/>
    <col min="11809" max="11809" width="2.7109375" style="38" customWidth="1"/>
    <col min="11810" max="11869" width="1.140625" style="38"/>
    <col min="11870" max="11870" width="3.5703125" style="38" bestFit="1" customWidth="1"/>
    <col min="11871" max="11883" width="1.140625" style="38"/>
    <col min="11884" max="11884" width="8.7109375" style="38" bestFit="1" customWidth="1"/>
    <col min="11885" max="12049" width="1.140625" style="38"/>
    <col min="12050" max="12050" width="2.28515625" style="38" customWidth="1"/>
    <col min="12051" max="12064" width="1.140625" style="38"/>
    <col min="12065" max="12065" width="2.7109375" style="38" customWidth="1"/>
    <col min="12066" max="12125" width="1.140625" style="38"/>
    <col min="12126" max="12126" width="3.5703125" style="38" bestFit="1" customWidth="1"/>
    <col min="12127" max="12139" width="1.140625" style="38"/>
    <col min="12140" max="12140" width="8.7109375" style="38" bestFit="1" customWidth="1"/>
    <col min="12141" max="12305" width="1.140625" style="38"/>
    <col min="12306" max="12306" width="2.28515625" style="38" customWidth="1"/>
    <col min="12307" max="12320" width="1.140625" style="38"/>
    <col min="12321" max="12321" width="2.7109375" style="38" customWidth="1"/>
    <col min="12322" max="12381" width="1.140625" style="38"/>
    <col min="12382" max="12382" width="3.5703125" style="38" bestFit="1" customWidth="1"/>
    <col min="12383" max="12395" width="1.140625" style="38"/>
    <col min="12396" max="12396" width="8.7109375" style="38" bestFit="1" customWidth="1"/>
    <col min="12397" max="12561" width="1.140625" style="38"/>
    <col min="12562" max="12562" width="2.28515625" style="38" customWidth="1"/>
    <col min="12563" max="12576" width="1.140625" style="38"/>
    <col min="12577" max="12577" width="2.7109375" style="38" customWidth="1"/>
    <col min="12578" max="12637" width="1.140625" style="38"/>
    <col min="12638" max="12638" width="3.5703125" style="38" bestFit="1" customWidth="1"/>
    <col min="12639" max="12651" width="1.140625" style="38"/>
    <col min="12652" max="12652" width="8.7109375" style="38" bestFit="1" customWidth="1"/>
    <col min="12653" max="12817" width="1.140625" style="38"/>
    <col min="12818" max="12818" width="2.28515625" style="38" customWidth="1"/>
    <col min="12819" max="12832" width="1.140625" style="38"/>
    <col min="12833" max="12833" width="2.7109375" style="38" customWidth="1"/>
    <col min="12834" max="12893" width="1.140625" style="38"/>
    <col min="12894" max="12894" width="3.5703125" style="38" bestFit="1" customWidth="1"/>
    <col min="12895" max="12907" width="1.140625" style="38"/>
    <col min="12908" max="12908" width="8.7109375" style="38" bestFit="1" customWidth="1"/>
    <col min="12909" max="13073" width="1.140625" style="38"/>
    <col min="13074" max="13074" width="2.28515625" style="38" customWidth="1"/>
    <col min="13075" max="13088" width="1.140625" style="38"/>
    <col min="13089" max="13089" width="2.7109375" style="38" customWidth="1"/>
    <col min="13090" max="13149" width="1.140625" style="38"/>
    <col min="13150" max="13150" width="3.5703125" style="38" bestFit="1" customWidth="1"/>
    <col min="13151" max="13163" width="1.140625" style="38"/>
    <col min="13164" max="13164" width="8.7109375" style="38" bestFit="1" customWidth="1"/>
    <col min="13165" max="13329" width="1.140625" style="38"/>
    <col min="13330" max="13330" width="2.28515625" style="38" customWidth="1"/>
    <col min="13331" max="13344" width="1.140625" style="38"/>
    <col min="13345" max="13345" width="2.7109375" style="38" customWidth="1"/>
    <col min="13346" max="13405" width="1.140625" style="38"/>
    <col min="13406" max="13406" width="3.5703125" style="38" bestFit="1" customWidth="1"/>
    <col min="13407" max="13419" width="1.140625" style="38"/>
    <col min="13420" max="13420" width="8.7109375" style="38" bestFit="1" customWidth="1"/>
    <col min="13421" max="13585" width="1.140625" style="38"/>
    <col min="13586" max="13586" width="2.28515625" style="38" customWidth="1"/>
    <col min="13587" max="13600" width="1.140625" style="38"/>
    <col min="13601" max="13601" width="2.7109375" style="38" customWidth="1"/>
    <col min="13602" max="13661" width="1.140625" style="38"/>
    <col min="13662" max="13662" width="3.5703125" style="38" bestFit="1" customWidth="1"/>
    <col min="13663" max="13675" width="1.140625" style="38"/>
    <col min="13676" max="13676" width="8.7109375" style="38" bestFit="1" customWidth="1"/>
    <col min="13677" max="13841" width="1.140625" style="38"/>
    <col min="13842" max="13842" width="2.28515625" style="38" customWidth="1"/>
    <col min="13843" max="13856" width="1.140625" style="38"/>
    <col min="13857" max="13857" width="2.7109375" style="38" customWidth="1"/>
    <col min="13858" max="13917" width="1.140625" style="38"/>
    <col min="13918" max="13918" width="3.5703125" style="38" bestFit="1" customWidth="1"/>
    <col min="13919" max="13931" width="1.140625" style="38"/>
    <col min="13932" max="13932" width="8.7109375" style="38" bestFit="1" customWidth="1"/>
    <col min="13933" max="14097" width="1.140625" style="38"/>
    <col min="14098" max="14098" width="2.28515625" style="38" customWidth="1"/>
    <col min="14099" max="14112" width="1.140625" style="38"/>
    <col min="14113" max="14113" width="2.7109375" style="38" customWidth="1"/>
    <col min="14114" max="14173" width="1.140625" style="38"/>
    <col min="14174" max="14174" width="3.5703125" style="38" bestFit="1" customWidth="1"/>
    <col min="14175" max="14187" width="1.140625" style="38"/>
    <col min="14188" max="14188" width="8.7109375" style="38" bestFit="1" customWidth="1"/>
    <col min="14189" max="14353" width="1.140625" style="38"/>
    <col min="14354" max="14354" width="2.28515625" style="38" customWidth="1"/>
    <col min="14355" max="14368" width="1.140625" style="38"/>
    <col min="14369" max="14369" width="2.7109375" style="38" customWidth="1"/>
    <col min="14370" max="14429" width="1.140625" style="38"/>
    <col min="14430" max="14430" width="3.5703125" style="38" bestFit="1" customWidth="1"/>
    <col min="14431" max="14443" width="1.140625" style="38"/>
    <col min="14444" max="14444" width="8.7109375" style="38" bestFit="1" customWidth="1"/>
    <col min="14445" max="14609" width="1.140625" style="38"/>
    <col min="14610" max="14610" width="2.28515625" style="38" customWidth="1"/>
    <col min="14611" max="14624" width="1.140625" style="38"/>
    <col min="14625" max="14625" width="2.7109375" style="38" customWidth="1"/>
    <col min="14626" max="14685" width="1.140625" style="38"/>
    <col min="14686" max="14686" width="3.5703125" style="38" bestFit="1" customWidth="1"/>
    <col min="14687" max="14699" width="1.140625" style="38"/>
    <col min="14700" max="14700" width="8.7109375" style="38" bestFit="1" customWidth="1"/>
    <col min="14701" max="14865" width="1.140625" style="38"/>
    <col min="14866" max="14866" width="2.28515625" style="38" customWidth="1"/>
    <col min="14867" max="14880" width="1.140625" style="38"/>
    <col min="14881" max="14881" width="2.7109375" style="38" customWidth="1"/>
    <col min="14882" max="14941" width="1.140625" style="38"/>
    <col min="14942" max="14942" width="3.5703125" style="38" bestFit="1" customWidth="1"/>
    <col min="14943" max="14955" width="1.140625" style="38"/>
    <col min="14956" max="14956" width="8.7109375" style="38" bestFit="1" customWidth="1"/>
    <col min="14957" max="15121" width="1.140625" style="38"/>
    <col min="15122" max="15122" width="2.28515625" style="38" customWidth="1"/>
    <col min="15123" max="15136" width="1.140625" style="38"/>
    <col min="15137" max="15137" width="2.7109375" style="38" customWidth="1"/>
    <col min="15138" max="15197" width="1.140625" style="38"/>
    <col min="15198" max="15198" width="3.5703125" style="38" bestFit="1" customWidth="1"/>
    <col min="15199" max="15211" width="1.140625" style="38"/>
    <col min="15212" max="15212" width="8.7109375" style="38" bestFit="1" customWidth="1"/>
    <col min="15213" max="15377" width="1.140625" style="38"/>
    <col min="15378" max="15378" width="2.28515625" style="38" customWidth="1"/>
    <col min="15379" max="15392" width="1.140625" style="38"/>
    <col min="15393" max="15393" width="2.7109375" style="38" customWidth="1"/>
    <col min="15394" max="15453" width="1.140625" style="38"/>
    <col min="15454" max="15454" width="3.5703125" style="38" bestFit="1" customWidth="1"/>
    <col min="15455" max="15467" width="1.140625" style="38"/>
    <col min="15468" max="15468" width="8.7109375" style="38" bestFit="1" customWidth="1"/>
    <col min="15469" max="15633" width="1.140625" style="38"/>
    <col min="15634" max="15634" width="2.28515625" style="38" customWidth="1"/>
    <col min="15635" max="15648" width="1.140625" style="38"/>
    <col min="15649" max="15649" width="2.7109375" style="38" customWidth="1"/>
    <col min="15650" max="15709" width="1.140625" style="38"/>
    <col min="15710" max="15710" width="3.5703125" style="38" bestFit="1" customWidth="1"/>
    <col min="15711" max="15723" width="1.140625" style="38"/>
    <col min="15724" max="15724" width="8.7109375" style="38" bestFit="1" customWidth="1"/>
    <col min="15725" max="15889" width="1.140625" style="38"/>
    <col min="15890" max="15890" width="2.28515625" style="38" customWidth="1"/>
    <col min="15891" max="15904" width="1.140625" style="38"/>
    <col min="15905" max="15905" width="2.7109375" style="38" customWidth="1"/>
    <col min="15906" max="15965" width="1.140625" style="38"/>
    <col min="15966" max="15966" width="3.5703125" style="38" bestFit="1" customWidth="1"/>
    <col min="15967" max="15979" width="1.140625" style="38"/>
    <col min="15980" max="15980" width="8.7109375" style="38" bestFit="1" customWidth="1"/>
    <col min="15981" max="16145" width="1.140625" style="38"/>
    <col min="16146" max="16146" width="2.28515625" style="38" customWidth="1"/>
    <col min="16147" max="16160" width="1.140625" style="38"/>
    <col min="16161" max="16161" width="2.7109375" style="38" customWidth="1"/>
    <col min="16162" max="16221" width="1.140625" style="38"/>
    <col min="16222" max="16222" width="3.5703125" style="38" bestFit="1" customWidth="1"/>
    <col min="16223" max="16235" width="1.140625" style="38"/>
    <col min="16236" max="16236" width="8.7109375" style="38" bestFit="1" customWidth="1"/>
    <col min="16237" max="16384" width="1.140625" style="38"/>
  </cols>
  <sheetData>
    <row r="1" spans="1:80" s="107" customFormat="1" ht="43.9" customHeight="1">
      <c r="A1" s="588" t="s">
        <v>344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  <c r="BP1" s="369"/>
      <c r="BQ1" s="369"/>
      <c r="BR1" s="369"/>
      <c r="BS1" s="369"/>
      <c r="BT1" s="369"/>
      <c r="BU1" s="369"/>
      <c r="BV1" s="369"/>
      <c r="BW1" s="369"/>
      <c r="BX1" s="369"/>
      <c r="BY1" s="369"/>
      <c r="BZ1" s="369"/>
      <c r="CA1" s="369"/>
      <c r="CB1" s="369"/>
    </row>
    <row r="2" spans="1:80" s="31" customFormat="1" ht="10.5" customHeight="1"/>
    <row r="3" spans="1:80" s="31" customFormat="1" ht="30" customHeight="1">
      <c r="A3" s="568" t="s">
        <v>160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568"/>
      <c r="AH3" s="568"/>
      <c r="AI3" s="568"/>
      <c r="AJ3" s="568"/>
      <c r="AK3" s="568"/>
      <c r="AL3" s="568"/>
      <c r="AM3" s="568"/>
      <c r="AN3" s="568"/>
      <c r="AO3" s="568"/>
      <c r="AP3" s="568"/>
      <c r="AQ3" s="568"/>
      <c r="AR3" s="568"/>
      <c r="AS3" s="568"/>
      <c r="AT3" s="568"/>
      <c r="AU3" s="568"/>
      <c r="AV3" s="568"/>
      <c r="AW3" s="568"/>
      <c r="AX3" s="568"/>
      <c r="AY3" s="568"/>
      <c r="AZ3" s="568"/>
      <c r="BA3" s="568"/>
      <c r="BB3" s="568"/>
      <c r="BC3" s="568"/>
      <c r="BD3" s="568"/>
      <c r="BE3" s="568"/>
      <c r="BF3" s="568"/>
      <c r="BG3" s="568"/>
      <c r="BH3" s="568"/>
      <c r="BI3" s="568"/>
      <c r="BJ3" s="568"/>
      <c r="BK3" s="568"/>
      <c r="BL3" s="568"/>
      <c r="BM3" s="568"/>
      <c r="BN3" s="568"/>
      <c r="BO3" s="568"/>
      <c r="BP3" s="568"/>
      <c r="BQ3" s="568"/>
      <c r="BR3" s="568"/>
      <c r="BS3" s="568"/>
      <c r="BT3" s="568"/>
      <c r="BU3" s="568"/>
      <c r="BV3" s="568"/>
      <c r="BW3" s="568"/>
      <c r="BX3" s="568"/>
      <c r="BY3" s="568"/>
      <c r="BZ3" s="568"/>
      <c r="CA3" s="568"/>
      <c r="CB3" s="568"/>
    </row>
    <row r="4" spans="1:80" s="31" customFormat="1" ht="9.6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</row>
    <row r="5" spans="1:80" s="31" customFormat="1" ht="24" customHeight="1">
      <c r="A5" s="389" t="s">
        <v>161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569" t="s">
        <v>417</v>
      </c>
      <c r="AF5" s="569"/>
      <c r="AG5" s="569"/>
      <c r="AH5" s="569"/>
      <c r="AI5" s="569"/>
      <c r="AJ5" s="569"/>
      <c r="AK5" s="569"/>
      <c r="AL5" s="569"/>
      <c r="AM5" s="569"/>
      <c r="AN5" s="569"/>
      <c r="AO5" s="569"/>
      <c r="AP5" s="569"/>
      <c r="AQ5" s="569"/>
      <c r="AR5" s="569"/>
      <c r="AS5" s="569"/>
      <c r="AT5" s="569"/>
      <c r="AU5" s="569"/>
      <c r="AV5" s="569"/>
      <c r="AW5" s="569"/>
      <c r="AX5" s="569"/>
      <c r="AY5" s="569"/>
      <c r="AZ5" s="569"/>
      <c r="BA5" s="569"/>
      <c r="BB5" s="569"/>
      <c r="BC5" s="569"/>
      <c r="BD5" s="569"/>
      <c r="BE5" s="569"/>
      <c r="BF5" s="569"/>
      <c r="BG5" s="569"/>
      <c r="BH5" s="569"/>
      <c r="BI5" s="569"/>
      <c r="BJ5" s="569"/>
      <c r="BK5" s="569"/>
      <c r="BL5" s="569"/>
      <c r="BM5" s="569"/>
      <c r="BN5" s="569"/>
      <c r="BO5" s="569"/>
      <c r="BP5" s="569"/>
      <c r="BQ5" s="569"/>
      <c r="BR5" s="569"/>
      <c r="BS5" s="569"/>
      <c r="BT5" s="569"/>
      <c r="BU5" s="569"/>
      <c r="BV5" s="569"/>
      <c r="BW5" s="569"/>
      <c r="BX5" s="569"/>
      <c r="BY5" s="569"/>
      <c r="BZ5" s="569"/>
      <c r="CA5" s="569"/>
      <c r="CB5" s="569"/>
    </row>
    <row r="6" spans="1:80" s="31" customFormat="1" ht="33.6" hidden="1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</row>
    <row r="7" spans="1:80" s="31" customFormat="1" ht="15">
      <c r="A7" s="33" t="s">
        <v>162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570" t="s">
        <v>163</v>
      </c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570"/>
      <c r="AJ7" s="570"/>
      <c r="AK7" s="570"/>
      <c r="AL7" s="570"/>
      <c r="AM7" s="570"/>
      <c r="AN7" s="570"/>
      <c r="AO7" s="570"/>
      <c r="AP7" s="570"/>
      <c r="AQ7" s="570"/>
      <c r="AR7" s="570"/>
      <c r="AS7" s="570"/>
      <c r="AT7" s="570"/>
      <c r="AU7" s="570"/>
      <c r="AV7" s="570"/>
      <c r="AW7" s="570"/>
      <c r="AX7" s="570"/>
      <c r="AY7" s="570"/>
      <c r="AZ7" s="570"/>
      <c r="BA7" s="570"/>
      <c r="BB7" s="570"/>
      <c r="BC7" s="570"/>
      <c r="BD7" s="570"/>
      <c r="BE7" s="570"/>
      <c r="BF7" s="570"/>
      <c r="BG7" s="570"/>
      <c r="BH7" s="570"/>
      <c r="BI7" s="570"/>
      <c r="BJ7" s="570"/>
      <c r="BK7" s="570"/>
      <c r="BL7" s="570"/>
      <c r="BM7" s="570"/>
      <c r="BN7" s="570"/>
      <c r="BO7" s="570"/>
      <c r="BP7" s="570"/>
      <c r="BQ7" s="570"/>
      <c r="BR7" s="570"/>
      <c r="BS7" s="570"/>
      <c r="BT7" s="570"/>
      <c r="BU7" s="570"/>
      <c r="BV7" s="570"/>
      <c r="BW7" s="570"/>
      <c r="BX7" s="570"/>
      <c r="BY7" s="570"/>
      <c r="BZ7" s="570"/>
      <c r="CA7" s="570"/>
      <c r="CB7" s="570"/>
    </row>
    <row r="8" spans="1:80" s="31" customFormat="1" ht="11.2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</row>
    <row r="9" spans="1:80" s="33" customFormat="1" ht="39" customHeight="1">
      <c r="A9" s="33" t="s">
        <v>164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571" t="s">
        <v>169</v>
      </c>
      <c r="AI9" s="571"/>
      <c r="AJ9" s="571"/>
      <c r="AK9" s="571"/>
      <c r="AL9" s="571"/>
      <c r="AM9" s="571"/>
      <c r="AN9" s="571"/>
      <c r="AO9" s="571"/>
      <c r="AP9" s="571"/>
      <c r="AQ9" s="571"/>
      <c r="AR9" s="571"/>
      <c r="AS9" s="571"/>
      <c r="AT9" s="571"/>
      <c r="AU9" s="571"/>
      <c r="AV9" s="571"/>
      <c r="AW9" s="571"/>
      <c r="AX9" s="571"/>
      <c r="AY9" s="571"/>
      <c r="AZ9" s="571"/>
      <c r="BA9" s="571"/>
      <c r="BB9" s="571"/>
      <c r="BC9" s="571"/>
      <c r="BD9" s="571"/>
      <c r="BE9" s="571"/>
      <c r="BF9" s="571"/>
      <c r="BG9" s="571"/>
      <c r="BH9" s="571"/>
      <c r="BI9" s="571"/>
      <c r="BJ9" s="571"/>
      <c r="BK9" s="571"/>
      <c r="BL9" s="571"/>
      <c r="BM9" s="571"/>
      <c r="BN9" s="571"/>
      <c r="BO9" s="571"/>
      <c r="BP9" s="571"/>
      <c r="BQ9" s="571"/>
      <c r="BR9" s="571"/>
      <c r="BS9" s="571"/>
      <c r="BT9" s="571"/>
      <c r="BU9" s="571"/>
      <c r="BV9" s="571"/>
      <c r="BW9" s="571"/>
      <c r="BX9" s="571"/>
      <c r="BY9" s="571"/>
      <c r="BZ9" s="571"/>
      <c r="CA9" s="571"/>
      <c r="CB9" s="571"/>
    </row>
    <row r="10" spans="1:80" s="31" customFormat="1" ht="15" customHeight="1"/>
    <row r="11" spans="1:80" s="31" customFormat="1" ht="15" hidden="1" customHeight="1">
      <c r="A11" s="379" t="s">
        <v>187</v>
      </c>
      <c r="B11" s="379"/>
      <c r="C11" s="379"/>
      <c r="D11" s="379"/>
      <c r="E11" s="423" t="s">
        <v>166</v>
      </c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84" t="s">
        <v>243</v>
      </c>
      <c r="X11" s="545"/>
      <c r="Y11" s="545"/>
      <c r="Z11" s="545"/>
      <c r="AA11" s="545"/>
      <c r="AB11" s="545"/>
      <c r="AC11" s="545"/>
      <c r="AD11" s="545"/>
      <c r="AE11" s="545"/>
      <c r="AF11" s="545"/>
      <c r="AG11" s="545"/>
      <c r="AH11" s="545"/>
      <c r="AI11" s="384" t="s">
        <v>244</v>
      </c>
      <c r="AJ11" s="545"/>
      <c r="AK11" s="545"/>
      <c r="AL11" s="545"/>
      <c r="AM11" s="545"/>
      <c r="AN11" s="572"/>
      <c r="AO11" s="572"/>
      <c r="AP11" s="379" t="s">
        <v>245</v>
      </c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40"/>
    </row>
    <row r="12" spans="1:80" s="31" customFormat="1" ht="46.9" customHeight="1">
      <c r="A12" s="379"/>
      <c r="B12" s="379"/>
      <c r="C12" s="379"/>
      <c r="D12" s="379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545"/>
      <c r="AN12" s="572"/>
      <c r="AO12" s="572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340"/>
      <c r="BJ12" s="340"/>
      <c r="BK12" s="340"/>
      <c r="BL12" s="340"/>
      <c r="BM12" s="340"/>
      <c r="BN12" s="340"/>
      <c r="BO12" s="340"/>
      <c r="BP12" s="340"/>
      <c r="BQ12" s="340"/>
      <c r="BR12" s="340"/>
      <c r="BS12" s="340"/>
      <c r="BT12" s="340"/>
      <c r="BU12" s="340"/>
      <c r="BV12" s="340"/>
      <c r="BW12" s="340"/>
      <c r="BX12" s="340"/>
      <c r="BY12" s="340"/>
      <c r="BZ12" s="340"/>
      <c r="CA12" s="340"/>
      <c r="CB12" s="340"/>
    </row>
    <row r="13" spans="1:80" s="31" customFormat="1" ht="15" customHeight="1">
      <c r="A13" s="379"/>
      <c r="B13" s="379"/>
      <c r="C13" s="379"/>
      <c r="D13" s="379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5"/>
      <c r="AJ13" s="545"/>
      <c r="AK13" s="545"/>
      <c r="AL13" s="545"/>
      <c r="AM13" s="545"/>
      <c r="AN13" s="572"/>
      <c r="AO13" s="572"/>
      <c r="AP13" s="379" t="s">
        <v>276</v>
      </c>
      <c r="AQ13" s="546"/>
      <c r="AR13" s="546"/>
      <c r="AS13" s="546"/>
      <c r="AT13" s="546"/>
      <c r="AU13" s="546"/>
      <c r="AV13" s="546"/>
      <c r="AW13" s="546"/>
      <c r="AX13" s="546"/>
      <c r="AY13" s="546"/>
      <c r="AZ13" s="546"/>
      <c r="BA13" s="546"/>
      <c r="BB13" s="546"/>
      <c r="BC13" s="546"/>
      <c r="BD13" s="546"/>
      <c r="BE13" s="546"/>
      <c r="BF13" s="379" t="s">
        <v>274</v>
      </c>
      <c r="BG13" s="546"/>
      <c r="BH13" s="546"/>
      <c r="BI13" s="546"/>
      <c r="BJ13" s="546"/>
      <c r="BK13" s="546"/>
      <c r="BL13" s="546"/>
      <c r="BM13" s="546"/>
      <c r="BN13" s="546"/>
      <c r="BO13" s="546"/>
      <c r="BP13" s="546"/>
      <c r="BQ13" s="546"/>
      <c r="BR13" s="546"/>
      <c r="BS13" s="546"/>
      <c r="BT13" s="546"/>
      <c r="BU13" s="546"/>
      <c r="BV13" s="546"/>
      <c r="BW13" s="546"/>
      <c r="BX13" s="546"/>
      <c r="BY13" s="546"/>
      <c r="BZ13" s="546"/>
      <c r="CA13" s="546"/>
      <c r="CB13" s="546"/>
    </row>
    <row r="14" spans="1:80" s="31" customFormat="1" ht="15" customHeight="1">
      <c r="A14" s="379"/>
      <c r="B14" s="379"/>
      <c r="C14" s="379"/>
      <c r="D14" s="379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545"/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/>
      <c r="AI14" s="545"/>
      <c r="AJ14" s="545"/>
      <c r="AK14" s="545"/>
      <c r="AL14" s="545"/>
      <c r="AM14" s="545"/>
      <c r="AN14" s="572"/>
      <c r="AO14" s="572"/>
      <c r="AP14" s="546"/>
      <c r="AQ14" s="546"/>
      <c r="AR14" s="546"/>
      <c r="AS14" s="546"/>
      <c r="AT14" s="546"/>
      <c r="AU14" s="546"/>
      <c r="AV14" s="546"/>
      <c r="AW14" s="546"/>
      <c r="AX14" s="546"/>
      <c r="AY14" s="546"/>
      <c r="AZ14" s="546"/>
      <c r="BA14" s="546"/>
      <c r="BB14" s="546"/>
      <c r="BC14" s="546"/>
      <c r="BD14" s="546"/>
      <c r="BE14" s="546"/>
      <c r="BF14" s="573" t="s">
        <v>485</v>
      </c>
      <c r="BG14" s="574"/>
      <c r="BH14" s="574"/>
      <c r="BI14" s="574"/>
      <c r="BJ14" s="574"/>
      <c r="BK14" s="574"/>
      <c r="BL14" s="574"/>
      <c r="BM14" s="574"/>
      <c r="BN14" s="574"/>
      <c r="BO14" s="574"/>
      <c r="BP14" s="574"/>
      <c r="BQ14" s="575"/>
      <c r="BR14" s="573" t="s">
        <v>518</v>
      </c>
      <c r="BS14" s="574"/>
      <c r="BT14" s="574"/>
      <c r="BU14" s="574"/>
      <c r="BV14" s="574"/>
      <c r="BW14" s="574"/>
      <c r="BX14" s="574"/>
      <c r="BY14" s="574"/>
      <c r="BZ14" s="574"/>
      <c r="CA14" s="574"/>
      <c r="CB14" s="575"/>
    </row>
    <row r="15" spans="1:80" s="31" customFormat="1" ht="15">
      <c r="A15" s="346">
        <v>1</v>
      </c>
      <c r="B15" s="346"/>
      <c r="C15" s="346"/>
      <c r="D15" s="346"/>
      <c r="E15" s="587">
        <v>2</v>
      </c>
      <c r="F15" s="587"/>
      <c r="G15" s="587"/>
      <c r="H15" s="587"/>
      <c r="I15" s="587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>
        <v>3</v>
      </c>
      <c r="X15" s="587"/>
      <c r="Y15" s="587"/>
      <c r="Z15" s="587"/>
      <c r="AA15" s="587"/>
      <c r="AB15" s="587"/>
      <c r="AC15" s="587"/>
      <c r="AD15" s="587"/>
      <c r="AE15" s="587"/>
      <c r="AF15" s="587"/>
      <c r="AG15" s="587"/>
      <c r="AH15" s="587"/>
      <c r="AI15" s="587">
        <v>4</v>
      </c>
      <c r="AJ15" s="587"/>
      <c r="AK15" s="587"/>
      <c r="AL15" s="587"/>
      <c r="AM15" s="587"/>
      <c r="AN15" s="587"/>
      <c r="AO15" s="587"/>
      <c r="AP15" s="587">
        <v>5</v>
      </c>
      <c r="AQ15" s="587"/>
      <c r="AR15" s="587"/>
      <c r="AS15" s="587"/>
      <c r="AT15" s="587"/>
      <c r="AU15" s="587"/>
      <c r="AV15" s="587"/>
      <c r="AW15" s="587"/>
      <c r="AX15" s="587"/>
      <c r="AY15" s="587"/>
      <c r="AZ15" s="587"/>
      <c r="BA15" s="587"/>
      <c r="BB15" s="587"/>
      <c r="BC15" s="587"/>
      <c r="BD15" s="587"/>
      <c r="BE15" s="587"/>
      <c r="BF15" s="587">
        <v>6</v>
      </c>
      <c r="BG15" s="587"/>
      <c r="BH15" s="587"/>
      <c r="BI15" s="587"/>
      <c r="BJ15" s="587"/>
      <c r="BK15" s="587"/>
      <c r="BL15" s="587"/>
      <c r="BM15" s="587"/>
      <c r="BN15" s="587"/>
      <c r="BO15" s="587"/>
      <c r="BP15" s="587"/>
      <c r="BQ15" s="587"/>
      <c r="BR15" s="587">
        <v>7</v>
      </c>
      <c r="BS15" s="587"/>
      <c r="BT15" s="587"/>
      <c r="BU15" s="587"/>
      <c r="BV15" s="587"/>
      <c r="BW15" s="587"/>
      <c r="BX15" s="587"/>
      <c r="BY15" s="587"/>
      <c r="BZ15" s="587"/>
      <c r="CA15" s="587"/>
      <c r="CB15" s="587"/>
    </row>
    <row r="16" spans="1:80" s="31" customFormat="1" ht="15" customHeight="1">
      <c r="A16" s="533" t="s">
        <v>197</v>
      </c>
      <c r="B16" s="533"/>
      <c r="C16" s="533"/>
      <c r="D16" s="533"/>
      <c r="E16" s="534" t="s">
        <v>293</v>
      </c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80">
        <f>AP16/AI16/4</f>
        <v>3454625</v>
      </c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2">
        <v>2.1999999999999999E-2</v>
      </c>
      <c r="AJ16" s="583"/>
      <c r="AK16" s="583"/>
      <c r="AL16" s="583"/>
      <c r="AM16" s="583"/>
      <c r="AN16" s="583"/>
      <c r="AO16" s="583"/>
      <c r="AP16" s="576">
        <v>304007</v>
      </c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576"/>
      <c r="BB16" s="576"/>
      <c r="BC16" s="576"/>
      <c r="BD16" s="576"/>
      <c r="BE16" s="576"/>
      <c r="BF16" s="576">
        <v>304007</v>
      </c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6"/>
      <c r="BR16" s="576">
        <v>304007</v>
      </c>
      <c r="BS16" s="576"/>
      <c r="BT16" s="576"/>
      <c r="BU16" s="576"/>
      <c r="BV16" s="576"/>
      <c r="BW16" s="576"/>
      <c r="BX16" s="576"/>
      <c r="BY16" s="576"/>
      <c r="BZ16" s="576"/>
      <c r="CA16" s="576"/>
      <c r="CB16" s="576"/>
    </row>
    <row r="17" spans="1:80" s="31" customFormat="1" ht="15" customHeight="1">
      <c r="A17" s="589" t="s">
        <v>168</v>
      </c>
      <c r="B17" s="536"/>
      <c r="C17" s="536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6"/>
      <c r="AI17" s="536"/>
      <c r="AJ17" s="536"/>
      <c r="AK17" s="536"/>
      <c r="AL17" s="536"/>
      <c r="AM17" s="536"/>
      <c r="AN17" s="536"/>
      <c r="AO17" s="536"/>
      <c r="AP17" s="577">
        <f>AP16</f>
        <v>304007</v>
      </c>
      <c r="AQ17" s="577"/>
      <c r="AR17" s="577"/>
      <c r="AS17" s="577"/>
      <c r="AT17" s="577"/>
      <c r="AU17" s="577"/>
      <c r="AV17" s="577"/>
      <c r="AW17" s="577"/>
      <c r="AX17" s="577"/>
      <c r="AY17" s="577"/>
      <c r="AZ17" s="577"/>
      <c r="BA17" s="577"/>
      <c r="BB17" s="577"/>
      <c r="BC17" s="577"/>
      <c r="BD17" s="577"/>
      <c r="BE17" s="577"/>
      <c r="BF17" s="577">
        <f>BF16</f>
        <v>304007</v>
      </c>
      <c r="BG17" s="577"/>
      <c r="BH17" s="577"/>
      <c r="BI17" s="577"/>
      <c r="BJ17" s="577"/>
      <c r="BK17" s="577"/>
      <c r="BL17" s="577"/>
      <c r="BM17" s="577"/>
      <c r="BN17" s="577"/>
      <c r="BO17" s="577"/>
      <c r="BP17" s="577"/>
      <c r="BQ17" s="577"/>
      <c r="BR17" s="577">
        <f>BR16</f>
        <v>304007</v>
      </c>
      <c r="BS17" s="577"/>
      <c r="BT17" s="577"/>
      <c r="BU17" s="577"/>
      <c r="BV17" s="577"/>
      <c r="BW17" s="577"/>
      <c r="BX17" s="577"/>
      <c r="BY17" s="577"/>
      <c r="BZ17" s="577"/>
      <c r="CA17" s="577"/>
      <c r="CB17" s="577"/>
    </row>
    <row r="18" spans="1:80" s="31" customFormat="1" ht="15"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5"/>
      <c r="BC18" s="35"/>
      <c r="BD18" s="35"/>
      <c r="BE18" s="35"/>
      <c r="BF18" s="35"/>
      <c r="BG18" s="35"/>
      <c r="BH18" s="35"/>
      <c r="BI18" s="35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</row>
    <row r="19" spans="1:80" s="31" customFormat="1" ht="33.75" hidden="1" customHeight="1">
      <c r="A19" s="568" t="s">
        <v>464</v>
      </c>
      <c r="B19" s="568"/>
      <c r="C19" s="568"/>
      <c r="D19" s="568"/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  <c r="AZ19" s="568"/>
      <c r="BA19" s="568"/>
      <c r="BB19" s="568"/>
      <c r="BC19" s="568"/>
      <c r="BD19" s="568"/>
      <c r="BE19" s="568"/>
      <c r="BF19" s="568"/>
      <c r="BG19" s="568"/>
      <c r="BH19" s="568"/>
      <c r="BI19" s="568"/>
      <c r="BJ19" s="568"/>
      <c r="BK19" s="568"/>
      <c r="BL19" s="568"/>
      <c r="BM19" s="568"/>
      <c r="BN19" s="568"/>
      <c r="BO19" s="568"/>
      <c r="BP19" s="568"/>
      <c r="BQ19" s="568"/>
      <c r="BR19" s="568"/>
      <c r="BS19" s="568"/>
      <c r="BT19" s="568"/>
      <c r="BU19" s="568"/>
      <c r="BV19" s="568"/>
      <c r="BW19" s="568"/>
      <c r="BX19" s="568"/>
      <c r="BY19" s="568"/>
      <c r="BZ19" s="568"/>
      <c r="CA19" s="568"/>
    </row>
    <row r="20" spans="1:80" s="31" customFormat="1" ht="22.5" hidden="1" customHeight="1">
      <c r="A20" s="503" t="s">
        <v>161</v>
      </c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4" t="s">
        <v>465</v>
      </c>
      <c r="AF20" s="504"/>
      <c r="AG20" s="504"/>
      <c r="AH20" s="504"/>
      <c r="AI20" s="504"/>
      <c r="AJ20" s="504"/>
      <c r="AK20" s="504"/>
      <c r="AL20" s="504"/>
      <c r="AM20" s="504"/>
      <c r="AN20" s="504"/>
      <c r="AO20" s="504"/>
      <c r="AP20" s="504"/>
      <c r="AQ20" s="504"/>
      <c r="AR20" s="504"/>
      <c r="AS20" s="504"/>
      <c r="AT20" s="504"/>
      <c r="AU20" s="504"/>
      <c r="AV20" s="504"/>
      <c r="AW20" s="504"/>
      <c r="AX20" s="504"/>
      <c r="AY20" s="504"/>
      <c r="AZ20" s="504"/>
      <c r="BA20" s="504"/>
      <c r="BB20" s="504"/>
      <c r="BC20" s="504"/>
      <c r="BD20" s="504"/>
      <c r="BE20" s="504"/>
      <c r="BF20" s="504"/>
      <c r="BG20" s="504"/>
      <c r="BH20" s="504"/>
      <c r="BI20" s="504"/>
      <c r="BJ20" s="504"/>
      <c r="BK20" s="504"/>
      <c r="BL20" s="504"/>
      <c r="BM20" s="504"/>
      <c r="BN20" s="504"/>
      <c r="BO20" s="504"/>
      <c r="BP20" s="504"/>
      <c r="BQ20" s="504"/>
      <c r="BR20" s="504"/>
      <c r="BS20" s="504"/>
      <c r="BT20" s="504"/>
      <c r="BU20" s="504"/>
      <c r="BV20" s="504"/>
      <c r="BW20" s="504"/>
      <c r="BX20" s="504"/>
      <c r="BY20" s="504"/>
      <c r="BZ20" s="504"/>
      <c r="CA20" s="504"/>
      <c r="CB20" s="504"/>
    </row>
    <row r="21" spans="1:80" s="31" customFormat="1" ht="15" hidden="1" customHeight="1">
      <c r="A21" s="33" t="s">
        <v>162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570" t="s">
        <v>163</v>
      </c>
      <c r="T21" s="570"/>
      <c r="U21" s="570"/>
      <c r="V21" s="570"/>
      <c r="W21" s="570"/>
      <c r="X21" s="570"/>
      <c r="Y21" s="570"/>
      <c r="Z21" s="570"/>
      <c r="AA21" s="570"/>
      <c r="AB21" s="570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570"/>
      <c r="AN21" s="570"/>
      <c r="AO21" s="570"/>
      <c r="AP21" s="570"/>
      <c r="AQ21" s="570"/>
      <c r="AR21" s="570"/>
      <c r="AS21" s="570"/>
      <c r="AT21" s="570"/>
      <c r="AU21" s="570"/>
      <c r="AV21" s="570"/>
      <c r="AW21" s="570"/>
      <c r="AX21" s="570"/>
      <c r="AY21" s="570"/>
      <c r="AZ21" s="570"/>
      <c r="BA21" s="570"/>
      <c r="BB21" s="570"/>
      <c r="BC21" s="570"/>
      <c r="BD21" s="570"/>
      <c r="BE21" s="570"/>
      <c r="BF21" s="570"/>
      <c r="BG21" s="570"/>
      <c r="BH21" s="570"/>
      <c r="BI21" s="570"/>
      <c r="BJ21" s="570"/>
      <c r="BK21" s="570"/>
      <c r="BL21" s="570"/>
      <c r="BM21" s="570"/>
      <c r="BN21" s="570"/>
      <c r="BO21" s="570"/>
      <c r="BP21" s="570"/>
      <c r="BQ21" s="570"/>
      <c r="BR21" s="570"/>
      <c r="BS21" s="570"/>
      <c r="BT21" s="570"/>
      <c r="BU21" s="570"/>
      <c r="BV21" s="570"/>
      <c r="BW21" s="570"/>
      <c r="BX21" s="570"/>
      <c r="BY21" s="570"/>
      <c r="BZ21" s="570"/>
      <c r="CA21" s="570"/>
    </row>
    <row r="22" spans="1:80" s="31" customFormat="1" ht="46.9" hidden="1" customHeight="1">
      <c r="A22" s="33" t="s">
        <v>164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598" t="s">
        <v>169</v>
      </c>
      <c r="AI22" s="598"/>
      <c r="AJ22" s="598"/>
      <c r="AK22" s="598"/>
      <c r="AL22" s="598"/>
      <c r="AM22" s="598"/>
      <c r="AN22" s="598"/>
      <c r="AO22" s="598"/>
      <c r="AP22" s="598"/>
      <c r="AQ22" s="598"/>
      <c r="AR22" s="598"/>
      <c r="AS22" s="598"/>
      <c r="AT22" s="598"/>
      <c r="AU22" s="598"/>
      <c r="AV22" s="598"/>
      <c r="AW22" s="598"/>
      <c r="AX22" s="598"/>
      <c r="AY22" s="598"/>
      <c r="AZ22" s="598"/>
      <c r="BA22" s="598"/>
      <c r="BB22" s="598"/>
      <c r="BC22" s="598"/>
      <c r="BD22" s="598"/>
      <c r="BE22" s="598"/>
      <c r="BF22" s="598"/>
      <c r="BG22" s="598"/>
      <c r="BH22" s="598"/>
      <c r="BI22" s="598"/>
      <c r="BJ22" s="598"/>
      <c r="BK22" s="598"/>
      <c r="BL22" s="598"/>
      <c r="BM22" s="598"/>
      <c r="BN22" s="598"/>
      <c r="BO22" s="598"/>
      <c r="BP22" s="598"/>
      <c r="BQ22" s="598"/>
      <c r="BR22" s="598"/>
      <c r="BS22" s="598"/>
      <c r="BT22" s="598"/>
      <c r="BU22" s="598"/>
      <c r="BV22" s="598"/>
      <c r="BW22" s="598"/>
      <c r="BX22" s="598"/>
      <c r="BY22" s="598"/>
      <c r="BZ22" s="598"/>
      <c r="CA22" s="598"/>
    </row>
    <row r="23" spans="1:80" s="31" customFormat="1" ht="15" hidden="1"/>
    <row r="24" spans="1:80" s="31" customFormat="1" ht="15" hidden="1" customHeight="1">
      <c r="A24" s="379" t="s">
        <v>187</v>
      </c>
      <c r="B24" s="379"/>
      <c r="C24" s="379"/>
      <c r="D24" s="379"/>
      <c r="E24" s="423" t="s">
        <v>166</v>
      </c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84" t="s">
        <v>243</v>
      </c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  <c r="AH24" s="545"/>
      <c r="AI24" s="384" t="s">
        <v>244</v>
      </c>
      <c r="AJ24" s="545"/>
      <c r="AK24" s="545"/>
      <c r="AL24" s="545"/>
      <c r="AM24" s="545"/>
      <c r="AN24" s="572"/>
      <c r="AO24" s="572"/>
      <c r="AP24" s="379" t="s">
        <v>245</v>
      </c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0"/>
      <c r="BL24" s="340"/>
      <c r="BM24" s="340"/>
      <c r="BN24" s="340"/>
      <c r="BO24" s="340"/>
      <c r="BP24" s="340"/>
      <c r="BQ24" s="340"/>
      <c r="BR24" s="340"/>
      <c r="BS24" s="340"/>
      <c r="BT24" s="340"/>
      <c r="BU24" s="340"/>
      <c r="BV24" s="340"/>
      <c r="BW24" s="340"/>
      <c r="BX24" s="340"/>
      <c r="BY24" s="340"/>
      <c r="BZ24" s="340"/>
      <c r="CA24" s="340"/>
      <c r="CB24" s="340"/>
    </row>
    <row r="25" spans="1:80" s="31" customFormat="1" ht="15" hidden="1">
      <c r="A25" s="379"/>
      <c r="B25" s="379"/>
      <c r="C25" s="379"/>
      <c r="D25" s="379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545"/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  <c r="AH25" s="545"/>
      <c r="AI25" s="545"/>
      <c r="AJ25" s="545"/>
      <c r="AK25" s="545"/>
      <c r="AL25" s="545"/>
      <c r="AM25" s="545"/>
      <c r="AN25" s="572"/>
      <c r="AO25" s="572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  <c r="BS25" s="340"/>
      <c r="BT25" s="340"/>
      <c r="BU25" s="340"/>
      <c r="BV25" s="340"/>
      <c r="BW25" s="340"/>
      <c r="BX25" s="340"/>
      <c r="BY25" s="340"/>
      <c r="BZ25" s="340"/>
      <c r="CA25" s="340"/>
      <c r="CB25" s="340"/>
    </row>
    <row r="26" spans="1:80" s="31" customFormat="1" ht="15" hidden="1" customHeight="1">
      <c r="A26" s="379"/>
      <c r="B26" s="379"/>
      <c r="C26" s="379"/>
      <c r="D26" s="379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545"/>
      <c r="AM26" s="545"/>
      <c r="AN26" s="572"/>
      <c r="AO26" s="572"/>
      <c r="AP26" s="379" t="s">
        <v>275</v>
      </c>
      <c r="AQ26" s="546"/>
      <c r="AR26" s="546"/>
      <c r="AS26" s="546"/>
      <c r="AT26" s="546"/>
      <c r="AU26" s="546"/>
      <c r="AV26" s="546"/>
      <c r="AW26" s="546"/>
      <c r="AX26" s="546"/>
      <c r="AY26" s="546"/>
      <c r="AZ26" s="546"/>
      <c r="BA26" s="546"/>
      <c r="BB26" s="546"/>
      <c r="BC26" s="546"/>
      <c r="BD26" s="546"/>
      <c r="BE26" s="546"/>
      <c r="BF26" s="379" t="s">
        <v>274</v>
      </c>
      <c r="BG26" s="546"/>
      <c r="BH26" s="546"/>
      <c r="BI26" s="546"/>
      <c r="BJ26" s="546"/>
      <c r="BK26" s="546"/>
      <c r="BL26" s="546"/>
      <c r="BM26" s="546"/>
      <c r="BN26" s="546"/>
      <c r="BO26" s="546"/>
      <c r="BP26" s="546"/>
      <c r="BQ26" s="546"/>
      <c r="BR26" s="546"/>
      <c r="BS26" s="546"/>
      <c r="BT26" s="546"/>
      <c r="BU26" s="546"/>
      <c r="BV26" s="546"/>
      <c r="BW26" s="546"/>
      <c r="BX26" s="546"/>
      <c r="BY26" s="546"/>
      <c r="BZ26" s="546"/>
      <c r="CA26" s="546"/>
      <c r="CB26" s="546"/>
    </row>
    <row r="27" spans="1:80" s="31" customFormat="1" ht="15" hidden="1" customHeight="1">
      <c r="A27" s="379"/>
      <c r="B27" s="379"/>
      <c r="C27" s="379"/>
      <c r="D27" s="379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545"/>
      <c r="X27" s="545"/>
      <c r="Y27" s="545"/>
      <c r="Z27" s="545"/>
      <c r="AA27" s="545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545"/>
      <c r="AM27" s="545"/>
      <c r="AN27" s="572"/>
      <c r="AO27" s="572"/>
      <c r="AP27" s="546"/>
      <c r="AQ27" s="546"/>
      <c r="AR27" s="546"/>
      <c r="AS27" s="546"/>
      <c r="AT27" s="546"/>
      <c r="AU27" s="546"/>
      <c r="AV27" s="546"/>
      <c r="AW27" s="546"/>
      <c r="AX27" s="546"/>
      <c r="AY27" s="546"/>
      <c r="AZ27" s="546"/>
      <c r="BA27" s="546"/>
      <c r="BB27" s="546"/>
      <c r="BC27" s="546"/>
      <c r="BD27" s="546"/>
      <c r="BE27" s="546"/>
      <c r="BF27" s="584" t="s">
        <v>276</v>
      </c>
      <c r="BG27" s="585"/>
      <c r="BH27" s="585"/>
      <c r="BI27" s="585"/>
      <c r="BJ27" s="585"/>
      <c r="BK27" s="585"/>
      <c r="BL27" s="585"/>
      <c r="BM27" s="585"/>
      <c r="BN27" s="585"/>
      <c r="BO27" s="585"/>
      <c r="BP27" s="585"/>
      <c r="BQ27" s="586"/>
      <c r="BR27" s="584" t="s">
        <v>485</v>
      </c>
      <c r="BS27" s="585"/>
      <c r="BT27" s="585"/>
      <c r="BU27" s="585"/>
      <c r="BV27" s="585"/>
      <c r="BW27" s="585"/>
      <c r="BX27" s="585"/>
      <c r="BY27" s="585"/>
      <c r="BZ27" s="585"/>
      <c r="CA27" s="585"/>
      <c r="CB27" s="586"/>
    </row>
    <row r="28" spans="1:80" s="31" customFormat="1" ht="15" hidden="1">
      <c r="A28" s="590">
        <v>1</v>
      </c>
      <c r="B28" s="590"/>
      <c r="C28" s="590"/>
      <c r="D28" s="590"/>
      <c r="E28" s="591">
        <v>2</v>
      </c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>
        <v>3</v>
      </c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>
        <v>4</v>
      </c>
      <c r="AJ28" s="591"/>
      <c r="AK28" s="591"/>
      <c r="AL28" s="591"/>
      <c r="AM28" s="591"/>
      <c r="AN28" s="591"/>
      <c r="AO28" s="591"/>
      <c r="AP28" s="591">
        <v>5</v>
      </c>
      <c r="AQ28" s="591"/>
      <c r="AR28" s="591"/>
      <c r="AS28" s="591"/>
      <c r="AT28" s="591"/>
      <c r="AU28" s="591"/>
      <c r="AV28" s="591"/>
      <c r="AW28" s="591"/>
      <c r="AX28" s="591"/>
      <c r="AY28" s="591"/>
      <c r="AZ28" s="591"/>
      <c r="BA28" s="591"/>
      <c r="BB28" s="591"/>
      <c r="BC28" s="591"/>
      <c r="BD28" s="591"/>
      <c r="BE28" s="591"/>
      <c r="BF28" s="591">
        <v>6</v>
      </c>
      <c r="BG28" s="591"/>
      <c r="BH28" s="591"/>
      <c r="BI28" s="591"/>
      <c r="BJ28" s="591"/>
      <c r="BK28" s="591"/>
      <c r="BL28" s="591"/>
      <c r="BM28" s="591"/>
      <c r="BN28" s="591"/>
      <c r="BO28" s="591"/>
      <c r="BP28" s="591"/>
      <c r="BQ28" s="591"/>
      <c r="BR28" s="591">
        <v>7</v>
      </c>
      <c r="BS28" s="591"/>
      <c r="BT28" s="591"/>
      <c r="BU28" s="591"/>
      <c r="BV28" s="591"/>
      <c r="BW28" s="591"/>
      <c r="BX28" s="591"/>
      <c r="BY28" s="591"/>
      <c r="BZ28" s="591"/>
      <c r="CA28" s="591"/>
      <c r="CB28" s="591"/>
    </row>
    <row r="29" spans="1:80" s="33" customFormat="1" ht="15" hidden="1">
      <c r="A29" s="533" t="s">
        <v>197</v>
      </c>
      <c r="B29" s="533"/>
      <c r="C29" s="533"/>
      <c r="D29" s="533"/>
      <c r="E29" s="534" t="s">
        <v>293</v>
      </c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80">
        <f>AP29/AI29/4</f>
        <v>0</v>
      </c>
      <c r="X29" s="581"/>
      <c r="Y29" s="581"/>
      <c r="Z29" s="581"/>
      <c r="AA29" s="581"/>
      <c r="AB29" s="581"/>
      <c r="AC29" s="581"/>
      <c r="AD29" s="581"/>
      <c r="AE29" s="581"/>
      <c r="AF29" s="581"/>
      <c r="AG29" s="581"/>
      <c r="AH29" s="581"/>
      <c r="AI29" s="582">
        <v>2.1999999999999999E-2</v>
      </c>
      <c r="AJ29" s="583"/>
      <c r="AK29" s="583"/>
      <c r="AL29" s="583"/>
      <c r="AM29" s="583"/>
      <c r="AN29" s="583"/>
      <c r="AO29" s="583"/>
      <c r="AP29" s="349"/>
      <c r="AQ29" s="349"/>
      <c r="AR29" s="349"/>
      <c r="AS29" s="349"/>
      <c r="AT29" s="349"/>
      <c r="AU29" s="349"/>
      <c r="AV29" s="349"/>
      <c r="AW29" s="349"/>
      <c r="AX29" s="349"/>
      <c r="AY29" s="349"/>
      <c r="AZ29" s="349"/>
      <c r="BA29" s="349"/>
      <c r="BB29" s="349"/>
      <c r="BC29" s="349"/>
      <c r="BD29" s="349"/>
      <c r="BE29" s="349"/>
      <c r="BF29" s="349">
        <v>0</v>
      </c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>
        <v>0</v>
      </c>
      <c r="BS29" s="349"/>
      <c r="BT29" s="349"/>
      <c r="BU29" s="349"/>
      <c r="BV29" s="349"/>
      <c r="BW29" s="349"/>
      <c r="BX29" s="349"/>
      <c r="BY29" s="349"/>
      <c r="BZ29" s="349"/>
      <c r="CA29" s="349"/>
      <c r="CB29" s="349"/>
    </row>
    <row r="30" spans="1:80" s="33" customFormat="1" ht="15" hidden="1">
      <c r="A30" s="589" t="s">
        <v>168</v>
      </c>
      <c r="B30" s="536"/>
      <c r="C30" s="536"/>
      <c r="D30" s="536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/>
      <c r="Z30" s="536"/>
      <c r="AA30" s="536"/>
      <c r="AB30" s="536"/>
      <c r="AC30" s="536"/>
      <c r="AD30" s="536"/>
      <c r="AE30" s="536"/>
      <c r="AF30" s="536"/>
      <c r="AG30" s="536"/>
      <c r="AH30" s="536"/>
      <c r="AI30" s="536"/>
      <c r="AJ30" s="536"/>
      <c r="AK30" s="536"/>
      <c r="AL30" s="536"/>
      <c r="AM30" s="536"/>
      <c r="AN30" s="536"/>
      <c r="AO30" s="536"/>
      <c r="AP30" s="360">
        <f>AP29</f>
        <v>0</v>
      </c>
      <c r="AQ30" s="360"/>
      <c r="AR30" s="360"/>
      <c r="AS30" s="360"/>
      <c r="AT30" s="360"/>
      <c r="AU30" s="360"/>
      <c r="AV30" s="360"/>
      <c r="AW30" s="360"/>
      <c r="AX30" s="360"/>
      <c r="AY30" s="360"/>
      <c r="AZ30" s="360"/>
      <c r="BA30" s="360"/>
      <c r="BB30" s="360"/>
      <c r="BC30" s="360"/>
      <c r="BD30" s="360"/>
      <c r="BE30" s="360"/>
      <c r="BF30" s="360">
        <f>BF29</f>
        <v>0</v>
      </c>
      <c r="BG30" s="360"/>
      <c r="BH30" s="360"/>
      <c r="BI30" s="360"/>
      <c r="BJ30" s="360"/>
      <c r="BK30" s="360"/>
      <c r="BL30" s="360"/>
      <c r="BM30" s="360"/>
      <c r="BN30" s="360"/>
      <c r="BO30" s="360"/>
      <c r="BP30" s="360"/>
      <c r="BQ30" s="360"/>
      <c r="BR30" s="360">
        <f>BR29</f>
        <v>0</v>
      </c>
      <c r="BS30" s="360"/>
      <c r="BT30" s="360"/>
      <c r="BU30" s="360"/>
      <c r="BV30" s="360"/>
      <c r="BW30" s="360"/>
      <c r="BX30" s="360"/>
      <c r="BY30" s="360"/>
      <c r="BZ30" s="360"/>
      <c r="CA30" s="360"/>
      <c r="CB30" s="360"/>
    </row>
    <row r="31" spans="1:80" s="33" customFormat="1" ht="15" hidden="1">
      <c r="A31" s="104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</row>
    <row r="32" spans="1:80" s="31" customFormat="1" ht="21" customHeight="1">
      <c r="A32" s="369" t="s">
        <v>519</v>
      </c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69"/>
      <c r="BE32" s="369"/>
      <c r="BF32" s="369"/>
      <c r="BG32" s="369"/>
      <c r="BH32" s="369"/>
      <c r="BI32" s="369"/>
      <c r="BJ32" s="369"/>
      <c r="BK32" s="369"/>
      <c r="BL32" s="369"/>
      <c r="BM32" s="369"/>
      <c r="BN32" s="369"/>
      <c r="BO32" s="369"/>
      <c r="BP32" s="369"/>
      <c r="BQ32" s="369"/>
      <c r="BR32" s="369"/>
      <c r="BS32" s="369"/>
      <c r="BT32" s="369"/>
      <c r="BU32" s="369"/>
      <c r="BV32" s="369"/>
      <c r="BW32" s="369"/>
      <c r="BX32" s="369"/>
      <c r="BY32" s="369"/>
      <c r="BZ32" s="369"/>
      <c r="CA32" s="369"/>
      <c r="CB32" s="369"/>
    </row>
    <row r="33" spans="1:80" s="31" customFormat="1" ht="1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</row>
    <row r="34" spans="1:80" s="31" customFormat="1" ht="15" customHeight="1">
      <c r="A34" s="389" t="s">
        <v>161</v>
      </c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569" t="s">
        <v>418</v>
      </c>
      <c r="AF34" s="569"/>
      <c r="AG34" s="569"/>
      <c r="AH34" s="569"/>
      <c r="AI34" s="569"/>
      <c r="AJ34" s="569"/>
      <c r="AK34" s="569"/>
      <c r="AL34" s="569"/>
      <c r="AM34" s="569"/>
      <c r="AN34" s="569"/>
      <c r="AO34" s="569"/>
      <c r="AP34" s="569"/>
      <c r="AQ34" s="569"/>
      <c r="AR34" s="569"/>
      <c r="AS34" s="569"/>
      <c r="AT34" s="569"/>
      <c r="AU34" s="569"/>
      <c r="AV34" s="569"/>
      <c r="AW34" s="569"/>
      <c r="AX34" s="569"/>
      <c r="AY34" s="569"/>
      <c r="AZ34" s="569"/>
      <c r="BA34" s="569"/>
      <c r="BB34" s="569"/>
      <c r="BC34" s="569"/>
      <c r="BD34" s="569"/>
      <c r="BE34" s="569"/>
      <c r="BF34" s="569"/>
      <c r="BG34" s="569"/>
      <c r="BH34" s="569"/>
      <c r="BI34" s="569"/>
      <c r="BJ34" s="569"/>
      <c r="BK34" s="569"/>
      <c r="BL34" s="569"/>
      <c r="BM34" s="569"/>
      <c r="BN34" s="569"/>
      <c r="BO34" s="569"/>
      <c r="BP34" s="569"/>
      <c r="BQ34" s="569"/>
      <c r="BR34" s="569"/>
      <c r="BS34" s="569"/>
      <c r="BT34" s="569"/>
      <c r="BU34" s="569"/>
      <c r="BV34" s="569"/>
      <c r="BW34" s="569"/>
      <c r="BX34" s="569"/>
      <c r="BY34" s="569"/>
      <c r="BZ34" s="569"/>
      <c r="CA34" s="569"/>
      <c r="CB34" s="569"/>
    </row>
    <row r="35" spans="1:80" s="31" customFormat="1" ht="18" customHeight="1">
      <c r="A35" s="33" t="s">
        <v>162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570" t="s">
        <v>163</v>
      </c>
      <c r="T35" s="570"/>
      <c r="U35" s="570"/>
      <c r="V35" s="570"/>
      <c r="W35" s="570"/>
      <c r="X35" s="570"/>
      <c r="Y35" s="570"/>
      <c r="Z35" s="570"/>
      <c r="AA35" s="570"/>
      <c r="AB35" s="570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570"/>
      <c r="AN35" s="570"/>
      <c r="AO35" s="570"/>
      <c r="AP35" s="570"/>
      <c r="AQ35" s="570"/>
      <c r="AR35" s="570"/>
      <c r="AS35" s="570"/>
      <c r="AT35" s="570"/>
      <c r="AU35" s="570"/>
      <c r="AV35" s="570"/>
      <c r="AW35" s="570"/>
      <c r="AX35" s="570"/>
      <c r="AY35" s="570"/>
      <c r="AZ35" s="570"/>
      <c r="BA35" s="570"/>
      <c r="BB35" s="570"/>
      <c r="BC35" s="570"/>
      <c r="BD35" s="570"/>
      <c r="BE35" s="570"/>
      <c r="BF35" s="570"/>
      <c r="BG35" s="570"/>
      <c r="BH35" s="570"/>
      <c r="BI35" s="570"/>
      <c r="BJ35" s="570"/>
      <c r="BK35" s="570"/>
      <c r="BL35" s="570"/>
      <c r="BM35" s="570"/>
      <c r="BN35" s="570"/>
      <c r="BO35" s="570"/>
      <c r="BP35" s="570"/>
      <c r="BQ35" s="570"/>
      <c r="BR35" s="570"/>
      <c r="BS35" s="570"/>
      <c r="BT35" s="570"/>
      <c r="BU35" s="570"/>
      <c r="BV35" s="570"/>
      <c r="BW35" s="570"/>
      <c r="BX35" s="570"/>
      <c r="BY35" s="570"/>
      <c r="BZ35" s="570"/>
      <c r="CA35" s="570"/>
      <c r="CB35" s="570"/>
    </row>
    <row r="36" spans="1:80" s="33" customFormat="1" ht="32.450000000000003" customHeight="1">
      <c r="A36" s="33" t="s">
        <v>164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571" t="s">
        <v>169</v>
      </c>
      <c r="AI36" s="571"/>
      <c r="AJ36" s="571"/>
      <c r="AK36" s="571"/>
      <c r="AL36" s="571"/>
      <c r="AM36" s="571"/>
      <c r="AN36" s="571"/>
      <c r="AO36" s="571"/>
      <c r="AP36" s="571"/>
      <c r="AQ36" s="571"/>
      <c r="AR36" s="571"/>
      <c r="AS36" s="571"/>
      <c r="AT36" s="571"/>
      <c r="AU36" s="571"/>
      <c r="AV36" s="571"/>
      <c r="AW36" s="571"/>
      <c r="AX36" s="571"/>
      <c r="AY36" s="571"/>
      <c r="AZ36" s="571"/>
      <c r="BA36" s="571"/>
      <c r="BB36" s="571"/>
      <c r="BC36" s="571"/>
      <c r="BD36" s="571"/>
      <c r="BE36" s="571"/>
      <c r="BF36" s="571"/>
      <c r="BG36" s="571"/>
      <c r="BH36" s="571"/>
      <c r="BI36" s="571"/>
      <c r="BJ36" s="571"/>
      <c r="BK36" s="571"/>
      <c r="BL36" s="571"/>
      <c r="BM36" s="571"/>
      <c r="BN36" s="571"/>
      <c r="BO36" s="571"/>
      <c r="BP36" s="571"/>
      <c r="BQ36" s="571"/>
      <c r="BR36" s="571"/>
      <c r="BS36" s="571"/>
      <c r="BT36" s="571"/>
      <c r="BU36" s="571"/>
      <c r="BV36" s="571"/>
      <c r="BW36" s="571"/>
      <c r="BX36" s="571"/>
      <c r="BY36" s="571"/>
      <c r="BZ36" s="571"/>
      <c r="CA36" s="571"/>
      <c r="CB36" s="571"/>
    </row>
    <row r="37" spans="1:80" s="31" customFormat="1" ht="13.1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</row>
    <row r="38" spans="1:80" s="31" customFormat="1" ht="24" customHeight="1">
      <c r="A38" s="379" t="s">
        <v>187</v>
      </c>
      <c r="B38" s="379"/>
      <c r="C38" s="379"/>
      <c r="D38" s="379"/>
      <c r="E38" s="423" t="s">
        <v>166</v>
      </c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84" t="s">
        <v>243</v>
      </c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384" t="s">
        <v>244</v>
      </c>
      <c r="AJ38" s="545"/>
      <c r="AK38" s="545"/>
      <c r="AL38" s="545"/>
      <c r="AM38" s="545"/>
      <c r="AN38" s="572"/>
      <c r="AO38" s="572"/>
      <c r="AP38" s="379" t="s">
        <v>245</v>
      </c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  <c r="BC38" s="340"/>
      <c r="BD38" s="340"/>
      <c r="BE38" s="340"/>
      <c r="BF38" s="340"/>
      <c r="BG38" s="340"/>
      <c r="BH38" s="340"/>
      <c r="BI38" s="340"/>
      <c r="BJ38" s="340"/>
      <c r="BK38" s="340"/>
      <c r="BL38" s="340"/>
      <c r="BM38" s="340"/>
      <c r="BN38" s="340"/>
      <c r="BO38" s="340"/>
      <c r="BP38" s="340"/>
      <c r="BQ38" s="340"/>
      <c r="BR38" s="340"/>
      <c r="BS38" s="340"/>
      <c r="BT38" s="340"/>
      <c r="BU38" s="340"/>
      <c r="BV38" s="340"/>
      <c r="BW38" s="340"/>
      <c r="BX38" s="340"/>
      <c r="BY38" s="340"/>
      <c r="BZ38" s="340"/>
      <c r="CA38" s="340"/>
      <c r="CB38" s="340"/>
    </row>
    <row r="39" spans="1:80" s="31" customFormat="1" ht="45" customHeight="1">
      <c r="A39" s="379"/>
      <c r="B39" s="379"/>
      <c r="C39" s="379"/>
      <c r="D39" s="379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545"/>
      <c r="X39" s="545"/>
      <c r="Y39" s="545"/>
      <c r="Z39" s="545"/>
      <c r="AA39" s="545"/>
      <c r="AB39" s="545"/>
      <c r="AC39" s="545"/>
      <c r="AD39" s="545"/>
      <c r="AE39" s="545"/>
      <c r="AF39" s="545"/>
      <c r="AG39" s="545"/>
      <c r="AH39" s="545"/>
      <c r="AI39" s="545"/>
      <c r="AJ39" s="545"/>
      <c r="AK39" s="545"/>
      <c r="AL39" s="545"/>
      <c r="AM39" s="545"/>
      <c r="AN39" s="572"/>
      <c r="AO39" s="572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0"/>
      <c r="BC39" s="340"/>
      <c r="BD39" s="340"/>
      <c r="BE39" s="340"/>
      <c r="BF39" s="340"/>
      <c r="BG39" s="340"/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</row>
    <row r="40" spans="1:80" s="31" customFormat="1" ht="13.15" customHeight="1">
      <c r="A40" s="379"/>
      <c r="B40" s="379"/>
      <c r="C40" s="379"/>
      <c r="D40" s="379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72"/>
      <c r="AO40" s="572"/>
      <c r="AP40" s="379" t="s">
        <v>276</v>
      </c>
      <c r="AQ40" s="546"/>
      <c r="AR40" s="546"/>
      <c r="AS40" s="546"/>
      <c r="AT40" s="546"/>
      <c r="AU40" s="546"/>
      <c r="AV40" s="546"/>
      <c r="AW40" s="546"/>
      <c r="AX40" s="546"/>
      <c r="AY40" s="546"/>
      <c r="AZ40" s="546"/>
      <c r="BA40" s="546"/>
      <c r="BB40" s="546"/>
      <c r="BC40" s="546"/>
      <c r="BD40" s="546"/>
      <c r="BE40" s="546"/>
      <c r="BF40" s="379" t="s">
        <v>274</v>
      </c>
      <c r="BG40" s="546"/>
      <c r="BH40" s="546"/>
      <c r="BI40" s="546"/>
      <c r="BJ40" s="546"/>
      <c r="BK40" s="546"/>
      <c r="BL40" s="546"/>
      <c r="BM40" s="546"/>
      <c r="BN40" s="546"/>
      <c r="BO40" s="546"/>
      <c r="BP40" s="546"/>
      <c r="BQ40" s="546"/>
      <c r="BR40" s="546"/>
      <c r="BS40" s="546"/>
      <c r="BT40" s="546"/>
      <c r="BU40" s="546"/>
      <c r="BV40" s="546"/>
      <c r="BW40" s="546"/>
      <c r="BX40" s="546"/>
      <c r="BY40" s="546"/>
      <c r="BZ40" s="546"/>
      <c r="CA40" s="546"/>
      <c r="CB40" s="546"/>
    </row>
    <row r="41" spans="1:80" s="31" customFormat="1" ht="13.15" customHeight="1">
      <c r="A41" s="379"/>
      <c r="B41" s="379"/>
      <c r="C41" s="379"/>
      <c r="D41" s="379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54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545"/>
      <c r="AK41" s="545"/>
      <c r="AL41" s="545"/>
      <c r="AM41" s="545"/>
      <c r="AN41" s="572"/>
      <c r="AO41" s="572"/>
      <c r="AP41" s="546"/>
      <c r="AQ41" s="546"/>
      <c r="AR41" s="546"/>
      <c r="AS41" s="546"/>
      <c r="AT41" s="546"/>
      <c r="AU41" s="546"/>
      <c r="AV41" s="546"/>
      <c r="AW41" s="546"/>
      <c r="AX41" s="546"/>
      <c r="AY41" s="546"/>
      <c r="AZ41" s="546"/>
      <c r="BA41" s="546"/>
      <c r="BB41" s="546"/>
      <c r="BC41" s="546"/>
      <c r="BD41" s="546"/>
      <c r="BE41" s="546"/>
      <c r="BF41" s="584" t="s">
        <v>485</v>
      </c>
      <c r="BG41" s="585"/>
      <c r="BH41" s="585"/>
      <c r="BI41" s="585"/>
      <c r="BJ41" s="585"/>
      <c r="BK41" s="585"/>
      <c r="BL41" s="585"/>
      <c r="BM41" s="585"/>
      <c r="BN41" s="585"/>
      <c r="BO41" s="585"/>
      <c r="BP41" s="585"/>
      <c r="BQ41" s="586"/>
      <c r="BR41" s="573" t="s">
        <v>518</v>
      </c>
      <c r="BS41" s="574"/>
      <c r="BT41" s="574"/>
      <c r="BU41" s="574"/>
      <c r="BV41" s="574"/>
      <c r="BW41" s="574"/>
      <c r="BX41" s="574"/>
      <c r="BY41" s="574"/>
      <c r="BZ41" s="574"/>
      <c r="CA41" s="574"/>
      <c r="CB41" s="575"/>
    </row>
    <row r="42" spans="1:80" s="31" customFormat="1" ht="13.15" customHeight="1">
      <c r="A42" s="346">
        <v>1</v>
      </c>
      <c r="B42" s="346"/>
      <c r="C42" s="346"/>
      <c r="D42" s="346"/>
      <c r="E42" s="587">
        <v>2</v>
      </c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>
        <v>3</v>
      </c>
      <c r="X42" s="587"/>
      <c r="Y42" s="587"/>
      <c r="Z42" s="587"/>
      <c r="AA42" s="587"/>
      <c r="AB42" s="587"/>
      <c r="AC42" s="587"/>
      <c r="AD42" s="587"/>
      <c r="AE42" s="587"/>
      <c r="AF42" s="587"/>
      <c r="AG42" s="587"/>
      <c r="AH42" s="587"/>
      <c r="AI42" s="587">
        <v>4</v>
      </c>
      <c r="AJ42" s="587"/>
      <c r="AK42" s="587"/>
      <c r="AL42" s="587"/>
      <c r="AM42" s="587"/>
      <c r="AN42" s="587"/>
      <c r="AO42" s="587"/>
      <c r="AP42" s="587">
        <v>5</v>
      </c>
      <c r="AQ42" s="587"/>
      <c r="AR42" s="587"/>
      <c r="AS42" s="587"/>
      <c r="AT42" s="587"/>
      <c r="AU42" s="587"/>
      <c r="AV42" s="587"/>
      <c r="AW42" s="587"/>
      <c r="AX42" s="587"/>
      <c r="AY42" s="587"/>
      <c r="AZ42" s="587"/>
      <c r="BA42" s="587"/>
      <c r="BB42" s="587"/>
      <c r="BC42" s="587"/>
      <c r="BD42" s="587"/>
      <c r="BE42" s="587"/>
      <c r="BF42" s="587">
        <v>6</v>
      </c>
      <c r="BG42" s="587"/>
      <c r="BH42" s="587"/>
      <c r="BI42" s="587"/>
      <c r="BJ42" s="587"/>
      <c r="BK42" s="587"/>
      <c r="BL42" s="587"/>
      <c r="BM42" s="587"/>
      <c r="BN42" s="587"/>
      <c r="BO42" s="587"/>
      <c r="BP42" s="587"/>
      <c r="BQ42" s="587"/>
      <c r="BR42" s="587">
        <v>7</v>
      </c>
      <c r="BS42" s="587"/>
      <c r="BT42" s="587"/>
      <c r="BU42" s="587"/>
      <c r="BV42" s="587"/>
      <c r="BW42" s="587"/>
      <c r="BX42" s="587"/>
      <c r="BY42" s="587"/>
      <c r="BZ42" s="587"/>
      <c r="CA42" s="587"/>
      <c r="CB42" s="587"/>
    </row>
    <row r="43" spans="1:80" s="31" customFormat="1" ht="13.15" customHeight="1">
      <c r="A43" s="533" t="s">
        <v>197</v>
      </c>
      <c r="B43" s="533"/>
      <c r="C43" s="533"/>
      <c r="D43" s="533"/>
      <c r="E43" s="534" t="s">
        <v>170</v>
      </c>
      <c r="F43" s="535"/>
      <c r="G43" s="535"/>
      <c r="H43" s="535"/>
      <c r="I43" s="535"/>
      <c r="J43" s="535"/>
      <c r="K43" s="535"/>
      <c r="L43" s="535"/>
      <c r="M43" s="535"/>
      <c r="N43" s="535"/>
      <c r="O43" s="535"/>
      <c r="P43" s="535"/>
      <c r="Q43" s="535"/>
      <c r="R43" s="535"/>
      <c r="S43" s="535"/>
      <c r="T43" s="535"/>
      <c r="U43" s="535"/>
      <c r="V43" s="535"/>
      <c r="W43" s="580">
        <f>AP43/AI43/4</f>
        <v>3997550</v>
      </c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2">
        <v>1.4999999999999999E-2</v>
      </c>
      <c r="AJ43" s="583"/>
      <c r="AK43" s="583"/>
      <c r="AL43" s="583"/>
      <c r="AM43" s="583"/>
      <c r="AN43" s="583"/>
      <c r="AO43" s="583"/>
      <c r="AP43" s="576">
        <v>239853</v>
      </c>
      <c r="AQ43" s="576"/>
      <c r="AR43" s="576"/>
      <c r="AS43" s="576"/>
      <c r="AT43" s="576"/>
      <c r="AU43" s="576"/>
      <c r="AV43" s="576"/>
      <c r="AW43" s="576"/>
      <c r="AX43" s="576"/>
      <c r="AY43" s="576"/>
      <c r="AZ43" s="576"/>
      <c r="BA43" s="576"/>
      <c r="BB43" s="576"/>
      <c r="BC43" s="576"/>
      <c r="BD43" s="576"/>
      <c r="BE43" s="576"/>
      <c r="BF43" s="576">
        <v>0</v>
      </c>
      <c r="BG43" s="576"/>
      <c r="BH43" s="576"/>
      <c r="BI43" s="576"/>
      <c r="BJ43" s="576"/>
      <c r="BK43" s="576"/>
      <c r="BL43" s="576"/>
      <c r="BM43" s="576"/>
      <c r="BN43" s="576"/>
      <c r="BO43" s="576"/>
      <c r="BP43" s="576"/>
      <c r="BQ43" s="576"/>
      <c r="BR43" s="576">
        <v>0</v>
      </c>
      <c r="BS43" s="576"/>
      <c r="BT43" s="576"/>
      <c r="BU43" s="576"/>
      <c r="BV43" s="576"/>
      <c r="BW43" s="576"/>
      <c r="BX43" s="576"/>
      <c r="BY43" s="576"/>
      <c r="BZ43" s="576"/>
      <c r="CA43" s="576"/>
      <c r="CB43" s="576"/>
    </row>
    <row r="44" spans="1:80" s="31" customFormat="1" ht="13.15" customHeight="1">
      <c r="A44" s="540" t="s">
        <v>168</v>
      </c>
      <c r="B44" s="541"/>
      <c r="C44" s="541"/>
      <c r="D44" s="541"/>
      <c r="E44" s="541"/>
      <c r="F44" s="541"/>
      <c r="G44" s="541"/>
      <c r="H44" s="541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1"/>
      <c r="U44" s="541"/>
      <c r="V44" s="541"/>
      <c r="W44" s="541"/>
      <c r="X44" s="541"/>
      <c r="Y44" s="541"/>
      <c r="Z44" s="541"/>
      <c r="AA44" s="541"/>
      <c r="AB44" s="541"/>
      <c r="AC44" s="541"/>
      <c r="AD44" s="541"/>
      <c r="AE44" s="541"/>
      <c r="AF44" s="541"/>
      <c r="AG44" s="541"/>
      <c r="AH44" s="541"/>
      <c r="AI44" s="541"/>
      <c r="AJ44" s="541"/>
      <c r="AK44" s="541"/>
      <c r="AL44" s="541"/>
      <c r="AM44" s="541"/>
      <c r="AN44" s="541"/>
      <c r="AO44" s="541"/>
      <c r="AP44" s="577">
        <f>SUM(AP43:BD43)</f>
        <v>239853</v>
      </c>
      <c r="AQ44" s="577"/>
      <c r="AR44" s="577"/>
      <c r="AS44" s="577"/>
      <c r="AT44" s="577"/>
      <c r="AU44" s="577"/>
      <c r="AV44" s="577"/>
      <c r="AW44" s="577"/>
      <c r="AX44" s="577"/>
      <c r="AY44" s="577"/>
      <c r="AZ44" s="577"/>
      <c r="BA44" s="577"/>
      <c r="BB44" s="577"/>
      <c r="BC44" s="577"/>
      <c r="BD44" s="577"/>
      <c r="BE44" s="577"/>
      <c r="BF44" s="577">
        <f>SUM(BF43)</f>
        <v>0</v>
      </c>
      <c r="BG44" s="577"/>
      <c r="BH44" s="577"/>
      <c r="BI44" s="577"/>
      <c r="BJ44" s="577"/>
      <c r="BK44" s="577"/>
      <c r="BL44" s="577"/>
      <c r="BM44" s="577"/>
      <c r="BN44" s="577"/>
      <c r="BO44" s="577"/>
      <c r="BP44" s="577"/>
      <c r="BQ44" s="577"/>
      <c r="BR44" s="577">
        <f>SUM(BR43)</f>
        <v>0</v>
      </c>
      <c r="BS44" s="577"/>
      <c r="BT44" s="577"/>
      <c r="BU44" s="577"/>
      <c r="BV44" s="577"/>
      <c r="BW44" s="577"/>
      <c r="BX44" s="577"/>
      <c r="BY44" s="577"/>
      <c r="BZ44" s="577"/>
      <c r="CA44" s="577"/>
      <c r="CB44" s="577"/>
    </row>
    <row r="45" spans="1:80" s="31" customFormat="1" ht="13.15" customHeight="1">
      <c r="A45" s="43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</row>
    <row r="46" spans="1:80" s="31" customFormat="1" ht="13.15" customHeight="1">
      <c r="A46" s="389" t="s">
        <v>179</v>
      </c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389"/>
      <c r="AR46" s="389"/>
      <c r="AS46" s="389"/>
      <c r="AT46" s="389"/>
      <c r="AU46" s="389"/>
      <c r="AV46" s="389"/>
      <c r="AW46" s="389"/>
      <c r="AX46" s="389"/>
      <c r="AY46" s="389"/>
      <c r="AZ46" s="389"/>
      <c r="BA46" s="389"/>
      <c r="BB46" s="389"/>
      <c r="BC46" s="389"/>
      <c r="BD46" s="389"/>
      <c r="BE46" s="389"/>
      <c r="BF46" s="389"/>
      <c r="BG46" s="389"/>
      <c r="BH46" s="389"/>
      <c r="BI46" s="389"/>
      <c r="BJ46" s="389"/>
      <c r="BK46" s="389"/>
      <c r="BL46" s="389"/>
      <c r="BM46" s="389"/>
      <c r="BN46" s="389"/>
      <c r="BO46" s="389"/>
      <c r="BP46" s="389"/>
      <c r="BQ46" s="389"/>
      <c r="BR46" s="389"/>
      <c r="BS46" s="389"/>
      <c r="BT46" s="389"/>
      <c r="BU46" s="389"/>
      <c r="BV46" s="389"/>
      <c r="BW46" s="389"/>
      <c r="BX46" s="389"/>
      <c r="BY46" s="389"/>
      <c r="BZ46" s="389"/>
      <c r="CA46" s="389"/>
      <c r="CB46" s="389"/>
    </row>
    <row r="47" spans="1:80" s="31" customFormat="1" ht="13.1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</row>
    <row r="48" spans="1:80" s="31" customFormat="1" ht="13.15" customHeight="1">
      <c r="A48" s="33" t="s">
        <v>162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570" t="s">
        <v>172</v>
      </c>
      <c r="T48" s="570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570"/>
      <c r="AN48" s="570"/>
      <c r="AO48" s="570"/>
      <c r="AP48" s="570"/>
      <c r="AQ48" s="570"/>
      <c r="AR48" s="570"/>
      <c r="AS48" s="570"/>
      <c r="AT48" s="570"/>
      <c r="AU48" s="570"/>
      <c r="AV48" s="570"/>
      <c r="AW48" s="570"/>
      <c r="AX48" s="570"/>
      <c r="AY48" s="570"/>
      <c r="AZ48" s="570"/>
      <c r="BA48" s="570"/>
      <c r="BB48" s="570"/>
      <c r="BC48" s="570"/>
      <c r="BD48" s="570"/>
      <c r="BE48" s="570"/>
      <c r="BF48" s="570"/>
      <c r="BG48" s="570"/>
      <c r="BH48" s="570"/>
      <c r="BI48" s="570"/>
      <c r="BJ48" s="570"/>
      <c r="BK48" s="570"/>
      <c r="BL48" s="570"/>
      <c r="BM48" s="570"/>
      <c r="BN48" s="570"/>
      <c r="BO48" s="570"/>
      <c r="BP48" s="570"/>
      <c r="BQ48" s="570"/>
      <c r="BR48" s="570"/>
      <c r="BS48" s="570"/>
      <c r="BT48" s="570"/>
      <c r="BU48" s="570"/>
      <c r="BV48" s="570"/>
      <c r="BW48" s="570"/>
      <c r="BX48" s="570"/>
      <c r="BY48" s="570"/>
      <c r="BZ48" s="570"/>
      <c r="CA48" s="570"/>
      <c r="CB48" s="570"/>
    </row>
    <row r="49" spans="1:115" s="31" customFormat="1" ht="7.1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</row>
    <row r="50" spans="1:115" s="33" customFormat="1" ht="14.25">
      <c r="A50" s="33" t="s">
        <v>164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571" t="s">
        <v>169</v>
      </c>
      <c r="AI50" s="571"/>
      <c r="AJ50" s="571"/>
      <c r="AK50" s="571"/>
      <c r="AL50" s="571"/>
      <c r="AM50" s="571"/>
      <c r="AN50" s="571"/>
      <c r="AO50" s="571"/>
      <c r="AP50" s="571"/>
      <c r="AQ50" s="571"/>
      <c r="AR50" s="571"/>
      <c r="AS50" s="571"/>
      <c r="AT50" s="571"/>
      <c r="AU50" s="571"/>
      <c r="AV50" s="571"/>
      <c r="AW50" s="571"/>
      <c r="AX50" s="571"/>
      <c r="AY50" s="571"/>
      <c r="AZ50" s="571"/>
      <c r="BA50" s="571"/>
      <c r="BB50" s="571"/>
      <c r="BC50" s="571"/>
      <c r="BD50" s="571"/>
      <c r="BE50" s="571"/>
      <c r="BF50" s="571"/>
      <c r="BG50" s="571"/>
      <c r="BH50" s="571"/>
      <c r="BI50" s="571"/>
      <c r="BJ50" s="571"/>
      <c r="BK50" s="571"/>
      <c r="BL50" s="571"/>
      <c r="BM50" s="571"/>
      <c r="BN50" s="571"/>
      <c r="BO50" s="571"/>
      <c r="BP50" s="571"/>
      <c r="BQ50" s="571"/>
      <c r="BR50" s="571"/>
      <c r="BS50" s="571"/>
      <c r="BT50" s="571"/>
      <c r="BU50" s="571"/>
      <c r="BV50" s="571"/>
      <c r="BW50" s="571"/>
      <c r="BX50" s="571"/>
      <c r="BY50" s="571"/>
      <c r="BZ50" s="571"/>
      <c r="CA50" s="571"/>
      <c r="CB50" s="571"/>
    </row>
    <row r="51" spans="1:115" s="31" customFormat="1" ht="9.6" customHeight="1">
      <c r="A51" s="33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</row>
    <row r="52" spans="1:115" s="31" customFormat="1" ht="21" customHeight="1">
      <c r="A52" s="389" t="s">
        <v>403</v>
      </c>
      <c r="B52" s="389"/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  <c r="AP52" s="389"/>
      <c r="AQ52" s="389"/>
      <c r="AR52" s="389"/>
      <c r="AS52" s="389"/>
      <c r="AT52" s="389"/>
      <c r="AU52" s="389"/>
      <c r="AV52" s="389"/>
      <c r="AW52" s="389"/>
      <c r="AX52" s="389"/>
      <c r="AY52" s="389"/>
      <c r="AZ52" s="389"/>
      <c r="BA52" s="389"/>
      <c r="BB52" s="389"/>
      <c r="BC52" s="389"/>
      <c r="BD52" s="389"/>
      <c r="BE52" s="389"/>
      <c r="BF52" s="389"/>
      <c r="BG52" s="389"/>
      <c r="BH52" s="389"/>
      <c r="BI52" s="389"/>
      <c r="BJ52" s="389"/>
      <c r="BK52" s="389"/>
      <c r="BL52" s="389"/>
      <c r="BM52" s="389"/>
      <c r="BN52" s="389"/>
      <c r="BO52" s="389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89"/>
      <c r="CA52" s="389"/>
      <c r="CB52" s="389"/>
    </row>
    <row r="53" spans="1:115" s="31" customFormat="1" ht="9.75" hidden="1" customHeight="1"/>
    <row r="54" spans="1:115" s="31" customFormat="1" ht="17.45" customHeight="1">
      <c r="A54" s="379" t="s">
        <v>187</v>
      </c>
      <c r="B54" s="379"/>
      <c r="C54" s="379"/>
      <c r="D54" s="379"/>
      <c r="E54" s="423" t="s">
        <v>166</v>
      </c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84" t="s">
        <v>246</v>
      </c>
      <c r="AA54" s="545"/>
      <c r="AB54" s="545"/>
      <c r="AC54" s="545"/>
      <c r="AD54" s="545"/>
      <c r="AE54" s="545"/>
      <c r="AF54" s="545"/>
      <c r="AG54" s="379" t="s">
        <v>247</v>
      </c>
      <c r="AH54" s="347"/>
      <c r="AI54" s="347"/>
      <c r="AJ54" s="347"/>
      <c r="AK54" s="347"/>
      <c r="AL54" s="347"/>
      <c r="AM54" s="347"/>
      <c r="AN54" s="379" t="s">
        <v>248</v>
      </c>
      <c r="AO54" s="340"/>
      <c r="AP54" s="340"/>
      <c r="AQ54" s="340"/>
      <c r="AR54" s="340"/>
      <c r="AS54" s="340"/>
      <c r="AT54" s="340"/>
      <c r="AU54" s="379" t="s">
        <v>249</v>
      </c>
      <c r="AV54" s="340"/>
      <c r="AW54" s="340"/>
      <c r="AX54" s="340"/>
      <c r="AY54" s="340"/>
      <c r="AZ54" s="340"/>
      <c r="BA54" s="340"/>
      <c r="BB54" s="340"/>
      <c r="BC54" s="340"/>
      <c r="BD54" s="340"/>
      <c r="BE54" s="340"/>
      <c r="BF54" s="340"/>
      <c r="BG54" s="340"/>
      <c r="BH54" s="340"/>
      <c r="BI54" s="340"/>
      <c r="BJ54" s="340"/>
      <c r="BK54" s="340"/>
      <c r="BL54" s="340"/>
      <c r="BM54" s="340"/>
      <c r="BN54" s="340"/>
      <c r="BO54" s="340"/>
      <c r="BP54" s="340"/>
      <c r="BQ54" s="340"/>
      <c r="BR54" s="340"/>
      <c r="BS54" s="340"/>
      <c r="BT54" s="340"/>
      <c r="BU54" s="340"/>
      <c r="BV54" s="340"/>
      <c r="BW54" s="340"/>
      <c r="BX54" s="340"/>
      <c r="BY54" s="340"/>
      <c r="BZ54" s="340"/>
      <c r="CA54" s="340"/>
      <c r="CB54" s="340"/>
      <c r="DK54" s="31" t="s">
        <v>336</v>
      </c>
    </row>
    <row r="55" spans="1:115" s="31" customFormat="1" ht="14.25" customHeight="1">
      <c r="A55" s="379"/>
      <c r="B55" s="379"/>
      <c r="C55" s="379"/>
      <c r="D55" s="379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545"/>
      <c r="AA55" s="545"/>
      <c r="AB55" s="545"/>
      <c r="AC55" s="545"/>
      <c r="AD55" s="545"/>
      <c r="AE55" s="545"/>
      <c r="AF55" s="545"/>
      <c r="AG55" s="347"/>
      <c r="AH55" s="347"/>
      <c r="AI55" s="347"/>
      <c r="AJ55" s="347"/>
      <c r="AK55" s="347"/>
      <c r="AL55" s="347"/>
      <c r="AM55" s="347"/>
      <c r="AN55" s="340"/>
      <c r="AO55" s="340"/>
      <c r="AP55" s="340"/>
      <c r="AQ55" s="340"/>
      <c r="AR55" s="340"/>
      <c r="AS55" s="340"/>
      <c r="AT55" s="340"/>
      <c r="AU55" s="340"/>
      <c r="AV55" s="340"/>
      <c r="AW55" s="340"/>
      <c r="AX55" s="340"/>
      <c r="AY55" s="340"/>
      <c r="AZ55" s="340"/>
      <c r="BA55" s="340"/>
      <c r="BB55" s="340"/>
      <c r="BC55" s="340"/>
      <c r="BD55" s="340"/>
      <c r="BE55" s="340"/>
      <c r="BF55" s="340"/>
      <c r="BG55" s="340"/>
      <c r="BH55" s="340"/>
      <c r="BI55" s="340"/>
      <c r="BJ55" s="340"/>
      <c r="BK55" s="340"/>
      <c r="BL55" s="340"/>
      <c r="BM55" s="340"/>
      <c r="BN55" s="340"/>
      <c r="BO55" s="340"/>
      <c r="BP55" s="340"/>
      <c r="BQ55" s="340"/>
      <c r="BR55" s="340"/>
      <c r="BS55" s="340"/>
      <c r="BT55" s="340"/>
      <c r="BU55" s="340"/>
      <c r="BV55" s="340"/>
      <c r="BW55" s="340"/>
      <c r="BX55" s="340"/>
      <c r="BY55" s="340"/>
      <c r="BZ55" s="340"/>
      <c r="CA55" s="340"/>
      <c r="CB55" s="340"/>
    </row>
    <row r="56" spans="1:115" s="31" customFormat="1" ht="23.25" customHeight="1">
      <c r="A56" s="379"/>
      <c r="B56" s="379"/>
      <c r="C56" s="379"/>
      <c r="D56" s="379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545"/>
      <c r="AA56" s="545"/>
      <c r="AB56" s="545"/>
      <c r="AC56" s="545"/>
      <c r="AD56" s="545"/>
      <c r="AE56" s="545"/>
      <c r="AF56" s="545"/>
      <c r="AG56" s="347"/>
      <c r="AH56" s="347"/>
      <c r="AI56" s="347"/>
      <c r="AJ56" s="347"/>
      <c r="AK56" s="347"/>
      <c r="AL56" s="347"/>
      <c r="AM56" s="347"/>
      <c r="AN56" s="340"/>
      <c r="AO56" s="340"/>
      <c r="AP56" s="340"/>
      <c r="AQ56" s="340"/>
      <c r="AR56" s="340"/>
      <c r="AS56" s="340"/>
      <c r="AT56" s="340"/>
      <c r="AU56" s="370" t="s">
        <v>276</v>
      </c>
      <c r="AV56" s="371"/>
      <c r="AW56" s="371"/>
      <c r="AX56" s="371"/>
      <c r="AY56" s="371"/>
      <c r="AZ56" s="371"/>
      <c r="BA56" s="371"/>
      <c r="BB56" s="371"/>
      <c r="BC56" s="371"/>
      <c r="BD56" s="371"/>
      <c r="BE56" s="371"/>
      <c r="BF56" s="371"/>
      <c r="BG56" s="372"/>
      <c r="BH56" s="573" t="s">
        <v>274</v>
      </c>
      <c r="BI56" s="574"/>
      <c r="BJ56" s="574"/>
      <c r="BK56" s="574"/>
      <c r="BL56" s="574"/>
      <c r="BM56" s="574"/>
      <c r="BN56" s="574"/>
      <c r="BO56" s="574"/>
      <c r="BP56" s="574"/>
      <c r="BQ56" s="574"/>
      <c r="BR56" s="574"/>
      <c r="BS56" s="574"/>
      <c r="BT56" s="574"/>
      <c r="BU56" s="574"/>
      <c r="BV56" s="574"/>
      <c r="BW56" s="574"/>
      <c r="BX56" s="574"/>
      <c r="BY56" s="574"/>
      <c r="BZ56" s="574"/>
      <c r="CA56" s="574"/>
      <c r="CB56" s="575"/>
    </row>
    <row r="57" spans="1:115" s="31" customFormat="1" ht="15.75" customHeight="1">
      <c r="A57" s="379"/>
      <c r="B57" s="379"/>
      <c r="C57" s="379"/>
      <c r="D57" s="379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545"/>
      <c r="AA57" s="545"/>
      <c r="AB57" s="545"/>
      <c r="AC57" s="545"/>
      <c r="AD57" s="545"/>
      <c r="AE57" s="545"/>
      <c r="AF57" s="545"/>
      <c r="AG57" s="347"/>
      <c r="AH57" s="347"/>
      <c r="AI57" s="347"/>
      <c r="AJ57" s="347"/>
      <c r="AK57" s="347"/>
      <c r="AL57" s="347"/>
      <c r="AM57" s="347"/>
      <c r="AN57" s="340"/>
      <c r="AO57" s="340"/>
      <c r="AP57" s="340"/>
      <c r="AQ57" s="340"/>
      <c r="AR57" s="340"/>
      <c r="AS57" s="340"/>
      <c r="AT57" s="340"/>
      <c r="AU57" s="376"/>
      <c r="AV57" s="377"/>
      <c r="AW57" s="377"/>
      <c r="AX57" s="377"/>
      <c r="AY57" s="377"/>
      <c r="AZ57" s="377"/>
      <c r="BA57" s="377"/>
      <c r="BB57" s="377"/>
      <c r="BC57" s="377"/>
      <c r="BD57" s="377"/>
      <c r="BE57" s="377"/>
      <c r="BF57" s="377"/>
      <c r="BG57" s="378"/>
      <c r="BH57" s="573" t="s">
        <v>485</v>
      </c>
      <c r="BI57" s="574"/>
      <c r="BJ57" s="574"/>
      <c r="BK57" s="574"/>
      <c r="BL57" s="574"/>
      <c r="BM57" s="574"/>
      <c r="BN57" s="574"/>
      <c r="BO57" s="574"/>
      <c r="BP57" s="574"/>
      <c r="BQ57" s="574"/>
      <c r="BR57" s="575"/>
      <c r="BS57" s="573" t="s">
        <v>518</v>
      </c>
      <c r="BT57" s="574"/>
      <c r="BU57" s="574"/>
      <c r="BV57" s="574"/>
      <c r="BW57" s="574"/>
      <c r="BX57" s="574"/>
      <c r="BY57" s="574"/>
      <c r="BZ57" s="574"/>
      <c r="CA57" s="574"/>
      <c r="CB57" s="575"/>
    </row>
    <row r="58" spans="1:115" s="31" customFormat="1" ht="12.75" customHeight="1">
      <c r="A58" s="346">
        <v>1</v>
      </c>
      <c r="B58" s="347"/>
      <c r="C58" s="347"/>
      <c r="D58" s="347"/>
      <c r="E58" s="348">
        <v>2</v>
      </c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>
        <v>3</v>
      </c>
      <c r="AA58" s="348"/>
      <c r="AB58" s="348"/>
      <c r="AC58" s="348"/>
      <c r="AD58" s="348"/>
      <c r="AE58" s="348"/>
      <c r="AF58" s="348"/>
      <c r="AG58" s="348">
        <v>4</v>
      </c>
      <c r="AH58" s="348"/>
      <c r="AI58" s="348"/>
      <c r="AJ58" s="348"/>
      <c r="AK58" s="348"/>
      <c r="AL58" s="348"/>
      <c r="AM58" s="348"/>
      <c r="AN58" s="348">
        <v>5</v>
      </c>
      <c r="AO58" s="348"/>
      <c r="AP58" s="348"/>
      <c r="AQ58" s="348"/>
      <c r="AR58" s="348"/>
      <c r="AS58" s="348"/>
      <c r="AT58" s="348"/>
      <c r="AU58" s="348">
        <v>6</v>
      </c>
      <c r="AV58" s="348"/>
      <c r="AW58" s="348"/>
      <c r="AX58" s="348"/>
      <c r="AY58" s="348"/>
      <c r="AZ58" s="348"/>
      <c r="BA58" s="348"/>
      <c r="BB58" s="348"/>
      <c r="BC58" s="348"/>
      <c r="BD58" s="348"/>
      <c r="BE58" s="348"/>
      <c r="BF58" s="348"/>
      <c r="BG58" s="348"/>
      <c r="BH58" s="348">
        <v>7</v>
      </c>
      <c r="BI58" s="348"/>
      <c r="BJ58" s="348"/>
      <c r="BK58" s="348"/>
      <c r="BL58" s="348"/>
      <c r="BM58" s="348"/>
      <c r="BN58" s="348"/>
      <c r="BO58" s="348"/>
      <c r="BP58" s="348"/>
      <c r="BQ58" s="348"/>
      <c r="BR58" s="348"/>
      <c r="BS58" s="348">
        <v>8</v>
      </c>
      <c r="BT58" s="348"/>
      <c r="BU58" s="348"/>
      <c r="BV58" s="348"/>
      <c r="BW58" s="348"/>
      <c r="BX58" s="348"/>
      <c r="BY58" s="348"/>
      <c r="BZ58" s="348"/>
      <c r="CA58" s="348"/>
      <c r="CB58" s="348"/>
    </row>
    <row r="59" spans="1:115" s="31" customFormat="1" ht="15">
      <c r="A59" s="533" t="s">
        <v>197</v>
      </c>
      <c r="B59" s="533"/>
      <c r="C59" s="533"/>
      <c r="D59" s="533"/>
      <c r="E59" s="534" t="s">
        <v>337</v>
      </c>
      <c r="F59" s="535"/>
      <c r="G59" s="535"/>
      <c r="H59" s="535"/>
      <c r="I59" s="535"/>
      <c r="J59" s="535"/>
      <c r="K59" s="535"/>
      <c r="L59" s="535"/>
      <c r="M59" s="535"/>
      <c r="N59" s="535"/>
      <c r="O59" s="535"/>
      <c r="P59" s="535"/>
      <c r="Q59" s="535"/>
      <c r="R59" s="535"/>
      <c r="S59" s="535"/>
      <c r="T59" s="535"/>
      <c r="U59" s="535"/>
      <c r="V59" s="535"/>
      <c r="W59" s="535"/>
      <c r="X59" s="535"/>
      <c r="Y59" s="535"/>
      <c r="Z59" s="534">
        <v>7</v>
      </c>
      <c r="AA59" s="535"/>
      <c r="AB59" s="535"/>
      <c r="AC59" s="535"/>
      <c r="AD59" s="535"/>
      <c r="AE59" s="535"/>
      <c r="AF59" s="535"/>
      <c r="AG59" s="533">
        <v>12</v>
      </c>
      <c r="AH59" s="536"/>
      <c r="AI59" s="536"/>
      <c r="AJ59" s="536"/>
      <c r="AK59" s="536"/>
      <c r="AL59" s="536"/>
      <c r="AM59" s="536"/>
      <c r="AN59" s="565">
        <v>238</v>
      </c>
      <c r="AO59" s="565"/>
      <c r="AP59" s="565"/>
      <c r="AQ59" s="565"/>
      <c r="AR59" s="565"/>
      <c r="AS59" s="565"/>
      <c r="AT59" s="565"/>
      <c r="AU59" s="407">
        <v>23000</v>
      </c>
      <c r="AV59" s="349"/>
      <c r="AW59" s="349"/>
      <c r="AX59" s="349"/>
      <c r="AY59" s="349"/>
      <c r="AZ59" s="349"/>
      <c r="BA59" s="349"/>
      <c r="BB59" s="349"/>
      <c r="BC59" s="349"/>
      <c r="BD59" s="349"/>
      <c r="BE59" s="349"/>
      <c r="BF59" s="349"/>
      <c r="BG59" s="349"/>
      <c r="BH59" s="349">
        <v>23000</v>
      </c>
      <c r="BI59" s="349"/>
      <c r="BJ59" s="349"/>
      <c r="BK59" s="349"/>
      <c r="BL59" s="349"/>
      <c r="BM59" s="349"/>
      <c r="BN59" s="349"/>
      <c r="BO59" s="349"/>
      <c r="BP59" s="349"/>
      <c r="BQ59" s="349"/>
      <c r="BR59" s="349"/>
      <c r="BS59" s="349">
        <v>23000</v>
      </c>
      <c r="BT59" s="349"/>
      <c r="BU59" s="349"/>
      <c r="BV59" s="349"/>
      <c r="BW59" s="349"/>
      <c r="BX59" s="349"/>
      <c r="BY59" s="349"/>
      <c r="BZ59" s="349"/>
      <c r="CA59" s="349"/>
      <c r="CB59" s="349"/>
    </row>
    <row r="60" spans="1:115" s="31" customFormat="1" ht="15" hidden="1">
      <c r="A60" s="533" t="s">
        <v>137</v>
      </c>
      <c r="B60" s="533"/>
      <c r="C60" s="533"/>
      <c r="D60" s="533"/>
      <c r="E60" s="534" t="s">
        <v>345</v>
      </c>
      <c r="F60" s="535"/>
      <c r="G60" s="535"/>
      <c r="H60" s="535"/>
      <c r="I60" s="535"/>
      <c r="J60" s="535"/>
      <c r="K60" s="535"/>
      <c r="L60" s="535"/>
      <c r="M60" s="535"/>
      <c r="N60" s="535"/>
      <c r="O60" s="535"/>
      <c r="P60" s="535"/>
      <c r="Q60" s="535"/>
      <c r="R60" s="535"/>
      <c r="S60" s="535"/>
      <c r="T60" s="535"/>
      <c r="U60" s="535"/>
      <c r="V60" s="535"/>
      <c r="W60" s="535"/>
      <c r="X60" s="535"/>
      <c r="Y60" s="535"/>
      <c r="Z60" s="534">
        <v>1</v>
      </c>
      <c r="AA60" s="535"/>
      <c r="AB60" s="535"/>
      <c r="AC60" s="535"/>
      <c r="AD60" s="535"/>
      <c r="AE60" s="535"/>
      <c r="AF60" s="535"/>
      <c r="AG60" s="533">
        <v>12</v>
      </c>
      <c r="AH60" s="536"/>
      <c r="AI60" s="536"/>
      <c r="AJ60" s="536"/>
      <c r="AK60" s="536"/>
      <c r="AL60" s="536"/>
      <c r="AM60" s="536"/>
      <c r="AN60" s="565">
        <v>660</v>
      </c>
      <c r="AO60" s="565"/>
      <c r="AP60" s="565"/>
      <c r="AQ60" s="565"/>
      <c r="AR60" s="565"/>
      <c r="AS60" s="565"/>
      <c r="AT60" s="565"/>
      <c r="AU60" s="407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  <c r="BQ60" s="349"/>
      <c r="BR60" s="349"/>
      <c r="BS60" s="349"/>
      <c r="BT60" s="349"/>
      <c r="BU60" s="349"/>
      <c r="BV60" s="349"/>
      <c r="BW60" s="349"/>
      <c r="BX60" s="349"/>
      <c r="BY60" s="349"/>
      <c r="BZ60" s="349"/>
      <c r="CA60" s="349"/>
      <c r="CB60" s="349"/>
    </row>
    <row r="61" spans="1:115" s="31" customFormat="1" ht="24.75" customHeight="1">
      <c r="A61" s="533" t="s">
        <v>139</v>
      </c>
      <c r="B61" s="533"/>
      <c r="C61" s="533"/>
      <c r="D61" s="533"/>
      <c r="E61" s="528" t="s">
        <v>294</v>
      </c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34">
        <v>1</v>
      </c>
      <c r="AA61" s="535"/>
      <c r="AB61" s="535"/>
      <c r="AC61" s="535"/>
      <c r="AD61" s="535"/>
      <c r="AE61" s="535"/>
      <c r="AF61" s="535"/>
      <c r="AG61" s="533">
        <v>12</v>
      </c>
      <c r="AH61" s="536"/>
      <c r="AI61" s="536"/>
      <c r="AJ61" s="536"/>
      <c r="AK61" s="536"/>
      <c r="AL61" s="536"/>
      <c r="AM61" s="536"/>
      <c r="AN61" s="565">
        <v>150</v>
      </c>
      <c r="AO61" s="565"/>
      <c r="AP61" s="565"/>
      <c r="AQ61" s="565"/>
      <c r="AR61" s="565"/>
      <c r="AS61" s="565"/>
      <c r="AT61" s="565"/>
      <c r="AU61" s="407">
        <v>2000</v>
      </c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>
        <v>2000</v>
      </c>
      <c r="BI61" s="349"/>
      <c r="BJ61" s="349"/>
      <c r="BK61" s="349"/>
      <c r="BL61" s="349"/>
      <c r="BM61" s="349"/>
      <c r="BN61" s="349"/>
      <c r="BO61" s="349"/>
      <c r="BP61" s="349"/>
      <c r="BQ61" s="349"/>
      <c r="BR61" s="349"/>
      <c r="BS61" s="349">
        <v>2000</v>
      </c>
      <c r="BT61" s="349"/>
      <c r="BU61" s="349"/>
      <c r="BV61" s="349"/>
      <c r="BW61" s="349"/>
      <c r="BX61" s="349"/>
      <c r="BY61" s="349"/>
      <c r="BZ61" s="349"/>
      <c r="CA61" s="349"/>
      <c r="CB61" s="349"/>
    </row>
    <row r="62" spans="1:115" s="31" customFormat="1" ht="18" customHeight="1">
      <c r="A62" s="534"/>
      <c r="B62" s="534"/>
      <c r="C62" s="534"/>
      <c r="D62" s="534"/>
      <c r="E62" s="409" t="s">
        <v>168</v>
      </c>
      <c r="F62" s="566"/>
      <c r="G62" s="566"/>
      <c r="H62" s="566"/>
      <c r="I62" s="566"/>
      <c r="J62" s="566"/>
      <c r="K62" s="566"/>
      <c r="L62" s="566"/>
      <c r="M62" s="566"/>
      <c r="N62" s="566"/>
      <c r="O62" s="566"/>
      <c r="P62" s="566"/>
      <c r="Q62" s="566"/>
      <c r="R62" s="566"/>
      <c r="S62" s="566"/>
      <c r="T62" s="566"/>
      <c r="U62" s="566"/>
      <c r="V62" s="566"/>
      <c r="W62" s="566"/>
      <c r="X62" s="566"/>
      <c r="Y62" s="514"/>
      <c r="Z62" s="567"/>
      <c r="AA62" s="566"/>
      <c r="AB62" s="566"/>
      <c r="AC62" s="566"/>
      <c r="AD62" s="566"/>
      <c r="AE62" s="566"/>
      <c r="AF62" s="514"/>
      <c r="AG62" s="567"/>
      <c r="AH62" s="566"/>
      <c r="AI62" s="566"/>
      <c r="AJ62" s="566"/>
      <c r="AK62" s="566"/>
      <c r="AL62" s="566"/>
      <c r="AM62" s="514"/>
      <c r="AN62" s="567"/>
      <c r="AO62" s="566"/>
      <c r="AP62" s="566"/>
      <c r="AQ62" s="566"/>
      <c r="AR62" s="566"/>
      <c r="AS62" s="566"/>
      <c r="AT62" s="514"/>
      <c r="AU62" s="542">
        <f>SUM(AU59:AU61)</f>
        <v>25000</v>
      </c>
      <c r="AV62" s="543"/>
      <c r="AW62" s="543"/>
      <c r="AX62" s="543"/>
      <c r="AY62" s="543"/>
      <c r="AZ62" s="543"/>
      <c r="BA62" s="543"/>
      <c r="BB62" s="543"/>
      <c r="BC62" s="543"/>
      <c r="BD62" s="543"/>
      <c r="BE62" s="543"/>
      <c r="BF62" s="543"/>
      <c r="BG62" s="544"/>
      <c r="BH62" s="360">
        <f>SUM(BH59:BH61)</f>
        <v>25000</v>
      </c>
      <c r="BI62" s="360"/>
      <c r="BJ62" s="360"/>
      <c r="BK62" s="360"/>
      <c r="BL62" s="360"/>
      <c r="BM62" s="360"/>
      <c r="BN62" s="360"/>
      <c r="BO62" s="360"/>
      <c r="BP62" s="360"/>
      <c r="BQ62" s="360"/>
      <c r="BR62" s="360"/>
      <c r="BS62" s="360">
        <f>SUM(BS59:BS61)</f>
        <v>25000</v>
      </c>
      <c r="BT62" s="360"/>
      <c r="BU62" s="360"/>
      <c r="BV62" s="360"/>
      <c r="BW62" s="360"/>
      <c r="BX62" s="360"/>
      <c r="BY62" s="360"/>
      <c r="BZ62" s="360"/>
      <c r="CA62" s="360"/>
      <c r="CB62" s="360"/>
    </row>
    <row r="63" spans="1:115" s="31" customFormat="1" ht="15" customHeight="1"/>
    <row r="64" spans="1:115" s="31" customFormat="1" ht="15">
      <c r="A64" s="389" t="s">
        <v>470</v>
      </c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389"/>
      <c r="BU64" s="389"/>
      <c r="BV64" s="389"/>
      <c r="BW64" s="389"/>
      <c r="BX64" s="389"/>
      <c r="BY64" s="389"/>
      <c r="BZ64" s="389"/>
      <c r="CA64" s="389"/>
      <c r="CB64" s="389"/>
    </row>
    <row r="65" spans="1:108" s="31" customFormat="1" ht="15" customHeight="1"/>
    <row r="66" spans="1:108" s="31" customFormat="1" ht="15" customHeight="1">
      <c r="A66" s="370" t="s">
        <v>187</v>
      </c>
      <c r="B66" s="371"/>
      <c r="C66" s="371"/>
      <c r="D66" s="372"/>
      <c r="E66" s="423" t="s">
        <v>17</v>
      </c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379" t="s">
        <v>295</v>
      </c>
      <c r="AK66" s="340"/>
      <c r="AL66" s="340"/>
      <c r="AM66" s="340"/>
      <c r="AN66" s="340"/>
      <c r="AO66" s="340"/>
      <c r="AP66" s="340"/>
      <c r="AQ66" s="340"/>
      <c r="AR66" s="379" t="s">
        <v>296</v>
      </c>
      <c r="AS66" s="340"/>
      <c r="AT66" s="340"/>
      <c r="AU66" s="340"/>
      <c r="AV66" s="340"/>
      <c r="AW66" s="340"/>
      <c r="AX66" s="379" t="s">
        <v>297</v>
      </c>
      <c r="AY66" s="340"/>
      <c r="AZ66" s="340"/>
      <c r="BA66" s="340"/>
      <c r="BB66" s="340"/>
      <c r="BC66" s="340"/>
      <c r="BD66" s="340"/>
      <c r="BE66" s="379" t="s">
        <v>298</v>
      </c>
      <c r="BF66" s="340"/>
      <c r="BG66" s="340"/>
      <c r="BH66" s="340"/>
      <c r="BI66" s="340"/>
      <c r="BJ66" s="340"/>
      <c r="BK66" s="340"/>
      <c r="BL66" s="340"/>
      <c r="BM66" s="340"/>
      <c r="BN66" s="340"/>
      <c r="BO66" s="340"/>
      <c r="BP66" s="340"/>
      <c r="BQ66" s="340"/>
      <c r="BR66" s="340"/>
      <c r="BS66" s="340"/>
      <c r="BT66" s="340"/>
      <c r="BU66" s="340"/>
      <c r="BV66" s="340"/>
      <c r="BW66" s="340"/>
      <c r="BX66" s="340"/>
      <c r="BY66" s="340"/>
      <c r="BZ66" s="340"/>
      <c r="CA66" s="340"/>
      <c r="CB66" s="340"/>
    </row>
    <row r="67" spans="1:108" s="31" customFormat="1" ht="15" customHeight="1">
      <c r="A67" s="373"/>
      <c r="B67" s="374"/>
      <c r="C67" s="374"/>
      <c r="D67" s="375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  <c r="AI67" s="423"/>
      <c r="AJ67" s="340"/>
      <c r="AK67" s="340"/>
      <c r="AL67" s="340"/>
      <c r="AM67" s="340"/>
      <c r="AN67" s="340"/>
      <c r="AO67" s="340"/>
      <c r="AP67" s="340"/>
      <c r="AQ67" s="340"/>
      <c r="AR67" s="340"/>
      <c r="AS67" s="340"/>
      <c r="AT67" s="340"/>
      <c r="AU67" s="340"/>
      <c r="AV67" s="340"/>
      <c r="AW67" s="340"/>
      <c r="AX67" s="340"/>
      <c r="AY67" s="340"/>
      <c r="AZ67" s="340"/>
      <c r="BA67" s="340"/>
      <c r="BB67" s="340"/>
      <c r="BC67" s="340"/>
      <c r="BD67" s="340"/>
      <c r="BE67" s="340"/>
      <c r="BF67" s="340"/>
      <c r="BG67" s="340"/>
      <c r="BH67" s="340"/>
      <c r="BI67" s="340"/>
      <c r="BJ67" s="340"/>
      <c r="BK67" s="340"/>
      <c r="BL67" s="340"/>
      <c r="BM67" s="340"/>
      <c r="BN67" s="340"/>
      <c r="BO67" s="340"/>
      <c r="BP67" s="340"/>
      <c r="BQ67" s="340"/>
      <c r="BR67" s="340"/>
      <c r="BS67" s="340"/>
      <c r="BT67" s="340"/>
      <c r="BU67" s="340"/>
      <c r="BV67" s="340"/>
      <c r="BW67" s="340"/>
      <c r="BX67" s="340"/>
      <c r="BY67" s="340"/>
      <c r="BZ67" s="340"/>
      <c r="CA67" s="340"/>
      <c r="CB67" s="340"/>
    </row>
    <row r="68" spans="1:108" s="31" customFormat="1" ht="19.5" customHeight="1">
      <c r="A68" s="373"/>
      <c r="B68" s="374"/>
      <c r="C68" s="374"/>
      <c r="D68" s="375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  <c r="AH68" s="423"/>
      <c r="AI68" s="423"/>
      <c r="AJ68" s="340"/>
      <c r="AK68" s="340"/>
      <c r="AL68" s="340"/>
      <c r="AM68" s="340"/>
      <c r="AN68" s="340"/>
      <c r="AO68" s="340"/>
      <c r="AP68" s="340"/>
      <c r="AQ68" s="340"/>
      <c r="AR68" s="340"/>
      <c r="AS68" s="340"/>
      <c r="AT68" s="340"/>
      <c r="AU68" s="340"/>
      <c r="AV68" s="340"/>
      <c r="AW68" s="340"/>
      <c r="AX68" s="340"/>
      <c r="AY68" s="340"/>
      <c r="AZ68" s="340"/>
      <c r="BA68" s="340"/>
      <c r="BB68" s="340"/>
      <c r="BC68" s="340"/>
      <c r="BD68" s="340"/>
      <c r="BE68" s="379" t="s">
        <v>276</v>
      </c>
      <c r="BF68" s="340"/>
      <c r="BG68" s="340"/>
      <c r="BH68" s="340"/>
      <c r="BI68" s="340"/>
      <c r="BJ68" s="340"/>
      <c r="BK68" s="340"/>
      <c r="BL68" s="340"/>
      <c r="BM68" s="340"/>
      <c r="BN68" s="340"/>
      <c r="BO68" s="379" t="s">
        <v>274</v>
      </c>
      <c r="BP68" s="340"/>
      <c r="BQ68" s="340"/>
      <c r="BR68" s="340"/>
      <c r="BS68" s="340"/>
      <c r="BT68" s="340"/>
      <c r="BU68" s="340"/>
      <c r="BV68" s="340"/>
      <c r="BW68" s="340"/>
      <c r="BX68" s="340"/>
      <c r="BY68" s="340"/>
      <c r="BZ68" s="340"/>
      <c r="CA68" s="340"/>
      <c r="CB68" s="340"/>
    </row>
    <row r="69" spans="1:108" s="31" customFormat="1" ht="30" customHeight="1">
      <c r="A69" s="376"/>
      <c r="B69" s="377"/>
      <c r="C69" s="377"/>
      <c r="D69" s="378"/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3"/>
      <c r="AD69" s="423"/>
      <c r="AE69" s="423"/>
      <c r="AF69" s="423"/>
      <c r="AG69" s="423"/>
      <c r="AH69" s="423"/>
      <c r="AI69" s="423"/>
      <c r="AJ69" s="340"/>
      <c r="AK69" s="340"/>
      <c r="AL69" s="340"/>
      <c r="AM69" s="340"/>
      <c r="AN69" s="340"/>
      <c r="AO69" s="340"/>
      <c r="AP69" s="340"/>
      <c r="AQ69" s="340"/>
      <c r="AR69" s="340"/>
      <c r="AS69" s="340"/>
      <c r="AT69" s="340"/>
      <c r="AU69" s="340"/>
      <c r="AV69" s="340"/>
      <c r="AW69" s="340"/>
      <c r="AX69" s="340"/>
      <c r="AY69" s="340"/>
      <c r="AZ69" s="340"/>
      <c r="BA69" s="340"/>
      <c r="BB69" s="340"/>
      <c r="BC69" s="340"/>
      <c r="BD69" s="340"/>
      <c r="BE69" s="340"/>
      <c r="BF69" s="340"/>
      <c r="BG69" s="340"/>
      <c r="BH69" s="340"/>
      <c r="BI69" s="340"/>
      <c r="BJ69" s="340"/>
      <c r="BK69" s="340"/>
      <c r="BL69" s="340"/>
      <c r="BM69" s="340"/>
      <c r="BN69" s="340"/>
      <c r="BO69" s="390" t="s">
        <v>485</v>
      </c>
      <c r="BP69" s="391"/>
      <c r="BQ69" s="391"/>
      <c r="BR69" s="391"/>
      <c r="BS69" s="391"/>
      <c r="BT69" s="391"/>
      <c r="BU69" s="391"/>
      <c r="BV69" s="392"/>
      <c r="BW69" s="390" t="s">
        <v>518</v>
      </c>
      <c r="BX69" s="391"/>
      <c r="BY69" s="391"/>
      <c r="BZ69" s="391"/>
      <c r="CA69" s="391"/>
      <c r="CB69" s="392"/>
    </row>
    <row r="70" spans="1:108" s="31" customFormat="1" ht="15">
      <c r="A70" s="361">
        <v>1</v>
      </c>
      <c r="B70" s="362"/>
      <c r="C70" s="362"/>
      <c r="D70" s="363"/>
      <c r="E70" s="551">
        <v>2</v>
      </c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3"/>
      <c r="AJ70" s="551">
        <v>3</v>
      </c>
      <c r="AK70" s="552"/>
      <c r="AL70" s="552"/>
      <c r="AM70" s="552"/>
      <c r="AN70" s="552"/>
      <c r="AO70" s="552"/>
      <c r="AP70" s="552"/>
      <c r="AQ70" s="553"/>
      <c r="AR70" s="551">
        <v>4</v>
      </c>
      <c r="AS70" s="552"/>
      <c r="AT70" s="552"/>
      <c r="AU70" s="552"/>
      <c r="AV70" s="552"/>
      <c r="AW70" s="553"/>
      <c r="AX70" s="551">
        <v>5</v>
      </c>
      <c r="AY70" s="552"/>
      <c r="AZ70" s="552"/>
      <c r="BA70" s="552"/>
      <c r="BB70" s="552"/>
      <c r="BC70" s="552"/>
      <c r="BD70" s="553"/>
      <c r="BE70" s="551">
        <v>6</v>
      </c>
      <c r="BF70" s="552"/>
      <c r="BG70" s="552"/>
      <c r="BH70" s="552"/>
      <c r="BI70" s="552"/>
      <c r="BJ70" s="552"/>
      <c r="BK70" s="552"/>
      <c r="BL70" s="552"/>
      <c r="BM70" s="552"/>
      <c r="BN70" s="553"/>
      <c r="BO70" s="551">
        <v>7</v>
      </c>
      <c r="BP70" s="552"/>
      <c r="BQ70" s="552"/>
      <c r="BR70" s="552"/>
      <c r="BS70" s="552"/>
      <c r="BT70" s="552"/>
      <c r="BU70" s="552"/>
      <c r="BV70" s="553"/>
      <c r="BW70" s="551">
        <v>8</v>
      </c>
      <c r="BX70" s="552"/>
      <c r="BY70" s="552"/>
      <c r="BZ70" s="552"/>
      <c r="CA70" s="552"/>
      <c r="CB70" s="553"/>
      <c r="DD70" s="37"/>
    </row>
    <row r="71" spans="1:108" s="31" customFormat="1" ht="21.75" customHeight="1">
      <c r="A71" s="533">
        <v>1</v>
      </c>
      <c r="B71" s="533"/>
      <c r="C71" s="533"/>
      <c r="D71" s="533"/>
      <c r="E71" s="528" t="s">
        <v>495</v>
      </c>
      <c r="F71" s="528"/>
      <c r="G71" s="528"/>
      <c r="H71" s="528"/>
      <c r="I71" s="528"/>
      <c r="J71" s="528"/>
      <c r="K71" s="528"/>
      <c r="L71" s="528"/>
      <c r="M71" s="528"/>
      <c r="N71" s="528"/>
      <c r="O71" s="528"/>
      <c r="P71" s="528"/>
      <c r="Q71" s="528"/>
      <c r="R71" s="528"/>
      <c r="S71" s="528"/>
      <c r="T71" s="528"/>
      <c r="U71" s="528"/>
      <c r="V71" s="528"/>
      <c r="W71" s="528"/>
      <c r="X71" s="528"/>
      <c r="Y71" s="528"/>
      <c r="Z71" s="528"/>
      <c r="AA71" s="528"/>
      <c r="AB71" s="528"/>
      <c r="AC71" s="528"/>
      <c r="AD71" s="528"/>
      <c r="AE71" s="528"/>
      <c r="AF71" s="528"/>
      <c r="AG71" s="528"/>
      <c r="AH71" s="528"/>
      <c r="AI71" s="528"/>
      <c r="AJ71" s="405"/>
      <c r="AK71" s="406"/>
      <c r="AL71" s="406"/>
      <c r="AM71" s="406"/>
      <c r="AN71" s="406"/>
      <c r="AO71" s="406"/>
      <c r="AP71" s="406"/>
      <c r="AQ71" s="406"/>
      <c r="AR71" s="405"/>
      <c r="AS71" s="406"/>
      <c r="AT71" s="406"/>
      <c r="AU71" s="406"/>
      <c r="AV71" s="406"/>
      <c r="AW71" s="406"/>
      <c r="AX71" s="406"/>
      <c r="AY71" s="406"/>
      <c r="AZ71" s="406"/>
      <c r="BA71" s="406"/>
      <c r="BB71" s="406"/>
      <c r="BC71" s="406"/>
      <c r="BD71" s="406"/>
      <c r="BE71" s="407">
        <v>371665</v>
      </c>
      <c r="BF71" s="408"/>
      <c r="BG71" s="408"/>
      <c r="BH71" s="408"/>
      <c r="BI71" s="408"/>
      <c r="BJ71" s="408"/>
      <c r="BK71" s="408"/>
      <c r="BL71" s="408"/>
      <c r="BM71" s="408"/>
      <c r="BN71" s="408"/>
      <c r="BO71" s="407">
        <v>371665</v>
      </c>
      <c r="BP71" s="563"/>
      <c r="BQ71" s="563"/>
      <c r="BR71" s="563"/>
      <c r="BS71" s="563"/>
      <c r="BT71" s="563"/>
      <c r="BU71" s="563"/>
      <c r="BV71" s="563"/>
      <c r="BW71" s="349">
        <v>371665</v>
      </c>
      <c r="BX71" s="349"/>
      <c r="BY71" s="349"/>
      <c r="BZ71" s="349"/>
      <c r="CA71" s="349"/>
      <c r="CB71" s="349"/>
      <c r="DD71" s="37"/>
    </row>
    <row r="72" spans="1:108" s="31" customFormat="1" ht="29.25" hidden="1" customHeight="1">
      <c r="A72" s="341" t="s">
        <v>137</v>
      </c>
      <c r="B72" s="342"/>
      <c r="C72" s="342"/>
      <c r="D72" s="343"/>
      <c r="E72" s="402" t="s">
        <v>299</v>
      </c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4"/>
      <c r="AJ72" s="405"/>
      <c r="AK72" s="406"/>
      <c r="AL72" s="406"/>
      <c r="AM72" s="406"/>
      <c r="AN72" s="406"/>
      <c r="AO72" s="406"/>
      <c r="AP72" s="406"/>
      <c r="AQ72" s="406"/>
      <c r="AR72" s="405"/>
      <c r="AS72" s="406"/>
      <c r="AT72" s="406"/>
      <c r="AU72" s="406"/>
      <c r="AV72" s="406"/>
      <c r="AW72" s="406"/>
      <c r="AX72" s="406"/>
      <c r="AY72" s="406"/>
      <c r="AZ72" s="406"/>
      <c r="BA72" s="406"/>
      <c r="BB72" s="406"/>
      <c r="BC72" s="406"/>
      <c r="BD72" s="406"/>
      <c r="BE72" s="407"/>
      <c r="BF72" s="408"/>
      <c r="BG72" s="408"/>
      <c r="BH72" s="408"/>
      <c r="BI72" s="408"/>
      <c r="BJ72" s="408"/>
      <c r="BK72" s="408"/>
      <c r="BL72" s="408"/>
      <c r="BM72" s="408"/>
      <c r="BN72" s="408"/>
      <c r="BO72" s="407"/>
      <c r="BP72" s="563"/>
      <c r="BQ72" s="563"/>
      <c r="BR72" s="563"/>
      <c r="BS72" s="563"/>
      <c r="BT72" s="563"/>
      <c r="BU72" s="563"/>
      <c r="BV72" s="563"/>
      <c r="BW72" s="349"/>
      <c r="BX72" s="349"/>
      <c r="BY72" s="349"/>
      <c r="BZ72" s="349"/>
      <c r="CA72" s="349"/>
      <c r="CB72" s="349"/>
      <c r="DD72" s="37"/>
    </row>
    <row r="73" spans="1:108" s="31" customFormat="1" ht="15" hidden="1" customHeight="1">
      <c r="A73" s="341" t="s">
        <v>139</v>
      </c>
      <c r="B73" s="342"/>
      <c r="C73" s="342"/>
      <c r="D73" s="343"/>
      <c r="E73" s="402" t="s">
        <v>346</v>
      </c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  <c r="AF73" s="403"/>
      <c r="AG73" s="403"/>
      <c r="AH73" s="403"/>
      <c r="AI73" s="404"/>
      <c r="AJ73" s="405"/>
      <c r="AK73" s="406"/>
      <c r="AL73" s="406"/>
      <c r="AM73" s="406"/>
      <c r="AN73" s="406"/>
      <c r="AO73" s="406"/>
      <c r="AP73" s="406"/>
      <c r="AQ73" s="406"/>
      <c r="AR73" s="405"/>
      <c r="AS73" s="406"/>
      <c r="AT73" s="406"/>
      <c r="AU73" s="406"/>
      <c r="AV73" s="406"/>
      <c r="AW73" s="406"/>
      <c r="AX73" s="406"/>
      <c r="AY73" s="406"/>
      <c r="AZ73" s="406"/>
      <c r="BA73" s="406"/>
      <c r="BB73" s="406"/>
      <c r="BC73" s="406"/>
      <c r="BD73" s="406"/>
      <c r="BE73" s="407"/>
      <c r="BF73" s="408"/>
      <c r="BG73" s="408"/>
      <c r="BH73" s="408"/>
      <c r="BI73" s="408"/>
      <c r="BJ73" s="408"/>
      <c r="BK73" s="408"/>
      <c r="BL73" s="408"/>
      <c r="BM73" s="408"/>
      <c r="BN73" s="408"/>
      <c r="BO73" s="407"/>
      <c r="BP73" s="563"/>
      <c r="BQ73" s="563"/>
      <c r="BR73" s="563"/>
      <c r="BS73" s="563"/>
      <c r="BT73" s="563"/>
      <c r="BU73" s="563"/>
      <c r="BV73" s="563"/>
      <c r="BW73" s="349"/>
      <c r="BX73" s="349"/>
      <c r="BY73" s="349"/>
      <c r="BZ73" s="349"/>
      <c r="CA73" s="349"/>
      <c r="CB73" s="349"/>
      <c r="DD73" s="37"/>
    </row>
    <row r="74" spans="1:108" s="31" customFormat="1" ht="15.75" hidden="1" customHeight="1">
      <c r="A74" s="341" t="s">
        <v>339</v>
      </c>
      <c r="B74" s="342"/>
      <c r="C74" s="342"/>
      <c r="D74" s="343"/>
      <c r="E74" s="402" t="s">
        <v>300</v>
      </c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3"/>
      <c r="AC74" s="403"/>
      <c r="AD74" s="403"/>
      <c r="AE74" s="403"/>
      <c r="AF74" s="403"/>
      <c r="AG74" s="403"/>
      <c r="AH74" s="403"/>
      <c r="AI74" s="404"/>
      <c r="AJ74" s="405"/>
      <c r="AK74" s="406"/>
      <c r="AL74" s="406"/>
      <c r="AM74" s="406"/>
      <c r="AN74" s="406"/>
      <c r="AO74" s="406"/>
      <c r="AP74" s="406"/>
      <c r="AQ74" s="406"/>
      <c r="AR74" s="405"/>
      <c r="AS74" s="406"/>
      <c r="AT74" s="406"/>
      <c r="AU74" s="406"/>
      <c r="AV74" s="406"/>
      <c r="AW74" s="406"/>
      <c r="AX74" s="406"/>
      <c r="AY74" s="406"/>
      <c r="AZ74" s="406"/>
      <c r="BA74" s="406"/>
      <c r="BB74" s="406"/>
      <c r="BC74" s="406"/>
      <c r="BD74" s="406"/>
      <c r="BE74" s="407"/>
      <c r="BF74" s="408"/>
      <c r="BG74" s="408"/>
      <c r="BH74" s="408"/>
      <c r="BI74" s="408"/>
      <c r="BJ74" s="408"/>
      <c r="BK74" s="408"/>
      <c r="BL74" s="408"/>
      <c r="BM74" s="408"/>
      <c r="BN74" s="408"/>
      <c r="BO74" s="407"/>
      <c r="BP74" s="563"/>
      <c r="BQ74" s="563"/>
      <c r="BR74" s="563"/>
      <c r="BS74" s="563"/>
      <c r="BT74" s="563"/>
      <c r="BU74" s="563"/>
      <c r="BV74" s="563"/>
      <c r="BW74" s="563"/>
      <c r="BX74" s="563"/>
      <c r="BY74" s="563"/>
      <c r="BZ74" s="563"/>
      <c r="CA74" s="563"/>
      <c r="CB74" s="563"/>
      <c r="DD74" s="37"/>
    </row>
    <row r="75" spans="1:108" s="31" customFormat="1" ht="19.5" customHeight="1">
      <c r="A75" s="350"/>
      <c r="B75" s="351"/>
      <c r="C75" s="351"/>
      <c r="D75" s="352"/>
      <c r="E75" s="409" t="s">
        <v>168</v>
      </c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410"/>
      <c r="Z75" s="410"/>
      <c r="AA75" s="410"/>
      <c r="AB75" s="410"/>
      <c r="AC75" s="410"/>
      <c r="AD75" s="410"/>
      <c r="AE75" s="410"/>
      <c r="AF75" s="410"/>
      <c r="AG75" s="410"/>
      <c r="AH75" s="410"/>
      <c r="AI75" s="411"/>
      <c r="AJ75" s="412" t="s">
        <v>5</v>
      </c>
      <c r="AK75" s="413"/>
      <c r="AL75" s="413"/>
      <c r="AM75" s="413"/>
      <c r="AN75" s="413"/>
      <c r="AO75" s="413"/>
      <c r="AP75" s="413"/>
      <c r="AQ75" s="413"/>
      <c r="AR75" s="412" t="s">
        <v>5</v>
      </c>
      <c r="AS75" s="413"/>
      <c r="AT75" s="413"/>
      <c r="AU75" s="413" t="s">
        <v>5</v>
      </c>
      <c r="AV75" s="413"/>
      <c r="AW75" s="413"/>
      <c r="AX75" s="413" t="s">
        <v>5</v>
      </c>
      <c r="AY75" s="413"/>
      <c r="AZ75" s="413"/>
      <c r="BA75" s="413"/>
      <c r="BB75" s="413"/>
      <c r="BC75" s="413"/>
      <c r="BD75" s="413"/>
      <c r="BE75" s="414">
        <f>SUM(BE71:BE74)</f>
        <v>371665</v>
      </c>
      <c r="BF75" s="415"/>
      <c r="BG75" s="415"/>
      <c r="BH75" s="415"/>
      <c r="BI75" s="415"/>
      <c r="BJ75" s="415"/>
      <c r="BK75" s="415"/>
      <c r="BL75" s="415"/>
      <c r="BM75" s="415"/>
      <c r="BN75" s="415"/>
      <c r="BO75" s="414">
        <f>SUM(BO71:BO74)</f>
        <v>371665</v>
      </c>
      <c r="BP75" s="564"/>
      <c r="BQ75" s="564"/>
      <c r="BR75" s="564"/>
      <c r="BS75" s="564"/>
      <c r="BT75" s="564"/>
      <c r="BU75" s="564"/>
      <c r="BV75" s="564"/>
      <c r="BW75" s="360">
        <f>SUM(BW71:BW74)</f>
        <v>371665</v>
      </c>
      <c r="BX75" s="360"/>
      <c r="BY75" s="360"/>
      <c r="BZ75" s="360"/>
      <c r="CA75" s="360"/>
      <c r="CB75" s="360"/>
    </row>
    <row r="76" spans="1:108" s="31" customFormat="1" ht="7.5" customHeight="1"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</row>
    <row r="77" spans="1:108" s="31" customFormat="1" ht="13.15" customHeight="1">
      <c r="A77" s="568" t="s">
        <v>471</v>
      </c>
      <c r="B77" s="568"/>
      <c r="C77" s="568"/>
      <c r="D77" s="568"/>
      <c r="E77" s="568"/>
      <c r="F77" s="568"/>
      <c r="G77" s="568"/>
      <c r="H77" s="568"/>
      <c r="I77" s="568"/>
      <c r="J77" s="568"/>
      <c r="K77" s="568"/>
      <c r="L77" s="568"/>
      <c r="M77" s="568"/>
      <c r="N77" s="568"/>
      <c r="O77" s="568"/>
      <c r="P77" s="568"/>
      <c r="Q77" s="568"/>
      <c r="R77" s="568"/>
      <c r="S77" s="568"/>
      <c r="T77" s="568"/>
      <c r="U77" s="568"/>
      <c r="V77" s="568"/>
      <c r="W77" s="568"/>
      <c r="X77" s="568"/>
      <c r="Y77" s="568"/>
      <c r="Z77" s="568"/>
      <c r="AA77" s="568"/>
      <c r="AB77" s="568"/>
      <c r="AC77" s="568"/>
      <c r="AD77" s="568"/>
      <c r="AE77" s="568"/>
      <c r="AF77" s="568"/>
      <c r="AG77" s="568"/>
      <c r="AH77" s="568"/>
      <c r="AI77" s="568"/>
      <c r="AJ77" s="568"/>
      <c r="AK77" s="568"/>
      <c r="AL77" s="568"/>
      <c r="AM77" s="568"/>
      <c r="AN77" s="568"/>
      <c r="AO77" s="568"/>
      <c r="AP77" s="568"/>
      <c r="AQ77" s="568"/>
      <c r="AR77" s="568"/>
      <c r="AS77" s="568"/>
      <c r="AT77" s="568"/>
      <c r="AU77" s="568"/>
      <c r="AV77" s="568"/>
      <c r="AW77" s="568"/>
      <c r="AX77" s="568"/>
      <c r="AY77" s="568"/>
      <c r="AZ77" s="568"/>
      <c r="BA77" s="568"/>
      <c r="BB77" s="568"/>
      <c r="BC77" s="568"/>
      <c r="BD77" s="568"/>
      <c r="BE77" s="568"/>
      <c r="BF77" s="568"/>
      <c r="BG77" s="568"/>
      <c r="BH77" s="568"/>
      <c r="BI77" s="568"/>
      <c r="BJ77" s="568"/>
      <c r="BK77" s="568"/>
      <c r="BL77" s="568"/>
      <c r="BM77" s="568"/>
      <c r="BN77" s="568"/>
      <c r="BO77" s="568"/>
      <c r="BP77" s="568"/>
      <c r="BQ77" s="568"/>
      <c r="BR77" s="568"/>
      <c r="BS77" s="568"/>
      <c r="BT77" s="568"/>
      <c r="BU77" s="568"/>
      <c r="BV77" s="568"/>
      <c r="BW77" s="568"/>
      <c r="BX77" s="568"/>
      <c r="BY77" s="568"/>
      <c r="BZ77" s="568"/>
      <c r="CA77" s="568"/>
      <c r="CB77" s="568"/>
      <c r="DD77" s="37"/>
    </row>
    <row r="78" spans="1:108" s="31" customFormat="1" ht="13.1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DD78" s="37"/>
    </row>
    <row r="79" spans="1:108" s="31" customFormat="1" ht="13.15" customHeight="1">
      <c r="A79" s="370" t="s">
        <v>187</v>
      </c>
      <c r="B79" s="371"/>
      <c r="C79" s="371"/>
      <c r="D79" s="372"/>
      <c r="E79" s="379" t="s">
        <v>166</v>
      </c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I79" s="379" t="s">
        <v>177</v>
      </c>
      <c r="AJ79" s="340"/>
      <c r="AK79" s="340"/>
      <c r="AL79" s="340"/>
      <c r="AM79" s="340"/>
      <c r="AN79" s="340"/>
      <c r="AO79" s="340"/>
      <c r="AP79" s="340"/>
      <c r="AQ79" s="340"/>
      <c r="AR79" s="340"/>
      <c r="AS79" s="340"/>
      <c r="AT79" s="340"/>
      <c r="AU79" s="340"/>
      <c r="AV79" s="340"/>
      <c r="AW79" s="379" t="s">
        <v>301</v>
      </c>
      <c r="AX79" s="340"/>
      <c r="AY79" s="340"/>
      <c r="AZ79" s="340"/>
      <c r="BA79" s="340"/>
      <c r="BB79" s="340"/>
      <c r="BC79" s="340"/>
      <c r="BD79" s="340"/>
      <c r="BE79" s="379" t="s">
        <v>302</v>
      </c>
      <c r="BF79" s="340"/>
      <c r="BG79" s="340"/>
      <c r="BH79" s="340"/>
      <c r="BI79" s="340"/>
      <c r="BJ79" s="340"/>
      <c r="BK79" s="340"/>
      <c r="BL79" s="340"/>
      <c r="BM79" s="340"/>
      <c r="BN79" s="340"/>
      <c r="BO79" s="340"/>
      <c r="BP79" s="340"/>
      <c r="BQ79" s="340"/>
      <c r="BR79" s="340"/>
      <c r="BS79" s="340"/>
      <c r="BT79" s="340"/>
      <c r="BU79" s="340"/>
      <c r="BV79" s="340"/>
      <c r="BW79" s="340"/>
      <c r="BX79" s="340"/>
      <c r="BY79" s="340"/>
      <c r="BZ79" s="340"/>
      <c r="CA79" s="340"/>
      <c r="CB79" s="340"/>
      <c r="DD79" s="37"/>
    </row>
    <row r="80" spans="1:108" s="31" customFormat="1" ht="13.15" customHeight="1">
      <c r="A80" s="373"/>
      <c r="B80" s="374"/>
      <c r="C80" s="374"/>
      <c r="D80" s="375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I80" s="340"/>
      <c r="AJ80" s="340"/>
      <c r="AK80" s="340"/>
      <c r="AL80" s="340"/>
      <c r="AM80" s="340"/>
      <c r="AN80" s="340"/>
      <c r="AO80" s="340"/>
      <c r="AP80" s="340"/>
      <c r="AQ80" s="340"/>
      <c r="AR80" s="340"/>
      <c r="AS80" s="340"/>
      <c r="AT80" s="340"/>
      <c r="AU80" s="340"/>
      <c r="AV80" s="340"/>
      <c r="AW80" s="340"/>
      <c r="AX80" s="340"/>
      <c r="AY80" s="340"/>
      <c r="AZ80" s="340"/>
      <c r="BA80" s="340"/>
      <c r="BB80" s="340"/>
      <c r="BC80" s="340"/>
      <c r="BD80" s="340"/>
      <c r="BE80" s="340"/>
      <c r="BF80" s="340"/>
      <c r="BG80" s="340"/>
      <c r="BH80" s="340"/>
      <c r="BI80" s="340"/>
      <c r="BJ80" s="340"/>
      <c r="BK80" s="340"/>
      <c r="BL80" s="340"/>
      <c r="BM80" s="340"/>
      <c r="BN80" s="340"/>
      <c r="BO80" s="340"/>
      <c r="BP80" s="340"/>
      <c r="BQ80" s="340"/>
      <c r="BR80" s="340"/>
      <c r="BS80" s="340"/>
      <c r="BT80" s="340"/>
      <c r="BU80" s="340"/>
      <c r="BV80" s="340"/>
      <c r="BW80" s="340"/>
      <c r="BX80" s="340"/>
      <c r="BY80" s="340"/>
      <c r="BZ80" s="340"/>
      <c r="CA80" s="340"/>
      <c r="CB80" s="340"/>
    </row>
    <row r="81" spans="1:80" s="31" customFormat="1" ht="13.9" customHeight="1">
      <c r="A81" s="373"/>
      <c r="B81" s="374"/>
      <c r="C81" s="374"/>
      <c r="D81" s="375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0"/>
      <c r="AR81" s="340"/>
      <c r="AS81" s="340"/>
      <c r="AT81" s="340"/>
      <c r="AU81" s="340"/>
      <c r="AV81" s="340"/>
      <c r="AW81" s="340"/>
      <c r="AX81" s="340"/>
      <c r="AY81" s="340"/>
      <c r="AZ81" s="340"/>
      <c r="BA81" s="340"/>
      <c r="BB81" s="340"/>
      <c r="BC81" s="340"/>
      <c r="BD81" s="340"/>
      <c r="BE81" s="379" t="s">
        <v>276</v>
      </c>
      <c r="BF81" s="340"/>
      <c r="BG81" s="340"/>
      <c r="BH81" s="340"/>
      <c r="BI81" s="340"/>
      <c r="BJ81" s="340"/>
      <c r="BK81" s="340"/>
      <c r="BL81" s="340"/>
      <c r="BM81" s="340"/>
      <c r="BN81" s="340"/>
      <c r="BO81" s="379" t="s">
        <v>274</v>
      </c>
      <c r="BP81" s="340"/>
      <c r="BQ81" s="340"/>
      <c r="BR81" s="340"/>
      <c r="BS81" s="340"/>
      <c r="BT81" s="340"/>
      <c r="BU81" s="340"/>
      <c r="BV81" s="340"/>
      <c r="BW81" s="340"/>
      <c r="BX81" s="340"/>
      <c r="BY81" s="340"/>
      <c r="BZ81" s="340"/>
      <c r="CA81" s="340"/>
      <c r="CB81" s="340"/>
    </row>
    <row r="82" spans="1:80" s="31" customFormat="1" ht="46.5" customHeight="1">
      <c r="A82" s="376"/>
      <c r="B82" s="377"/>
      <c r="C82" s="377"/>
      <c r="D82" s="378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40"/>
      <c r="AN82" s="340"/>
      <c r="AO82" s="340"/>
      <c r="AP82" s="340"/>
      <c r="AQ82" s="340"/>
      <c r="AR82" s="340"/>
      <c r="AS82" s="340"/>
      <c r="AT82" s="340"/>
      <c r="AU82" s="340"/>
      <c r="AV82" s="340"/>
      <c r="AW82" s="340"/>
      <c r="AX82" s="340"/>
      <c r="AY82" s="340"/>
      <c r="AZ82" s="340"/>
      <c r="BA82" s="340"/>
      <c r="BB82" s="340"/>
      <c r="BC82" s="340"/>
      <c r="BD82" s="340"/>
      <c r="BE82" s="340"/>
      <c r="BF82" s="340"/>
      <c r="BG82" s="340"/>
      <c r="BH82" s="340"/>
      <c r="BI82" s="340"/>
      <c r="BJ82" s="340"/>
      <c r="BK82" s="340"/>
      <c r="BL82" s="340"/>
      <c r="BM82" s="340"/>
      <c r="BN82" s="340"/>
      <c r="BO82" s="390" t="s">
        <v>485</v>
      </c>
      <c r="BP82" s="391"/>
      <c r="BQ82" s="391"/>
      <c r="BR82" s="391"/>
      <c r="BS82" s="391"/>
      <c r="BT82" s="391"/>
      <c r="BU82" s="391"/>
      <c r="BV82" s="392"/>
      <c r="BW82" s="390" t="s">
        <v>518</v>
      </c>
      <c r="BX82" s="391"/>
      <c r="BY82" s="391"/>
      <c r="BZ82" s="391"/>
      <c r="CA82" s="391"/>
      <c r="CB82" s="392"/>
    </row>
    <row r="83" spans="1:80" s="31" customFormat="1" ht="16.5" customHeight="1">
      <c r="A83" s="361">
        <v>1</v>
      </c>
      <c r="B83" s="362"/>
      <c r="C83" s="362"/>
      <c r="D83" s="363"/>
      <c r="E83" s="346">
        <v>2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347"/>
      <c r="AC83" s="347"/>
      <c r="AD83" s="347"/>
      <c r="AE83" s="347"/>
      <c r="AF83" s="347"/>
      <c r="AG83" s="347"/>
      <c r="AH83" s="347"/>
      <c r="AI83" s="346">
        <v>3</v>
      </c>
      <c r="AJ83" s="347"/>
      <c r="AK83" s="347"/>
      <c r="AL83" s="347"/>
      <c r="AM83" s="347"/>
      <c r="AN83" s="347"/>
      <c r="AO83" s="347"/>
      <c r="AP83" s="347"/>
      <c r="AQ83" s="347"/>
      <c r="AR83" s="347"/>
      <c r="AS83" s="347"/>
      <c r="AT83" s="347"/>
      <c r="AU83" s="347"/>
      <c r="AV83" s="347"/>
      <c r="AW83" s="551">
        <v>4</v>
      </c>
      <c r="AX83" s="552"/>
      <c r="AY83" s="552"/>
      <c r="AZ83" s="552"/>
      <c r="BA83" s="552"/>
      <c r="BB83" s="552"/>
      <c r="BC83" s="552"/>
      <c r="BD83" s="553"/>
      <c r="BE83" s="551">
        <v>5</v>
      </c>
      <c r="BF83" s="552"/>
      <c r="BG83" s="552"/>
      <c r="BH83" s="552"/>
      <c r="BI83" s="552"/>
      <c r="BJ83" s="552"/>
      <c r="BK83" s="552"/>
      <c r="BL83" s="552"/>
      <c r="BM83" s="552"/>
      <c r="BN83" s="553"/>
      <c r="BO83" s="551">
        <v>6</v>
      </c>
      <c r="BP83" s="552"/>
      <c r="BQ83" s="552"/>
      <c r="BR83" s="552"/>
      <c r="BS83" s="552"/>
      <c r="BT83" s="552"/>
      <c r="BU83" s="552"/>
      <c r="BV83" s="553"/>
      <c r="BW83" s="551">
        <v>7</v>
      </c>
      <c r="BX83" s="552"/>
      <c r="BY83" s="552"/>
      <c r="BZ83" s="552"/>
      <c r="CA83" s="552"/>
      <c r="CB83" s="553"/>
    </row>
    <row r="84" spans="1:80" s="31" customFormat="1" ht="27" customHeight="1">
      <c r="A84" s="341" t="s">
        <v>197</v>
      </c>
      <c r="B84" s="342"/>
      <c r="C84" s="342"/>
      <c r="D84" s="343"/>
      <c r="E84" s="557" t="s">
        <v>347</v>
      </c>
      <c r="F84" s="558"/>
      <c r="G84" s="558"/>
      <c r="H84" s="558"/>
      <c r="I84" s="558"/>
      <c r="J84" s="558"/>
      <c r="K84" s="558"/>
      <c r="L84" s="558"/>
      <c r="M84" s="558"/>
      <c r="N84" s="558"/>
      <c r="O84" s="558"/>
      <c r="P84" s="558"/>
      <c r="Q84" s="558"/>
      <c r="R84" s="558"/>
      <c r="S84" s="558"/>
      <c r="T84" s="558"/>
      <c r="U84" s="558"/>
      <c r="V84" s="558"/>
      <c r="W84" s="558"/>
      <c r="X84" s="558"/>
      <c r="Y84" s="558"/>
      <c r="Z84" s="558"/>
      <c r="AA84" s="558"/>
      <c r="AB84" s="558"/>
      <c r="AC84" s="558"/>
      <c r="AD84" s="558"/>
      <c r="AE84" s="558"/>
      <c r="AF84" s="558"/>
      <c r="AG84" s="558"/>
      <c r="AH84" s="558"/>
      <c r="AI84" s="559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1"/>
      <c r="AX84" s="562"/>
      <c r="AY84" s="562"/>
      <c r="AZ84" s="562"/>
      <c r="BA84" s="562"/>
      <c r="BB84" s="562"/>
      <c r="BC84" s="562"/>
      <c r="BD84" s="562"/>
      <c r="BE84" s="407">
        <v>7000</v>
      </c>
      <c r="BF84" s="408"/>
      <c r="BG84" s="408"/>
      <c r="BH84" s="408"/>
      <c r="BI84" s="408"/>
      <c r="BJ84" s="408"/>
      <c r="BK84" s="408"/>
      <c r="BL84" s="408"/>
      <c r="BM84" s="408"/>
      <c r="BN84" s="408"/>
      <c r="BO84" s="554">
        <v>7000</v>
      </c>
      <c r="BP84" s="555"/>
      <c r="BQ84" s="555"/>
      <c r="BR84" s="555"/>
      <c r="BS84" s="555"/>
      <c r="BT84" s="555"/>
      <c r="BU84" s="555"/>
      <c r="BV84" s="556"/>
      <c r="BW84" s="407">
        <v>7000</v>
      </c>
      <c r="BX84" s="408"/>
      <c r="BY84" s="408"/>
      <c r="BZ84" s="408"/>
      <c r="CA84" s="408"/>
      <c r="CB84" s="408"/>
    </row>
    <row r="85" spans="1:80" s="31" customFormat="1" ht="17.25" customHeight="1">
      <c r="A85" s="341" t="s">
        <v>137</v>
      </c>
      <c r="B85" s="342"/>
      <c r="C85" s="342"/>
      <c r="D85" s="343"/>
      <c r="E85" s="557" t="s">
        <v>338</v>
      </c>
      <c r="F85" s="558"/>
      <c r="G85" s="558"/>
      <c r="H85" s="558"/>
      <c r="I85" s="558"/>
      <c r="J85" s="558"/>
      <c r="K85" s="558"/>
      <c r="L85" s="558"/>
      <c r="M85" s="558"/>
      <c r="N85" s="558"/>
      <c r="O85" s="558"/>
      <c r="P85" s="558"/>
      <c r="Q85" s="558"/>
      <c r="R85" s="558"/>
      <c r="S85" s="558"/>
      <c r="T85" s="558"/>
      <c r="U85" s="558"/>
      <c r="V85" s="558"/>
      <c r="W85" s="558"/>
      <c r="X85" s="558"/>
      <c r="Y85" s="558"/>
      <c r="Z85" s="558"/>
      <c r="AA85" s="558"/>
      <c r="AB85" s="558"/>
      <c r="AC85" s="558"/>
      <c r="AD85" s="558"/>
      <c r="AE85" s="558"/>
      <c r="AF85" s="558"/>
      <c r="AG85" s="558"/>
      <c r="AH85" s="558"/>
      <c r="AI85" s="559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60"/>
      <c r="AU85" s="560"/>
      <c r="AV85" s="560"/>
      <c r="AW85" s="561"/>
      <c r="AX85" s="562"/>
      <c r="AY85" s="562"/>
      <c r="AZ85" s="562"/>
      <c r="BA85" s="562"/>
      <c r="BB85" s="562"/>
      <c r="BC85" s="562"/>
      <c r="BD85" s="562"/>
      <c r="BE85" s="407">
        <v>25000</v>
      </c>
      <c r="BF85" s="408"/>
      <c r="BG85" s="408"/>
      <c r="BH85" s="408"/>
      <c r="BI85" s="408"/>
      <c r="BJ85" s="408"/>
      <c r="BK85" s="408"/>
      <c r="BL85" s="408"/>
      <c r="BM85" s="408"/>
      <c r="BN85" s="408"/>
      <c r="BO85" s="554">
        <v>25000</v>
      </c>
      <c r="BP85" s="555"/>
      <c r="BQ85" s="555"/>
      <c r="BR85" s="555"/>
      <c r="BS85" s="555"/>
      <c r="BT85" s="555"/>
      <c r="BU85" s="555"/>
      <c r="BV85" s="556"/>
      <c r="BW85" s="407">
        <v>25000</v>
      </c>
      <c r="BX85" s="408"/>
      <c r="BY85" s="408"/>
      <c r="BZ85" s="408"/>
      <c r="CA85" s="408"/>
      <c r="CB85" s="408"/>
    </row>
    <row r="86" spans="1:80" s="31" customFormat="1" ht="27" hidden="1" customHeight="1">
      <c r="A86" s="341" t="s">
        <v>139</v>
      </c>
      <c r="B86" s="342"/>
      <c r="C86" s="342"/>
      <c r="D86" s="343"/>
      <c r="E86" s="557" t="s">
        <v>303</v>
      </c>
      <c r="F86" s="558"/>
      <c r="G86" s="558"/>
      <c r="H86" s="558"/>
      <c r="I86" s="558"/>
      <c r="J86" s="558"/>
      <c r="K86" s="558"/>
      <c r="L86" s="558"/>
      <c r="M86" s="558"/>
      <c r="N86" s="558"/>
      <c r="O86" s="558"/>
      <c r="P86" s="558"/>
      <c r="Q86" s="558"/>
      <c r="R86" s="558"/>
      <c r="S86" s="558"/>
      <c r="T86" s="558"/>
      <c r="U86" s="558"/>
      <c r="V86" s="558"/>
      <c r="W86" s="558"/>
      <c r="X86" s="558"/>
      <c r="Y86" s="558"/>
      <c r="Z86" s="558"/>
      <c r="AA86" s="558"/>
      <c r="AB86" s="558"/>
      <c r="AC86" s="558"/>
      <c r="AD86" s="558"/>
      <c r="AE86" s="558"/>
      <c r="AF86" s="558"/>
      <c r="AG86" s="558"/>
      <c r="AH86" s="558"/>
      <c r="AI86" s="559"/>
      <c r="AJ86" s="560"/>
      <c r="AK86" s="560"/>
      <c r="AL86" s="560"/>
      <c r="AM86" s="560"/>
      <c r="AN86" s="560"/>
      <c r="AO86" s="560"/>
      <c r="AP86" s="560"/>
      <c r="AQ86" s="560"/>
      <c r="AR86" s="560"/>
      <c r="AS86" s="560"/>
      <c r="AT86" s="560"/>
      <c r="AU86" s="560"/>
      <c r="AV86" s="560"/>
      <c r="AW86" s="561"/>
      <c r="AX86" s="562"/>
      <c r="AY86" s="562"/>
      <c r="AZ86" s="562"/>
      <c r="BA86" s="562"/>
      <c r="BB86" s="562"/>
      <c r="BC86" s="562"/>
      <c r="BD86" s="562"/>
      <c r="BE86" s="407"/>
      <c r="BF86" s="408"/>
      <c r="BG86" s="408"/>
      <c r="BH86" s="408"/>
      <c r="BI86" s="408"/>
      <c r="BJ86" s="408"/>
      <c r="BK86" s="408"/>
      <c r="BL86" s="408"/>
      <c r="BM86" s="408"/>
      <c r="BN86" s="408"/>
      <c r="BO86" s="554"/>
      <c r="BP86" s="555"/>
      <c r="BQ86" s="555"/>
      <c r="BR86" s="555"/>
      <c r="BS86" s="555"/>
      <c r="BT86" s="555"/>
      <c r="BU86" s="555"/>
      <c r="BV86" s="556"/>
      <c r="BW86" s="407"/>
      <c r="BX86" s="408"/>
      <c r="BY86" s="408"/>
      <c r="BZ86" s="408"/>
      <c r="CA86" s="408"/>
      <c r="CB86" s="408"/>
    </row>
    <row r="87" spans="1:80" s="31" customFormat="1" ht="26.25" hidden="1" customHeight="1">
      <c r="A87" s="341" t="s">
        <v>339</v>
      </c>
      <c r="B87" s="342"/>
      <c r="C87" s="342"/>
      <c r="D87" s="343"/>
      <c r="E87" s="557" t="s">
        <v>304</v>
      </c>
      <c r="F87" s="558"/>
      <c r="G87" s="558"/>
      <c r="H87" s="558"/>
      <c r="I87" s="558"/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8"/>
      <c r="X87" s="558"/>
      <c r="Y87" s="558"/>
      <c r="Z87" s="558"/>
      <c r="AA87" s="558"/>
      <c r="AB87" s="558"/>
      <c r="AC87" s="558"/>
      <c r="AD87" s="558"/>
      <c r="AE87" s="558"/>
      <c r="AF87" s="558"/>
      <c r="AG87" s="558"/>
      <c r="AH87" s="558"/>
      <c r="AI87" s="559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60"/>
      <c r="AU87" s="560"/>
      <c r="AV87" s="560"/>
      <c r="AW87" s="561"/>
      <c r="AX87" s="562"/>
      <c r="AY87" s="562"/>
      <c r="AZ87" s="562"/>
      <c r="BA87" s="562"/>
      <c r="BB87" s="562"/>
      <c r="BC87" s="562"/>
      <c r="BD87" s="562"/>
      <c r="BE87" s="407"/>
      <c r="BF87" s="408"/>
      <c r="BG87" s="408"/>
      <c r="BH87" s="408"/>
      <c r="BI87" s="408"/>
      <c r="BJ87" s="408"/>
      <c r="BK87" s="408"/>
      <c r="BL87" s="408"/>
      <c r="BM87" s="408"/>
      <c r="BN87" s="408"/>
      <c r="BO87" s="554"/>
      <c r="BP87" s="555"/>
      <c r="BQ87" s="555"/>
      <c r="BR87" s="555"/>
      <c r="BS87" s="555"/>
      <c r="BT87" s="555"/>
      <c r="BU87" s="555"/>
      <c r="BV87" s="556"/>
      <c r="BW87" s="407"/>
      <c r="BX87" s="408"/>
      <c r="BY87" s="408"/>
      <c r="BZ87" s="408"/>
      <c r="CA87" s="408"/>
      <c r="CB87" s="408"/>
    </row>
    <row r="88" spans="1:80" s="31" customFormat="1" ht="30" customHeight="1">
      <c r="A88" s="341" t="s">
        <v>139</v>
      </c>
      <c r="B88" s="342"/>
      <c r="C88" s="342"/>
      <c r="D88" s="343"/>
      <c r="E88" s="557" t="s">
        <v>305</v>
      </c>
      <c r="F88" s="558"/>
      <c r="G88" s="558"/>
      <c r="H88" s="558"/>
      <c r="I88" s="558"/>
      <c r="J88" s="558"/>
      <c r="K88" s="558"/>
      <c r="L88" s="558"/>
      <c r="M88" s="558"/>
      <c r="N88" s="558"/>
      <c r="O88" s="558"/>
      <c r="P88" s="558"/>
      <c r="Q88" s="558"/>
      <c r="R88" s="558"/>
      <c r="S88" s="558"/>
      <c r="T88" s="558"/>
      <c r="U88" s="558"/>
      <c r="V88" s="558"/>
      <c r="W88" s="558"/>
      <c r="X88" s="558"/>
      <c r="Y88" s="558"/>
      <c r="Z88" s="558"/>
      <c r="AA88" s="558"/>
      <c r="AB88" s="558"/>
      <c r="AC88" s="558"/>
      <c r="AD88" s="558"/>
      <c r="AE88" s="558"/>
      <c r="AF88" s="558"/>
      <c r="AG88" s="558"/>
      <c r="AH88" s="558"/>
      <c r="AI88" s="559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1"/>
      <c r="AX88" s="562"/>
      <c r="AY88" s="562"/>
      <c r="AZ88" s="562"/>
      <c r="BA88" s="562"/>
      <c r="BB88" s="562"/>
      <c r="BC88" s="562"/>
      <c r="BD88" s="562"/>
      <c r="BE88" s="407">
        <v>19440</v>
      </c>
      <c r="BF88" s="408"/>
      <c r="BG88" s="408"/>
      <c r="BH88" s="408"/>
      <c r="BI88" s="408"/>
      <c r="BJ88" s="408"/>
      <c r="BK88" s="408"/>
      <c r="BL88" s="408"/>
      <c r="BM88" s="408"/>
      <c r="BN88" s="408"/>
      <c r="BO88" s="554">
        <v>19440</v>
      </c>
      <c r="BP88" s="555"/>
      <c r="BQ88" s="555"/>
      <c r="BR88" s="555"/>
      <c r="BS88" s="555"/>
      <c r="BT88" s="555"/>
      <c r="BU88" s="555"/>
      <c r="BV88" s="556"/>
      <c r="BW88" s="407">
        <v>19440</v>
      </c>
      <c r="BX88" s="408"/>
      <c r="BY88" s="408"/>
      <c r="BZ88" s="408"/>
      <c r="CA88" s="408"/>
      <c r="CB88" s="408"/>
    </row>
    <row r="89" spans="1:80" s="31" customFormat="1" ht="27" customHeight="1">
      <c r="A89" s="341" t="s">
        <v>339</v>
      </c>
      <c r="B89" s="342"/>
      <c r="C89" s="342"/>
      <c r="D89" s="343"/>
      <c r="E89" s="557" t="s">
        <v>306</v>
      </c>
      <c r="F89" s="558"/>
      <c r="G89" s="558"/>
      <c r="H89" s="558"/>
      <c r="I89" s="558"/>
      <c r="J89" s="558"/>
      <c r="K89" s="558"/>
      <c r="L89" s="558"/>
      <c r="M89" s="558"/>
      <c r="N89" s="558"/>
      <c r="O89" s="558"/>
      <c r="P89" s="558"/>
      <c r="Q89" s="558"/>
      <c r="R89" s="558"/>
      <c r="S89" s="558"/>
      <c r="T89" s="558"/>
      <c r="U89" s="558"/>
      <c r="V89" s="558"/>
      <c r="W89" s="558"/>
      <c r="X89" s="558"/>
      <c r="Y89" s="558"/>
      <c r="Z89" s="558"/>
      <c r="AA89" s="558"/>
      <c r="AB89" s="558"/>
      <c r="AC89" s="558"/>
      <c r="AD89" s="558"/>
      <c r="AE89" s="558"/>
      <c r="AF89" s="558"/>
      <c r="AG89" s="558"/>
      <c r="AH89" s="558"/>
      <c r="AI89" s="559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60"/>
      <c r="AU89" s="560"/>
      <c r="AV89" s="560"/>
      <c r="AW89" s="561"/>
      <c r="AX89" s="562"/>
      <c r="AY89" s="562"/>
      <c r="AZ89" s="562"/>
      <c r="BA89" s="562"/>
      <c r="BB89" s="562"/>
      <c r="BC89" s="562"/>
      <c r="BD89" s="562"/>
      <c r="BE89" s="407">
        <v>8000</v>
      </c>
      <c r="BF89" s="408"/>
      <c r="BG89" s="408"/>
      <c r="BH89" s="408"/>
      <c r="BI89" s="408"/>
      <c r="BJ89" s="408"/>
      <c r="BK89" s="408"/>
      <c r="BL89" s="408"/>
      <c r="BM89" s="408"/>
      <c r="BN89" s="408"/>
      <c r="BO89" s="554">
        <v>8000</v>
      </c>
      <c r="BP89" s="555"/>
      <c r="BQ89" s="555"/>
      <c r="BR89" s="555"/>
      <c r="BS89" s="555"/>
      <c r="BT89" s="555"/>
      <c r="BU89" s="555"/>
      <c r="BV89" s="556"/>
      <c r="BW89" s="407">
        <v>8000</v>
      </c>
      <c r="BX89" s="408"/>
      <c r="BY89" s="408"/>
      <c r="BZ89" s="408"/>
      <c r="CA89" s="408"/>
      <c r="CB89" s="408"/>
    </row>
    <row r="90" spans="1:80" s="31" customFormat="1" ht="15.75" customHeight="1">
      <c r="A90" s="341" t="s">
        <v>340</v>
      </c>
      <c r="B90" s="342"/>
      <c r="C90" s="342"/>
      <c r="D90" s="343"/>
      <c r="E90" s="557" t="s">
        <v>348</v>
      </c>
      <c r="F90" s="558"/>
      <c r="G90" s="558"/>
      <c r="H90" s="558"/>
      <c r="I90" s="558"/>
      <c r="J90" s="558"/>
      <c r="K90" s="558"/>
      <c r="L90" s="558"/>
      <c r="M90" s="558"/>
      <c r="N90" s="558"/>
      <c r="O90" s="558"/>
      <c r="P90" s="558"/>
      <c r="Q90" s="558"/>
      <c r="R90" s="558"/>
      <c r="S90" s="558"/>
      <c r="T90" s="558"/>
      <c r="U90" s="558"/>
      <c r="V90" s="558"/>
      <c r="W90" s="558"/>
      <c r="X90" s="558"/>
      <c r="Y90" s="558"/>
      <c r="Z90" s="558"/>
      <c r="AA90" s="558"/>
      <c r="AB90" s="558"/>
      <c r="AC90" s="558"/>
      <c r="AD90" s="558"/>
      <c r="AE90" s="558"/>
      <c r="AF90" s="558"/>
      <c r="AG90" s="558"/>
      <c r="AH90" s="558"/>
      <c r="AI90" s="559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60"/>
      <c r="AU90" s="560"/>
      <c r="AV90" s="560"/>
      <c r="AW90" s="561"/>
      <c r="AX90" s="562"/>
      <c r="AY90" s="562"/>
      <c r="AZ90" s="562"/>
      <c r="BA90" s="562"/>
      <c r="BB90" s="562"/>
      <c r="BC90" s="562"/>
      <c r="BD90" s="562"/>
      <c r="BE90" s="407">
        <v>45000</v>
      </c>
      <c r="BF90" s="408"/>
      <c r="BG90" s="408"/>
      <c r="BH90" s="408"/>
      <c r="BI90" s="408"/>
      <c r="BJ90" s="408"/>
      <c r="BK90" s="408"/>
      <c r="BL90" s="408"/>
      <c r="BM90" s="408"/>
      <c r="BN90" s="408"/>
      <c r="BO90" s="554">
        <v>45000</v>
      </c>
      <c r="BP90" s="555"/>
      <c r="BQ90" s="555"/>
      <c r="BR90" s="555"/>
      <c r="BS90" s="555"/>
      <c r="BT90" s="555"/>
      <c r="BU90" s="555"/>
      <c r="BV90" s="556"/>
      <c r="BW90" s="407">
        <v>45000</v>
      </c>
      <c r="BX90" s="408"/>
      <c r="BY90" s="408"/>
      <c r="BZ90" s="408"/>
      <c r="CA90" s="408"/>
      <c r="CB90" s="408"/>
    </row>
    <row r="91" spans="1:80" s="31" customFormat="1" ht="15" customHeight="1">
      <c r="A91" s="341" t="s">
        <v>341</v>
      </c>
      <c r="B91" s="342"/>
      <c r="C91" s="342"/>
      <c r="D91" s="343"/>
      <c r="E91" s="557" t="s">
        <v>178</v>
      </c>
      <c r="F91" s="558"/>
      <c r="G91" s="558"/>
      <c r="H91" s="558"/>
      <c r="I91" s="558"/>
      <c r="J91" s="558"/>
      <c r="K91" s="558"/>
      <c r="L91" s="558"/>
      <c r="M91" s="558"/>
      <c r="N91" s="558"/>
      <c r="O91" s="558"/>
      <c r="P91" s="558"/>
      <c r="Q91" s="558"/>
      <c r="R91" s="558"/>
      <c r="S91" s="558"/>
      <c r="T91" s="558"/>
      <c r="U91" s="558"/>
      <c r="V91" s="558"/>
      <c r="W91" s="558"/>
      <c r="X91" s="558"/>
      <c r="Y91" s="558"/>
      <c r="Z91" s="558"/>
      <c r="AA91" s="558"/>
      <c r="AB91" s="558"/>
      <c r="AC91" s="558"/>
      <c r="AD91" s="558"/>
      <c r="AE91" s="558"/>
      <c r="AF91" s="558"/>
      <c r="AG91" s="558"/>
      <c r="AH91" s="558"/>
      <c r="AI91" s="559"/>
      <c r="AJ91" s="560"/>
      <c r="AK91" s="560"/>
      <c r="AL91" s="560"/>
      <c r="AM91" s="560"/>
      <c r="AN91" s="560"/>
      <c r="AO91" s="560"/>
      <c r="AP91" s="560"/>
      <c r="AQ91" s="560"/>
      <c r="AR91" s="560"/>
      <c r="AS91" s="560"/>
      <c r="AT91" s="560"/>
      <c r="AU91" s="560"/>
      <c r="AV91" s="560"/>
      <c r="AW91" s="561"/>
      <c r="AX91" s="562"/>
      <c r="AY91" s="562"/>
      <c r="AZ91" s="562"/>
      <c r="BA91" s="562"/>
      <c r="BB91" s="562"/>
      <c r="BC91" s="562"/>
      <c r="BD91" s="562"/>
      <c r="BE91" s="407">
        <v>10000</v>
      </c>
      <c r="BF91" s="408"/>
      <c r="BG91" s="408"/>
      <c r="BH91" s="408"/>
      <c r="BI91" s="408"/>
      <c r="BJ91" s="408"/>
      <c r="BK91" s="408"/>
      <c r="BL91" s="408"/>
      <c r="BM91" s="408"/>
      <c r="BN91" s="408"/>
      <c r="BO91" s="407">
        <v>10000</v>
      </c>
      <c r="BP91" s="408"/>
      <c r="BQ91" s="408"/>
      <c r="BR91" s="408"/>
      <c r="BS91" s="408"/>
      <c r="BT91" s="408"/>
      <c r="BU91" s="408"/>
      <c r="BV91" s="408"/>
      <c r="BW91" s="407">
        <v>10000</v>
      </c>
      <c r="BX91" s="408"/>
      <c r="BY91" s="408"/>
      <c r="BZ91" s="408"/>
      <c r="CA91" s="408"/>
      <c r="CB91" s="408"/>
    </row>
    <row r="92" spans="1:80" s="31" customFormat="1" ht="50.25" customHeight="1">
      <c r="A92" s="341" t="s">
        <v>342</v>
      </c>
      <c r="B92" s="342"/>
      <c r="C92" s="342"/>
      <c r="D92" s="343"/>
      <c r="E92" s="557" t="s">
        <v>307</v>
      </c>
      <c r="F92" s="558"/>
      <c r="G92" s="558"/>
      <c r="H92" s="558"/>
      <c r="I92" s="558"/>
      <c r="J92" s="558"/>
      <c r="K92" s="558"/>
      <c r="L92" s="558"/>
      <c r="M92" s="558"/>
      <c r="N92" s="558"/>
      <c r="O92" s="558"/>
      <c r="P92" s="558"/>
      <c r="Q92" s="558"/>
      <c r="R92" s="558"/>
      <c r="S92" s="558"/>
      <c r="T92" s="558"/>
      <c r="U92" s="558"/>
      <c r="V92" s="558"/>
      <c r="W92" s="558"/>
      <c r="X92" s="558"/>
      <c r="Y92" s="558"/>
      <c r="Z92" s="558"/>
      <c r="AA92" s="558"/>
      <c r="AB92" s="558"/>
      <c r="AC92" s="558"/>
      <c r="AD92" s="558"/>
      <c r="AE92" s="558"/>
      <c r="AF92" s="558"/>
      <c r="AG92" s="558"/>
      <c r="AH92" s="558"/>
      <c r="AI92" s="559"/>
      <c r="AJ92" s="560"/>
      <c r="AK92" s="560"/>
      <c r="AL92" s="560"/>
      <c r="AM92" s="560"/>
      <c r="AN92" s="560"/>
      <c r="AO92" s="560"/>
      <c r="AP92" s="560"/>
      <c r="AQ92" s="560"/>
      <c r="AR92" s="560"/>
      <c r="AS92" s="560"/>
      <c r="AT92" s="560"/>
      <c r="AU92" s="560"/>
      <c r="AV92" s="560"/>
      <c r="AW92" s="561"/>
      <c r="AX92" s="562"/>
      <c r="AY92" s="562"/>
      <c r="AZ92" s="562"/>
      <c r="BA92" s="562"/>
      <c r="BB92" s="562"/>
      <c r="BC92" s="562"/>
      <c r="BD92" s="562"/>
      <c r="BE92" s="407">
        <v>25000</v>
      </c>
      <c r="BF92" s="408"/>
      <c r="BG92" s="408"/>
      <c r="BH92" s="408"/>
      <c r="BI92" s="408"/>
      <c r="BJ92" s="408"/>
      <c r="BK92" s="408"/>
      <c r="BL92" s="408"/>
      <c r="BM92" s="408"/>
      <c r="BN92" s="408"/>
      <c r="BO92" s="554">
        <v>25000</v>
      </c>
      <c r="BP92" s="555"/>
      <c r="BQ92" s="555"/>
      <c r="BR92" s="555"/>
      <c r="BS92" s="555"/>
      <c r="BT92" s="555"/>
      <c r="BU92" s="555"/>
      <c r="BV92" s="556"/>
      <c r="BW92" s="407">
        <v>25000</v>
      </c>
      <c r="BX92" s="408"/>
      <c r="BY92" s="408"/>
      <c r="BZ92" s="408"/>
      <c r="CA92" s="408"/>
      <c r="CB92" s="408"/>
    </row>
    <row r="93" spans="1:80" s="31" customFormat="1" ht="15" customHeight="1">
      <c r="A93" s="341" t="s">
        <v>343</v>
      </c>
      <c r="B93" s="342"/>
      <c r="C93" s="342"/>
      <c r="D93" s="343"/>
      <c r="E93" s="557" t="s">
        <v>349</v>
      </c>
      <c r="F93" s="558"/>
      <c r="G93" s="558"/>
      <c r="H93" s="558"/>
      <c r="I93" s="558"/>
      <c r="J93" s="558"/>
      <c r="K93" s="558"/>
      <c r="L93" s="558"/>
      <c r="M93" s="558"/>
      <c r="N93" s="558"/>
      <c r="O93" s="558"/>
      <c r="P93" s="558"/>
      <c r="Q93" s="558"/>
      <c r="R93" s="558"/>
      <c r="S93" s="558"/>
      <c r="T93" s="558"/>
      <c r="U93" s="558"/>
      <c r="V93" s="558"/>
      <c r="W93" s="558"/>
      <c r="X93" s="558"/>
      <c r="Y93" s="558"/>
      <c r="Z93" s="558"/>
      <c r="AA93" s="558"/>
      <c r="AB93" s="558"/>
      <c r="AC93" s="558"/>
      <c r="AD93" s="558"/>
      <c r="AE93" s="558"/>
      <c r="AF93" s="558"/>
      <c r="AG93" s="558"/>
      <c r="AH93" s="558"/>
      <c r="AI93" s="559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1"/>
      <c r="AX93" s="562"/>
      <c r="AY93" s="562"/>
      <c r="AZ93" s="562"/>
      <c r="BA93" s="562"/>
      <c r="BB93" s="562"/>
      <c r="BC93" s="562"/>
      <c r="BD93" s="562"/>
      <c r="BE93" s="407">
        <v>7500</v>
      </c>
      <c r="BF93" s="408"/>
      <c r="BG93" s="408"/>
      <c r="BH93" s="408"/>
      <c r="BI93" s="408"/>
      <c r="BJ93" s="408"/>
      <c r="BK93" s="408"/>
      <c r="BL93" s="408"/>
      <c r="BM93" s="408"/>
      <c r="BN93" s="408"/>
      <c r="BO93" s="554">
        <v>7500</v>
      </c>
      <c r="BP93" s="555"/>
      <c r="BQ93" s="555"/>
      <c r="BR93" s="555"/>
      <c r="BS93" s="555"/>
      <c r="BT93" s="555"/>
      <c r="BU93" s="555"/>
      <c r="BV93" s="556"/>
      <c r="BW93" s="407">
        <v>7500</v>
      </c>
      <c r="BX93" s="408"/>
      <c r="BY93" s="408"/>
      <c r="BZ93" s="408"/>
      <c r="CA93" s="408"/>
      <c r="CB93" s="408"/>
    </row>
    <row r="94" spans="1:80" s="31" customFormat="1" ht="15" customHeight="1">
      <c r="A94" s="341" t="s">
        <v>496</v>
      </c>
      <c r="B94" s="342"/>
      <c r="C94" s="342"/>
      <c r="D94" s="343"/>
      <c r="E94" s="557" t="s">
        <v>497</v>
      </c>
      <c r="F94" s="558"/>
      <c r="G94" s="558"/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8"/>
      <c r="X94" s="558"/>
      <c r="Y94" s="558"/>
      <c r="Z94" s="558"/>
      <c r="AA94" s="558"/>
      <c r="AB94" s="558"/>
      <c r="AC94" s="558"/>
      <c r="AD94" s="558"/>
      <c r="AE94" s="558"/>
      <c r="AF94" s="558"/>
      <c r="AG94" s="558"/>
      <c r="AH94" s="558"/>
      <c r="AI94" s="559"/>
      <c r="AJ94" s="560"/>
      <c r="AK94" s="560"/>
      <c r="AL94" s="560"/>
      <c r="AM94" s="560"/>
      <c r="AN94" s="560"/>
      <c r="AO94" s="560"/>
      <c r="AP94" s="560"/>
      <c r="AQ94" s="560"/>
      <c r="AR94" s="560"/>
      <c r="AS94" s="560"/>
      <c r="AT94" s="560"/>
      <c r="AU94" s="560"/>
      <c r="AV94" s="560"/>
      <c r="AW94" s="561"/>
      <c r="AX94" s="562"/>
      <c r="AY94" s="562"/>
      <c r="AZ94" s="562"/>
      <c r="BA94" s="562"/>
      <c r="BB94" s="562"/>
      <c r="BC94" s="562"/>
      <c r="BD94" s="562"/>
      <c r="BE94" s="407">
        <v>24000</v>
      </c>
      <c r="BF94" s="408"/>
      <c r="BG94" s="408"/>
      <c r="BH94" s="408"/>
      <c r="BI94" s="408"/>
      <c r="BJ94" s="408"/>
      <c r="BK94" s="408"/>
      <c r="BL94" s="408"/>
      <c r="BM94" s="408"/>
      <c r="BN94" s="408"/>
      <c r="BO94" s="554">
        <v>24000</v>
      </c>
      <c r="BP94" s="555"/>
      <c r="BQ94" s="555"/>
      <c r="BR94" s="555"/>
      <c r="BS94" s="555"/>
      <c r="BT94" s="555"/>
      <c r="BU94" s="555"/>
      <c r="BV94" s="556"/>
      <c r="BW94" s="407">
        <v>24000</v>
      </c>
      <c r="BX94" s="408"/>
      <c r="BY94" s="408"/>
      <c r="BZ94" s="408"/>
      <c r="CA94" s="408"/>
      <c r="CB94" s="408"/>
    </row>
    <row r="95" spans="1:80" s="31" customFormat="1" ht="15" customHeight="1">
      <c r="A95" s="350"/>
      <c r="B95" s="351"/>
      <c r="C95" s="351"/>
      <c r="D95" s="352"/>
      <c r="E95" s="599" t="s">
        <v>168</v>
      </c>
      <c r="F95" s="600"/>
      <c r="G95" s="600"/>
      <c r="H95" s="600"/>
      <c r="I95" s="600"/>
      <c r="J95" s="600"/>
      <c r="K95" s="600"/>
      <c r="L95" s="600"/>
      <c r="M95" s="600"/>
      <c r="N95" s="600"/>
      <c r="O95" s="600"/>
      <c r="P95" s="600"/>
      <c r="Q95" s="600"/>
      <c r="R95" s="600"/>
      <c r="S95" s="600"/>
      <c r="T95" s="600"/>
      <c r="U95" s="600"/>
      <c r="V95" s="600"/>
      <c r="W95" s="600"/>
      <c r="X95" s="600"/>
      <c r="Y95" s="600"/>
      <c r="Z95" s="600"/>
      <c r="AA95" s="600"/>
      <c r="AB95" s="600"/>
      <c r="AC95" s="600"/>
      <c r="AD95" s="600"/>
      <c r="AE95" s="600"/>
      <c r="AF95" s="600"/>
      <c r="AG95" s="600"/>
      <c r="AH95" s="600"/>
      <c r="AI95" s="601" t="s">
        <v>5</v>
      </c>
      <c r="AJ95" s="602"/>
      <c r="AK95" s="602"/>
      <c r="AL95" s="602"/>
      <c r="AM95" s="602"/>
      <c r="AN95" s="602" t="s">
        <v>5</v>
      </c>
      <c r="AO95" s="602"/>
      <c r="AP95" s="602"/>
      <c r="AQ95" s="602"/>
      <c r="AR95" s="602"/>
      <c r="AS95" s="602"/>
      <c r="AT95" s="602"/>
      <c r="AU95" s="602"/>
      <c r="AV95" s="602"/>
      <c r="AW95" s="603" t="s">
        <v>5</v>
      </c>
      <c r="AX95" s="413"/>
      <c r="AY95" s="413"/>
      <c r="AZ95" s="413"/>
      <c r="BA95" s="413"/>
      <c r="BB95" s="413"/>
      <c r="BC95" s="413"/>
      <c r="BD95" s="413" t="s">
        <v>5</v>
      </c>
      <c r="BE95" s="414">
        <f>SUM(BE84:BN94)</f>
        <v>170940</v>
      </c>
      <c r="BF95" s="415"/>
      <c r="BG95" s="415"/>
      <c r="BH95" s="415"/>
      <c r="BI95" s="415"/>
      <c r="BJ95" s="415"/>
      <c r="BK95" s="415"/>
      <c r="BL95" s="415"/>
      <c r="BM95" s="415"/>
      <c r="BN95" s="415">
        <f>SUM(BN84:BN92)</f>
        <v>0</v>
      </c>
      <c r="BO95" s="414">
        <f>SUM(BO84:BV94)</f>
        <v>170940</v>
      </c>
      <c r="BP95" s="415"/>
      <c r="BQ95" s="415"/>
      <c r="BR95" s="415"/>
      <c r="BS95" s="415"/>
      <c r="BT95" s="415"/>
      <c r="BU95" s="415"/>
      <c r="BV95" s="415"/>
      <c r="BW95" s="414">
        <f>SUM(BW84:CB94)</f>
        <v>170940</v>
      </c>
      <c r="BX95" s="415"/>
      <c r="BY95" s="415"/>
      <c r="BZ95" s="415"/>
      <c r="CA95" s="415"/>
      <c r="CB95" s="415"/>
    </row>
    <row r="96" spans="1:80" s="31" customFormat="1" ht="1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</row>
    <row r="97" spans="1:85" s="31" customFormat="1" ht="15" customHeight="1">
      <c r="A97" s="389" t="s">
        <v>472</v>
      </c>
      <c r="B97" s="389"/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  <c r="V97" s="389"/>
      <c r="W97" s="389"/>
      <c r="X97" s="389"/>
      <c r="Y97" s="389"/>
      <c r="Z97" s="389"/>
      <c r="AA97" s="389"/>
      <c r="AB97" s="389"/>
      <c r="AC97" s="389"/>
      <c r="AD97" s="389"/>
      <c r="AE97" s="389"/>
      <c r="AF97" s="389"/>
      <c r="AG97" s="389"/>
      <c r="AH97" s="389"/>
      <c r="AI97" s="389"/>
      <c r="AJ97" s="389"/>
      <c r="AK97" s="389"/>
      <c r="AL97" s="389"/>
      <c r="AM97" s="389"/>
      <c r="AN97" s="389"/>
      <c r="AO97" s="389"/>
      <c r="AP97" s="389"/>
      <c r="AQ97" s="389"/>
      <c r="AR97" s="389"/>
      <c r="AS97" s="389"/>
      <c r="AT97" s="389"/>
      <c r="AU97" s="389"/>
      <c r="AV97" s="389"/>
      <c r="AW97" s="389"/>
      <c r="AX97" s="389"/>
      <c r="AY97" s="389"/>
      <c r="AZ97" s="389"/>
      <c r="BA97" s="389"/>
      <c r="BB97" s="389"/>
      <c r="BC97" s="389"/>
      <c r="BD97" s="389"/>
      <c r="BE97" s="389"/>
      <c r="BF97" s="389"/>
      <c r="BG97" s="389"/>
      <c r="BH97" s="389"/>
      <c r="BI97" s="389"/>
      <c r="BJ97" s="389"/>
      <c r="BK97" s="389"/>
      <c r="BL97" s="389"/>
      <c r="BM97" s="389"/>
      <c r="BN97" s="389"/>
      <c r="BO97" s="389"/>
      <c r="BP97" s="389"/>
      <c r="BQ97" s="389"/>
      <c r="BR97" s="389"/>
      <c r="BS97" s="389"/>
      <c r="BT97" s="389"/>
      <c r="BU97" s="389"/>
      <c r="BV97" s="389"/>
      <c r="BW97" s="389"/>
      <c r="BX97" s="389"/>
      <c r="BY97" s="389"/>
      <c r="BZ97" s="389"/>
      <c r="CA97" s="389"/>
      <c r="CB97" s="389"/>
    </row>
    <row r="98" spans="1:85" s="31" customFormat="1" ht="1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</row>
    <row r="99" spans="1:85" s="31" customFormat="1" ht="23.25" customHeight="1">
      <c r="A99" s="370" t="s">
        <v>187</v>
      </c>
      <c r="B99" s="371"/>
      <c r="C99" s="371"/>
      <c r="D99" s="372"/>
      <c r="E99" s="379" t="s">
        <v>166</v>
      </c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I99" s="340"/>
      <c r="AJ99" s="340"/>
      <c r="AK99" s="340"/>
      <c r="AL99" s="340"/>
      <c r="AM99" s="340"/>
      <c r="AN99" s="340"/>
      <c r="AO99" s="340"/>
      <c r="AP99" s="340"/>
      <c r="AQ99" s="340"/>
      <c r="AR99" s="340"/>
      <c r="AS99" s="340"/>
      <c r="AT99" s="340"/>
      <c r="AU99" s="370" t="s">
        <v>280</v>
      </c>
      <c r="AV99" s="518"/>
      <c r="AW99" s="518"/>
      <c r="AX99" s="518"/>
      <c r="AY99" s="518"/>
      <c r="AZ99" s="518"/>
      <c r="BA99" s="518"/>
      <c r="BB99" s="518"/>
      <c r="BC99" s="519"/>
      <c r="BD99" s="379" t="s">
        <v>308</v>
      </c>
      <c r="BE99" s="340"/>
      <c r="BF99" s="340"/>
      <c r="BG99" s="340"/>
      <c r="BH99" s="340"/>
      <c r="BI99" s="340"/>
      <c r="BJ99" s="340"/>
      <c r="BK99" s="340"/>
      <c r="BL99" s="340"/>
      <c r="BM99" s="340"/>
      <c r="BN99" s="340"/>
      <c r="BO99" s="340"/>
      <c r="BP99" s="340"/>
      <c r="BQ99" s="340"/>
      <c r="BR99" s="340"/>
      <c r="BS99" s="340"/>
      <c r="BT99" s="340"/>
      <c r="BU99" s="340"/>
      <c r="BV99" s="340"/>
      <c r="BW99" s="340"/>
      <c r="BX99" s="340"/>
      <c r="BY99" s="340"/>
      <c r="BZ99" s="340"/>
      <c r="CA99" s="340"/>
      <c r="CB99" s="340"/>
    </row>
    <row r="100" spans="1:85" s="31" customFormat="1" ht="15.75" customHeight="1">
      <c r="A100" s="373"/>
      <c r="B100" s="374"/>
      <c r="C100" s="374"/>
      <c r="D100" s="375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I100" s="340"/>
      <c r="AJ100" s="340"/>
      <c r="AK100" s="340"/>
      <c r="AL100" s="340"/>
      <c r="AM100" s="340"/>
      <c r="AN100" s="340"/>
      <c r="AO100" s="340"/>
      <c r="AP100" s="340"/>
      <c r="AQ100" s="340"/>
      <c r="AR100" s="340"/>
      <c r="AS100" s="340"/>
      <c r="AT100" s="340"/>
      <c r="AU100" s="520"/>
      <c r="AV100" s="521"/>
      <c r="AW100" s="521"/>
      <c r="AX100" s="521"/>
      <c r="AY100" s="521"/>
      <c r="AZ100" s="521"/>
      <c r="BA100" s="521"/>
      <c r="BB100" s="521"/>
      <c r="BC100" s="522"/>
      <c r="BD100" s="379" t="s">
        <v>276</v>
      </c>
      <c r="BE100" s="340"/>
      <c r="BF100" s="340"/>
      <c r="BG100" s="340"/>
      <c r="BH100" s="340"/>
      <c r="BI100" s="340"/>
      <c r="BJ100" s="340"/>
      <c r="BK100" s="340"/>
      <c r="BL100" s="340"/>
      <c r="BM100" s="340"/>
      <c r="BN100" s="379" t="s">
        <v>274</v>
      </c>
      <c r="BO100" s="340"/>
      <c r="BP100" s="340"/>
      <c r="BQ100" s="340"/>
      <c r="BR100" s="340"/>
      <c r="BS100" s="340"/>
      <c r="BT100" s="340"/>
      <c r="BU100" s="340"/>
      <c r="BV100" s="340"/>
      <c r="BW100" s="340"/>
      <c r="BX100" s="340"/>
      <c r="BY100" s="340"/>
      <c r="BZ100" s="340"/>
      <c r="CA100" s="340"/>
      <c r="CB100" s="340"/>
    </row>
    <row r="101" spans="1:85" s="31" customFormat="1" ht="15.75" customHeight="1">
      <c r="A101" s="376"/>
      <c r="B101" s="377"/>
      <c r="C101" s="377"/>
      <c r="D101" s="378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40"/>
      <c r="AS101" s="340"/>
      <c r="AT101" s="340"/>
      <c r="AU101" s="523"/>
      <c r="AV101" s="524"/>
      <c r="AW101" s="524"/>
      <c r="AX101" s="524"/>
      <c r="AY101" s="524"/>
      <c r="AZ101" s="524"/>
      <c r="BA101" s="524"/>
      <c r="BB101" s="524"/>
      <c r="BC101" s="525"/>
      <c r="BD101" s="340"/>
      <c r="BE101" s="340"/>
      <c r="BF101" s="340"/>
      <c r="BG101" s="340"/>
      <c r="BH101" s="340"/>
      <c r="BI101" s="340"/>
      <c r="BJ101" s="340"/>
      <c r="BK101" s="340"/>
      <c r="BL101" s="340"/>
      <c r="BM101" s="340"/>
      <c r="BN101" s="379" t="s">
        <v>485</v>
      </c>
      <c r="BO101" s="340"/>
      <c r="BP101" s="340"/>
      <c r="BQ101" s="340"/>
      <c r="BR101" s="340"/>
      <c r="BS101" s="340"/>
      <c r="BT101" s="340"/>
      <c r="BU101" s="340"/>
      <c r="BV101" s="340"/>
      <c r="BW101" s="390" t="s">
        <v>518</v>
      </c>
      <c r="BX101" s="391"/>
      <c r="BY101" s="391"/>
      <c r="BZ101" s="391"/>
      <c r="CA101" s="391"/>
      <c r="CB101" s="392"/>
    </row>
    <row r="102" spans="1:85" s="31" customFormat="1" ht="13.9" customHeight="1">
      <c r="A102" s="361">
        <v>1</v>
      </c>
      <c r="B102" s="362"/>
      <c r="C102" s="362"/>
      <c r="D102" s="363"/>
      <c r="E102" s="346">
        <v>2</v>
      </c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61">
        <v>3</v>
      </c>
      <c r="AV102" s="526"/>
      <c r="AW102" s="526"/>
      <c r="AX102" s="526"/>
      <c r="AY102" s="526"/>
      <c r="AZ102" s="526"/>
      <c r="BA102" s="526"/>
      <c r="BB102" s="526"/>
      <c r="BC102" s="527"/>
      <c r="BD102" s="346">
        <v>4</v>
      </c>
      <c r="BE102" s="346"/>
      <c r="BF102" s="346"/>
      <c r="BG102" s="346"/>
      <c r="BH102" s="346"/>
      <c r="BI102" s="346"/>
      <c r="BJ102" s="346"/>
      <c r="BK102" s="346"/>
      <c r="BL102" s="346"/>
      <c r="BM102" s="346"/>
      <c r="BN102" s="346">
        <v>5</v>
      </c>
      <c r="BO102" s="347"/>
      <c r="BP102" s="347"/>
      <c r="BQ102" s="347"/>
      <c r="BR102" s="347"/>
      <c r="BS102" s="347"/>
      <c r="BT102" s="347"/>
      <c r="BU102" s="347"/>
      <c r="BV102" s="347"/>
      <c r="BW102" s="346">
        <v>6</v>
      </c>
      <c r="BX102" s="347"/>
      <c r="BY102" s="347"/>
      <c r="BZ102" s="347"/>
      <c r="CA102" s="347"/>
      <c r="CB102" s="347"/>
    </row>
    <row r="103" spans="1:85" s="31" customFormat="1" ht="15" customHeight="1">
      <c r="A103" s="341">
        <v>1</v>
      </c>
      <c r="B103" s="342"/>
      <c r="C103" s="342"/>
      <c r="D103" s="343"/>
      <c r="E103" s="528" t="s">
        <v>309</v>
      </c>
      <c r="F103" s="529"/>
      <c r="G103" s="529"/>
      <c r="H103" s="529"/>
      <c r="I103" s="529"/>
      <c r="J103" s="529"/>
      <c r="K103" s="529"/>
      <c r="L103" s="529"/>
      <c r="M103" s="529"/>
      <c r="N103" s="529"/>
      <c r="O103" s="529"/>
      <c r="P103" s="529"/>
      <c r="Q103" s="529"/>
      <c r="R103" s="529"/>
      <c r="S103" s="529"/>
      <c r="T103" s="529"/>
      <c r="U103" s="529"/>
      <c r="V103" s="529"/>
      <c r="W103" s="529"/>
      <c r="X103" s="529"/>
      <c r="Y103" s="529"/>
      <c r="Z103" s="529"/>
      <c r="AA103" s="529"/>
      <c r="AB103" s="529"/>
      <c r="AC103" s="529"/>
      <c r="AD103" s="529"/>
      <c r="AE103" s="529"/>
      <c r="AF103" s="529"/>
      <c r="AG103" s="529"/>
      <c r="AH103" s="529"/>
      <c r="AI103" s="529"/>
      <c r="AJ103" s="529"/>
      <c r="AK103" s="529"/>
      <c r="AL103" s="529"/>
      <c r="AM103" s="529"/>
      <c r="AN103" s="529"/>
      <c r="AO103" s="529"/>
      <c r="AP103" s="529"/>
      <c r="AQ103" s="529"/>
      <c r="AR103" s="529"/>
      <c r="AS103" s="529"/>
      <c r="AT103" s="529"/>
      <c r="AU103" s="530"/>
      <c r="AV103" s="531"/>
      <c r="AW103" s="531"/>
      <c r="AX103" s="531"/>
      <c r="AY103" s="531"/>
      <c r="AZ103" s="531"/>
      <c r="BA103" s="531"/>
      <c r="BB103" s="531"/>
      <c r="BC103" s="532"/>
      <c r="BD103" s="407">
        <v>105627</v>
      </c>
      <c r="BE103" s="407"/>
      <c r="BF103" s="407"/>
      <c r="BG103" s="407"/>
      <c r="BH103" s="407"/>
      <c r="BI103" s="407"/>
      <c r="BJ103" s="407"/>
      <c r="BK103" s="407"/>
      <c r="BL103" s="407"/>
      <c r="BM103" s="407"/>
      <c r="BN103" s="407">
        <v>105627</v>
      </c>
      <c r="BO103" s="408"/>
      <c r="BP103" s="408"/>
      <c r="BQ103" s="408"/>
      <c r="BR103" s="408"/>
      <c r="BS103" s="408"/>
      <c r="BT103" s="408"/>
      <c r="BU103" s="408"/>
      <c r="BV103" s="408"/>
      <c r="BW103" s="407">
        <v>105627</v>
      </c>
      <c r="BX103" s="408"/>
      <c r="BY103" s="408"/>
      <c r="BZ103" s="408"/>
      <c r="CA103" s="408"/>
      <c r="CB103" s="408"/>
    </row>
    <row r="104" spans="1:85" s="31" customFormat="1" ht="15" hidden="1" customHeight="1">
      <c r="A104" s="341">
        <v>2</v>
      </c>
      <c r="B104" s="342"/>
      <c r="C104" s="342"/>
      <c r="D104" s="343"/>
      <c r="E104" s="528" t="s">
        <v>310</v>
      </c>
      <c r="F104" s="529"/>
      <c r="G104" s="529"/>
      <c r="H104" s="529"/>
      <c r="I104" s="529"/>
      <c r="J104" s="529"/>
      <c r="K104" s="529"/>
      <c r="L104" s="529"/>
      <c r="M104" s="529"/>
      <c r="N104" s="529"/>
      <c r="O104" s="529"/>
      <c r="P104" s="529"/>
      <c r="Q104" s="529"/>
      <c r="R104" s="529"/>
      <c r="S104" s="529"/>
      <c r="T104" s="529"/>
      <c r="U104" s="529"/>
      <c r="V104" s="529"/>
      <c r="W104" s="529"/>
      <c r="X104" s="529"/>
      <c r="Y104" s="529"/>
      <c r="Z104" s="529"/>
      <c r="AA104" s="529"/>
      <c r="AB104" s="529"/>
      <c r="AC104" s="529"/>
      <c r="AD104" s="529"/>
      <c r="AE104" s="529"/>
      <c r="AF104" s="529"/>
      <c r="AG104" s="529"/>
      <c r="AH104" s="529"/>
      <c r="AI104" s="529"/>
      <c r="AJ104" s="529"/>
      <c r="AK104" s="529"/>
      <c r="AL104" s="529"/>
      <c r="AM104" s="529"/>
      <c r="AN104" s="529"/>
      <c r="AO104" s="529"/>
      <c r="AP104" s="529"/>
      <c r="AQ104" s="529"/>
      <c r="AR104" s="529"/>
      <c r="AS104" s="529"/>
      <c r="AT104" s="529"/>
      <c r="AU104" s="530"/>
      <c r="AV104" s="531"/>
      <c r="AW104" s="531"/>
      <c r="AX104" s="531"/>
      <c r="AY104" s="531"/>
      <c r="AZ104" s="531"/>
      <c r="BA104" s="531"/>
      <c r="BB104" s="531"/>
      <c r="BC104" s="532"/>
      <c r="BD104" s="407"/>
      <c r="BE104" s="407"/>
      <c r="BF104" s="407"/>
      <c r="BG104" s="407"/>
      <c r="BH104" s="407"/>
      <c r="BI104" s="407"/>
      <c r="BJ104" s="407"/>
      <c r="BK104" s="407"/>
      <c r="BL104" s="407"/>
      <c r="BM104" s="407"/>
      <c r="BN104" s="407"/>
      <c r="BO104" s="408"/>
      <c r="BP104" s="408"/>
      <c r="BQ104" s="408"/>
      <c r="BR104" s="408"/>
      <c r="BS104" s="408"/>
      <c r="BT104" s="408"/>
      <c r="BU104" s="408"/>
      <c r="BV104" s="408"/>
      <c r="BW104" s="407"/>
      <c r="BX104" s="408"/>
      <c r="BY104" s="408"/>
      <c r="BZ104" s="408"/>
      <c r="CA104" s="408"/>
      <c r="CB104" s="408"/>
    </row>
    <row r="105" spans="1:85" s="31" customFormat="1" ht="20.45" hidden="1" customHeight="1">
      <c r="A105" s="341">
        <v>3</v>
      </c>
      <c r="B105" s="342"/>
      <c r="C105" s="342"/>
      <c r="D105" s="343"/>
      <c r="E105" s="528" t="s">
        <v>447</v>
      </c>
      <c r="F105" s="529"/>
      <c r="G105" s="529"/>
      <c r="H105" s="529"/>
      <c r="I105" s="529"/>
      <c r="J105" s="529"/>
      <c r="K105" s="529"/>
      <c r="L105" s="529"/>
      <c r="M105" s="529"/>
      <c r="N105" s="529"/>
      <c r="O105" s="529"/>
      <c r="P105" s="529"/>
      <c r="Q105" s="529"/>
      <c r="R105" s="529"/>
      <c r="S105" s="529"/>
      <c r="T105" s="529"/>
      <c r="U105" s="529"/>
      <c r="V105" s="529"/>
      <c r="W105" s="529"/>
      <c r="X105" s="529"/>
      <c r="Y105" s="529"/>
      <c r="Z105" s="529"/>
      <c r="AA105" s="529"/>
      <c r="AB105" s="529"/>
      <c r="AC105" s="529"/>
      <c r="AD105" s="529"/>
      <c r="AE105" s="529"/>
      <c r="AF105" s="529"/>
      <c r="AG105" s="529"/>
      <c r="AH105" s="529"/>
      <c r="AI105" s="529"/>
      <c r="AJ105" s="529"/>
      <c r="AK105" s="529"/>
      <c r="AL105" s="529"/>
      <c r="AM105" s="529"/>
      <c r="AN105" s="529"/>
      <c r="AO105" s="529"/>
      <c r="AP105" s="529"/>
      <c r="AQ105" s="529"/>
      <c r="AR105" s="529"/>
      <c r="AS105" s="529"/>
      <c r="AT105" s="529"/>
      <c r="AU105" s="530">
        <v>3</v>
      </c>
      <c r="AV105" s="531"/>
      <c r="AW105" s="531"/>
      <c r="AX105" s="531"/>
      <c r="AY105" s="531"/>
      <c r="AZ105" s="531"/>
      <c r="BA105" s="531"/>
      <c r="BB105" s="531"/>
      <c r="BC105" s="532"/>
      <c r="BD105" s="407"/>
      <c r="BE105" s="407"/>
      <c r="BF105" s="407"/>
      <c r="BG105" s="407"/>
      <c r="BH105" s="407"/>
      <c r="BI105" s="407"/>
      <c r="BJ105" s="407"/>
      <c r="BK105" s="407"/>
      <c r="BL105" s="407"/>
      <c r="BM105" s="407"/>
      <c r="BN105" s="407"/>
      <c r="BO105" s="408"/>
      <c r="BP105" s="408"/>
      <c r="BQ105" s="408"/>
      <c r="BR105" s="408"/>
      <c r="BS105" s="408"/>
      <c r="BT105" s="408"/>
      <c r="BU105" s="408"/>
      <c r="BV105" s="408"/>
      <c r="BW105" s="407"/>
      <c r="BX105" s="408"/>
      <c r="BY105" s="408"/>
      <c r="BZ105" s="408"/>
      <c r="CA105" s="408"/>
      <c r="CB105" s="408"/>
    </row>
    <row r="106" spans="1:85" ht="18" customHeight="1">
      <c r="A106" s="350"/>
      <c r="B106" s="351"/>
      <c r="C106" s="351"/>
      <c r="D106" s="352"/>
      <c r="E106" s="409" t="s">
        <v>168</v>
      </c>
      <c r="F106" s="578"/>
      <c r="G106" s="578"/>
      <c r="H106" s="578"/>
      <c r="I106" s="578"/>
      <c r="J106" s="578"/>
      <c r="K106" s="578"/>
      <c r="L106" s="578"/>
      <c r="M106" s="578"/>
      <c r="N106" s="578"/>
      <c r="O106" s="578"/>
      <c r="P106" s="578"/>
      <c r="Q106" s="578"/>
      <c r="R106" s="578"/>
      <c r="S106" s="578"/>
      <c r="T106" s="578"/>
      <c r="U106" s="578"/>
      <c r="V106" s="578"/>
      <c r="W106" s="578"/>
      <c r="X106" s="578"/>
      <c r="Y106" s="578"/>
      <c r="Z106" s="578"/>
      <c r="AA106" s="578"/>
      <c r="AB106" s="578"/>
      <c r="AC106" s="578"/>
      <c r="AD106" s="578"/>
      <c r="AE106" s="578"/>
      <c r="AF106" s="578"/>
      <c r="AG106" s="578"/>
      <c r="AH106" s="578"/>
      <c r="AI106" s="578"/>
      <c r="AJ106" s="578"/>
      <c r="AK106" s="578"/>
      <c r="AL106" s="578"/>
      <c r="AM106" s="578"/>
      <c r="AN106" s="578"/>
      <c r="AO106" s="578"/>
      <c r="AP106" s="578"/>
      <c r="AQ106" s="578"/>
      <c r="AR106" s="578"/>
      <c r="AS106" s="578"/>
      <c r="AT106" s="579"/>
      <c r="AU106" s="548" t="s">
        <v>5</v>
      </c>
      <c r="AV106" s="549"/>
      <c r="AW106" s="549"/>
      <c r="AX106" s="549"/>
      <c r="AY106" s="549"/>
      <c r="AZ106" s="549"/>
      <c r="BA106" s="549"/>
      <c r="BB106" s="549"/>
      <c r="BC106" s="550"/>
      <c r="BD106" s="515">
        <f>SUM(BD103:BM105)</f>
        <v>105627</v>
      </c>
      <c r="BE106" s="516"/>
      <c r="BF106" s="516"/>
      <c r="BG106" s="516"/>
      <c r="BH106" s="516"/>
      <c r="BI106" s="516"/>
      <c r="BJ106" s="516"/>
      <c r="BK106" s="516"/>
      <c r="BL106" s="516"/>
      <c r="BM106" s="517"/>
      <c r="BN106" s="414">
        <f>BN103+BN104+BN105</f>
        <v>105627</v>
      </c>
      <c r="BO106" s="415"/>
      <c r="BP106" s="415"/>
      <c r="BQ106" s="415"/>
      <c r="BR106" s="415"/>
      <c r="BS106" s="415"/>
      <c r="BT106" s="415"/>
      <c r="BU106" s="415"/>
      <c r="BV106" s="415"/>
      <c r="BW106" s="414">
        <f>SUM(BW103:BW105)</f>
        <v>105627</v>
      </c>
      <c r="BX106" s="415"/>
      <c r="BY106" s="415"/>
      <c r="BZ106" s="415"/>
      <c r="CA106" s="415"/>
      <c r="CB106" s="415"/>
    </row>
    <row r="107" spans="1:85" ht="15" hidden="1">
      <c r="E107" s="43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44"/>
      <c r="AV107" s="82"/>
      <c r="AW107" s="82"/>
      <c r="AX107" s="82"/>
      <c r="AY107" s="82"/>
      <c r="AZ107" s="82"/>
      <c r="BA107" s="82"/>
      <c r="BB107" s="82"/>
      <c r="BC107" s="97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38"/>
      <c r="BP107" s="138"/>
      <c r="BQ107" s="138"/>
      <c r="BR107" s="138"/>
      <c r="BS107" s="138"/>
      <c r="BT107" s="138"/>
      <c r="BU107" s="138"/>
      <c r="BV107" s="138"/>
      <c r="BW107" s="129"/>
      <c r="BX107" s="138"/>
      <c r="BY107" s="138"/>
      <c r="BZ107" s="138"/>
      <c r="CA107" s="138"/>
      <c r="CB107" s="138"/>
    </row>
    <row r="108" spans="1:85" ht="14.25" hidden="1">
      <c r="A108" s="369" t="s">
        <v>500</v>
      </c>
      <c r="B108" s="369"/>
      <c r="C108" s="369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  <c r="AK108" s="369"/>
      <c r="AL108" s="369"/>
      <c r="AM108" s="369"/>
      <c r="AN108" s="369"/>
      <c r="AO108" s="369"/>
      <c r="AP108" s="369"/>
      <c r="AQ108" s="369"/>
      <c r="AR108" s="369"/>
      <c r="AS108" s="369"/>
      <c r="AT108" s="369"/>
      <c r="AU108" s="369"/>
      <c r="AV108" s="369"/>
      <c r="AW108" s="369"/>
      <c r="AX108" s="369"/>
      <c r="AY108" s="369"/>
      <c r="AZ108" s="369"/>
      <c r="BA108" s="369"/>
      <c r="BB108" s="369"/>
      <c r="BC108" s="369"/>
      <c r="BD108" s="369"/>
      <c r="BE108" s="369"/>
      <c r="BF108" s="369"/>
      <c r="BG108" s="369"/>
      <c r="BH108" s="369"/>
      <c r="BI108" s="369"/>
      <c r="BJ108" s="369"/>
      <c r="BK108" s="369"/>
      <c r="BL108" s="369"/>
      <c r="BM108" s="369"/>
      <c r="BN108" s="369"/>
      <c r="BO108" s="369"/>
      <c r="BP108" s="369"/>
      <c r="BQ108" s="369"/>
      <c r="BR108" s="369"/>
      <c r="BS108" s="369"/>
      <c r="BT108" s="369"/>
      <c r="BU108" s="369"/>
      <c r="BV108" s="369"/>
      <c r="BW108" s="369"/>
      <c r="BX108" s="369"/>
      <c r="BY108" s="369"/>
      <c r="BZ108" s="369"/>
      <c r="CA108" s="369"/>
      <c r="CB108" s="369"/>
    </row>
    <row r="109" spans="1:85" ht="13.15" hidden="1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E109" s="38" t="s">
        <v>498</v>
      </c>
    </row>
    <row r="110" spans="1:85" ht="13.15" hidden="1" customHeight="1">
      <c r="A110" s="370" t="s">
        <v>187</v>
      </c>
      <c r="B110" s="371"/>
      <c r="C110" s="371"/>
      <c r="D110" s="372"/>
      <c r="E110" s="379" t="s">
        <v>166</v>
      </c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I110" s="340"/>
      <c r="AJ110" s="340"/>
      <c r="AK110" s="340"/>
      <c r="AL110" s="340"/>
      <c r="AM110" s="340"/>
      <c r="AN110" s="379" t="s">
        <v>173</v>
      </c>
      <c r="AO110" s="340"/>
      <c r="AP110" s="340"/>
      <c r="AQ110" s="340"/>
      <c r="AR110" s="340"/>
      <c r="AS110" s="340"/>
      <c r="AT110" s="340"/>
      <c r="AU110" s="379" t="s">
        <v>229</v>
      </c>
      <c r="AV110" s="340"/>
      <c r="AW110" s="340"/>
      <c r="AX110" s="340"/>
      <c r="AY110" s="340"/>
      <c r="AZ110" s="340"/>
      <c r="BA110" s="340"/>
      <c r="BB110" s="340"/>
      <c r="BC110" s="340"/>
      <c r="BD110" s="379" t="s">
        <v>315</v>
      </c>
      <c r="BE110" s="340"/>
      <c r="BF110" s="340"/>
      <c r="BG110" s="340"/>
      <c r="BH110" s="340"/>
      <c r="BI110" s="340"/>
      <c r="BJ110" s="340"/>
      <c r="BK110" s="340"/>
      <c r="BL110" s="340"/>
      <c r="BM110" s="340"/>
      <c r="BN110" s="340"/>
      <c r="BO110" s="340"/>
      <c r="BP110" s="340"/>
      <c r="BQ110" s="340"/>
      <c r="BR110" s="340"/>
      <c r="BS110" s="340"/>
      <c r="BT110" s="340"/>
      <c r="BU110" s="340"/>
      <c r="BV110" s="340"/>
      <c r="BW110" s="340"/>
      <c r="BX110" s="340"/>
      <c r="BY110" s="340"/>
      <c r="BZ110" s="340"/>
      <c r="CA110" s="340"/>
      <c r="CB110" s="340"/>
      <c r="CF110" s="38" t="s">
        <v>435</v>
      </c>
    </row>
    <row r="111" spans="1:85" ht="13.15" hidden="1" customHeight="1">
      <c r="A111" s="373"/>
      <c r="B111" s="374"/>
      <c r="C111" s="374"/>
      <c r="D111" s="375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0"/>
      <c r="AH111" s="340"/>
      <c r="AI111" s="340"/>
      <c r="AJ111" s="340"/>
      <c r="AK111" s="340"/>
      <c r="AL111" s="340"/>
      <c r="AM111" s="340"/>
      <c r="AN111" s="340"/>
      <c r="AO111" s="340"/>
      <c r="AP111" s="340"/>
      <c r="AQ111" s="340"/>
      <c r="AR111" s="340"/>
      <c r="AS111" s="340"/>
      <c r="AT111" s="340"/>
      <c r="AU111" s="340"/>
      <c r="AV111" s="340"/>
      <c r="AW111" s="340"/>
      <c r="AX111" s="340"/>
      <c r="AY111" s="340"/>
      <c r="AZ111" s="340"/>
      <c r="BA111" s="340"/>
      <c r="BB111" s="340"/>
      <c r="BC111" s="340"/>
      <c r="BD111" s="379" t="s">
        <v>276</v>
      </c>
      <c r="BE111" s="340"/>
      <c r="BF111" s="340"/>
      <c r="BG111" s="340"/>
      <c r="BH111" s="340"/>
      <c r="BI111" s="340"/>
      <c r="BJ111" s="340"/>
      <c r="BK111" s="340"/>
      <c r="BL111" s="340"/>
      <c r="BM111" s="340"/>
      <c r="BN111" s="379" t="s">
        <v>274</v>
      </c>
      <c r="BO111" s="340"/>
      <c r="BP111" s="340"/>
      <c r="BQ111" s="340"/>
      <c r="BR111" s="340"/>
      <c r="BS111" s="340"/>
      <c r="BT111" s="340"/>
      <c r="BU111" s="340"/>
      <c r="BV111" s="340"/>
      <c r="BW111" s="340"/>
      <c r="BX111" s="340"/>
      <c r="BY111" s="340"/>
      <c r="BZ111" s="340"/>
      <c r="CA111" s="340"/>
      <c r="CB111" s="340"/>
      <c r="CG111" s="38" t="s">
        <v>436</v>
      </c>
    </row>
    <row r="112" spans="1:85" ht="19.5" hidden="1" customHeight="1">
      <c r="A112" s="376"/>
      <c r="B112" s="377"/>
      <c r="C112" s="377"/>
      <c r="D112" s="378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/>
      <c r="AI112" s="340"/>
      <c r="AJ112" s="340"/>
      <c r="AK112" s="340"/>
      <c r="AL112" s="340"/>
      <c r="AM112" s="340"/>
      <c r="AN112" s="340"/>
      <c r="AO112" s="340"/>
      <c r="AP112" s="340"/>
      <c r="AQ112" s="340"/>
      <c r="AR112" s="340"/>
      <c r="AS112" s="340"/>
      <c r="AT112" s="340"/>
      <c r="AU112" s="340"/>
      <c r="AV112" s="340"/>
      <c r="AW112" s="340"/>
      <c r="AX112" s="340"/>
      <c r="AY112" s="340"/>
      <c r="AZ112" s="340"/>
      <c r="BA112" s="340"/>
      <c r="BB112" s="340"/>
      <c r="BC112" s="340"/>
      <c r="BD112" s="340"/>
      <c r="BE112" s="340"/>
      <c r="BF112" s="340"/>
      <c r="BG112" s="340"/>
      <c r="BH112" s="340"/>
      <c r="BI112" s="340"/>
      <c r="BJ112" s="340"/>
      <c r="BK112" s="340"/>
      <c r="BL112" s="340"/>
      <c r="BM112" s="340"/>
      <c r="BN112" s="379" t="s">
        <v>485</v>
      </c>
      <c r="BO112" s="340"/>
      <c r="BP112" s="340"/>
      <c r="BQ112" s="340"/>
      <c r="BR112" s="340"/>
      <c r="BS112" s="340"/>
      <c r="BT112" s="340"/>
      <c r="BU112" s="340"/>
      <c r="BV112" s="340"/>
      <c r="BW112" s="390" t="s">
        <v>518</v>
      </c>
      <c r="BX112" s="391"/>
      <c r="BY112" s="391"/>
      <c r="BZ112" s="391"/>
      <c r="CA112" s="391"/>
      <c r="CB112" s="392"/>
    </row>
    <row r="113" spans="1:87" ht="16.149999999999999" hidden="1" customHeight="1">
      <c r="A113" s="361">
        <v>1</v>
      </c>
      <c r="B113" s="362"/>
      <c r="C113" s="362"/>
      <c r="D113" s="363"/>
      <c r="E113" s="346">
        <v>2</v>
      </c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  <c r="AA113" s="347"/>
      <c r="AB113" s="347"/>
      <c r="AC113" s="347"/>
      <c r="AD113" s="347"/>
      <c r="AE113" s="347"/>
      <c r="AF113" s="347"/>
      <c r="AG113" s="347"/>
      <c r="AH113" s="347"/>
      <c r="AI113" s="347"/>
      <c r="AJ113" s="347"/>
      <c r="AK113" s="347"/>
      <c r="AL113" s="347"/>
      <c r="AM113" s="347"/>
      <c r="AN113" s="346">
        <v>3</v>
      </c>
      <c r="AO113" s="347"/>
      <c r="AP113" s="347"/>
      <c r="AQ113" s="347"/>
      <c r="AR113" s="347"/>
      <c r="AS113" s="347"/>
      <c r="AT113" s="347"/>
      <c r="AU113" s="348">
        <v>4</v>
      </c>
      <c r="AV113" s="348"/>
      <c r="AW113" s="348"/>
      <c r="AX113" s="348"/>
      <c r="AY113" s="348"/>
      <c r="AZ113" s="348"/>
      <c r="BA113" s="348"/>
      <c r="BB113" s="348"/>
      <c r="BC113" s="348"/>
      <c r="BD113" s="348">
        <v>5</v>
      </c>
      <c r="BE113" s="348"/>
      <c r="BF113" s="348"/>
      <c r="BG113" s="348"/>
      <c r="BH113" s="348"/>
      <c r="BI113" s="348"/>
      <c r="BJ113" s="348"/>
      <c r="BK113" s="348"/>
      <c r="BL113" s="348"/>
      <c r="BM113" s="348"/>
      <c r="BN113" s="348">
        <v>6</v>
      </c>
      <c r="BO113" s="348"/>
      <c r="BP113" s="348"/>
      <c r="BQ113" s="348"/>
      <c r="BR113" s="348"/>
      <c r="BS113" s="348"/>
      <c r="BT113" s="348"/>
      <c r="BU113" s="348"/>
      <c r="BV113" s="348"/>
      <c r="BW113" s="348">
        <v>7</v>
      </c>
      <c r="BX113" s="348"/>
      <c r="BY113" s="348"/>
      <c r="BZ113" s="348"/>
      <c r="CA113" s="348"/>
      <c r="CB113" s="348"/>
      <c r="CF113" s="38" t="s">
        <v>440</v>
      </c>
    </row>
    <row r="114" spans="1:87" ht="13.15" hidden="1" customHeight="1">
      <c r="A114" s="341" t="s">
        <v>197</v>
      </c>
      <c r="B114" s="342"/>
      <c r="C114" s="342"/>
      <c r="D114" s="343"/>
      <c r="E114" s="364" t="s">
        <v>499</v>
      </c>
      <c r="F114" s="365"/>
      <c r="G114" s="365"/>
      <c r="H114" s="365"/>
      <c r="I114" s="365"/>
      <c r="J114" s="365"/>
      <c r="K114" s="365"/>
      <c r="L114" s="365"/>
      <c r="M114" s="365"/>
      <c r="N114" s="365"/>
      <c r="O114" s="365"/>
      <c r="P114" s="365"/>
      <c r="Q114" s="365"/>
      <c r="R114" s="365"/>
      <c r="S114" s="365"/>
      <c r="T114" s="365"/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65"/>
      <c r="AI114" s="365"/>
      <c r="AJ114" s="365"/>
      <c r="AK114" s="365"/>
      <c r="AL114" s="365"/>
      <c r="AM114" s="365"/>
      <c r="AN114" s="346"/>
      <c r="AO114" s="347"/>
      <c r="AP114" s="347"/>
      <c r="AQ114" s="347"/>
      <c r="AR114" s="347"/>
      <c r="AS114" s="347"/>
      <c r="AT114" s="347"/>
      <c r="AU114" s="348"/>
      <c r="AV114" s="348"/>
      <c r="AW114" s="348"/>
      <c r="AX114" s="348"/>
      <c r="AY114" s="348"/>
      <c r="AZ114" s="348"/>
      <c r="BA114" s="348"/>
      <c r="BB114" s="348"/>
      <c r="BC114" s="348"/>
      <c r="BD114" s="606"/>
      <c r="BE114" s="606"/>
      <c r="BF114" s="606"/>
      <c r="BG114" s="606"/>
      <c r="BH114" s="606"/>
      <c r="BI114" s="606"/>
      <c r="BJ114" s="606"/>
      <c r="BK114" s="606"/>
      <c r="BL114" s="606"/>
      <c r="BM114" s="606"/>
      <c r="BN114" s="606"/>
      <c r="BO114" s="606"/>
      <c r="BP114" s="606"/>
      <c r="BQ114" s="606"/>
      <c r="BR114" s="606"/>
      <c r="BS114" s="606"/>
      <c r="BT114" s="606"/>
      <c r="BU114" s="606"/>
      <c r="BV114" s="606"/>
      <c r="BW114" s="606"/>
      <c r="BX114" s="606"/>
      <c r="BY114" s="606"/>
      <c r="BZ114" s="606"/>
      <c r="CA114" s="606"/>
      <c r="CB114" s="606"/>
    </row>
    <row r="115" spans="1:87" ht="13.15" hidden="1" customHeight="1">
      <c r="A115" s="350"/>
      <c r="B115" s="351"/>
      <c r="C115" s="351"/>
      <c r="D115" s="352"/>
      <c r="E115" s="353" t="s">
        <v>168</v>
      </c>
      <c r="F115" s="354"/>
      <c r="G115" s="354"/>
      <c r="H115" s="354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4"/>
      <c r="Y115" s="354"/>
      <c r="Z115" s="354"/>
      <c r="AA115" s="354"/>
      <c r="AB115" s="354"/>
      <c r="AC115" s="354"/>
      <c r="AD115" s="354"/>
      <c r="AE115" s="354"/>
      <c r="AF115" s="354"/>
      <c r="AG115" s="354"/>
      <c r="AH115" s="354"/>
      <c r="AI115" s="354"/>
      <c r="AJ115" s="354"/>
      <c r="AK115" s="354"/>
      <c r="AL115" s="354"/>
      <c r="AM115" s="354"/>
      <c r="AN115" s="355" t="s">
        <v>5</v>
      </c>
      <c r="AO115" s="356"/>
      <c r="AP115" s="356"/>
      <c r="AQ115" s="356"/>
      <c r="AR115" s="356"/>
      <c r="AS115" s="356" t="s">
        <v>5</v>
      </c>
      <c r="AT115" s="356"/>
      <c r="AU115" s="357" t="s">
        <v>5</v>
      </c>
      <c r="AV115" s="358"/>
      <c r="AW115" s="358"/>
      <c r="AX115" s="358"/>
      <c r="AY115" s="358"/>
      <c r="AZ115" s="358"/>
      <c r="BA115" s="358"/>
      <c r="BB115" s="358"/>
      <c r="BC115" s="359" t="s">
        <v>5</v>
      </c>
      <c r="BD115" s="360">
        <f>SUM(BD114:BD114)</f>
        <v>0</v>
      </c>
      <c r="BE115" s="360"/>
      <c r="BF115" s="360"/>
      <c r="BG115" s="360"/>
      <c r="BH115" s="360"/>
      <c r="BI115" s="360"/>
      <c r="BJ115" s="360"/>
      <c r="BK115" s="360"/>
      <c r="BL115" s="360"/>
      <c r="BM115" s="360"/>
      <c r="BN115" s="360">
        <f>SUM(BN114:BN114)</f>
        <v>0</v>
      </c>
      <c r="BO115" s="360"/>
      <c r="BP115" s="360"/>
      <c r="BQ115" s="360"/>
      <c r="BR115" s="360"/>
      <c r="BS115" s="360"/>
      <c r="BT115" s="360"/>
      <c r="BU115" s="360"/>
      <c r="BV115" s="360"/>
      <c r="BW115" s="360">
        <f>SUM(BW114:BW114)</f>
        <v>0</v>
      </c>
      <c r="BX115" s="360"/>
      <c r="BY115" s="360"/>
      <c r="BZ115" s="360"/>
      <c r="CA115" s="360"/>
      <c r="CB115" s="360"/>
    </row>
    <row r="116" spans="1:87" ht="13.15" hidden="1" customHeight="1">
      <c r="E116" s="102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86"/>
      <c r="AO116" s="79"/>
      <c r="AP116" s="79"/>
      <c r="AQ116" s="79"/>
      <c r="AR116" s="79"/>
      <c r="AS116" s="79"/>
      <c r="AT116" s="79"/>
      <c r="AU116" s="78"/>
      <c r="AV116" s="78"/>
      <c r="AW116" s="78"/>
      <c r="AX116" s="78"/>
      <c r="AY116" s="78"/>
      <c r="AZ116" s="78"/>
      <c r="BA116" s="78"/>
      <c r="BB116" s="78"/>
      <c r="BC116" s="78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</row>
    <row r="117" spans="1:87" ht="15" hidden="1" customHeight="1">
      <c r="A117" s="389" t="s">
        <v>321</v>
      </c>
      <c r="B117" s="389"/>
      <c r="C117" s="389"/>
      <c r="D117" s="389"/>
      <c r="E117" s="389"/>
      <c r="F117" s="389"/>
      <c r="G117" s="389"/>
      <c r="H117" s="389"/>
      <c r="I117" s="389"/>
      <c r="J117" s="389"/>
      <c r="K117" s="389"/>
      <c r="L117" s="389"/>
      <c r="M117" s="389"/>
      <c r="N117" s="389"/>
      <c r="O117" s="389"/>
      <c r="P117" s="389"/>
      <c r="Q117" s="389"/>
      <c r="R117" s="389"/>
      <c r="S117" s="389"/>
      <c r="T117" s="389"/>
      <c r="U117" s="389"/>
      <c r="V117" s="389"/>
      <c r="W117" s="389"/>
      <c r="X117" s="389"/>
      <c r="Y117" s="389"/>
      <c r="Z117" s="389"/>
      <c r="AA117" s="389"/>
      <c r="AB117" s="389"/>
      <c r="AC117" s="389"/>
      <c r="AD117" s="389"/>
      <c r="AE117" s="389"/>
      <c r="AF117" s="389"/>
      <c r="AG117" s="389"/>
      <c r="AH117" s="389"/>
      <c r="AI117" s="389"/>
      <c r="AJ117" s="389"/>
      <c r="AK117" s="389"/>
      <c r="AL117" s="389"/>
      <c r="AM117" s="389"/>
      <c r="AN117" s="389"/>
      <c r="AO117" s="389"/>
      <c r="AP117" s="389"/>
      <c r="AQ117" s="389"/>
      <c r="AR117" s="389"/>
      <c r="AS117" s="389"/>
      <c r="AT117" s="389"/>
      <c r="AU117" s="389"/>
      <c r="AV117" s="389"/>
      <c r="AW117" s="389"/>
      <c r="AX117" s="389"/>
      <c r="AY117" s="389"/>
      <c r="AZ117" s="389"/>
      <c r="BA117" s="389"/>
      <c r="BB117" s="389"/>
      <c r="BC117" s="389"/>
      <c r="BD117" s="389"/>
      <c r="BE117" s="389"/>
      <c r="BF117" s="389"/>
      <c r="BG117" s="389"/>
      <c r="BH117" s="389"/>
      <c r="BI117" s="389"/>
      <c r="BJ117" s="389"/>
      <c r="BK117" s="389"/>
      <c r="BL117" s="389"/>
      <c r="BM117" s="389"/>
      <c r="BN117" s="389"/>
      <c r="BO117" s="389"/>
      <c r="BP117" s="389"/>
      <c r="BQ117" s="389"/>
      <c r="BR117" s="389"/>
      <c r="BS117" s="389"/>
      <c r="BT117" s="389"/>
      <c r="BU117" s="389"/>
      <c r="BV117" s="389"/>
      <c r="BW117" s="389"/>
      <c r="BX117" s="389"/>
      <c r="BY117" s="389"/>
      <c r="BZ117" s="389"/>
      <c r="CA117" s="389"/>
      <c r="CB117" s="389"/>
      <c r="CC117" s="139"/>
      <c r="CD117" s="139"/>
      <c r="CE117" s="139"/>
      <c r="CF117" s="139"/>
      <c r="CI117" s="39" t="e">
        <f>#REF!++#REF!+#REF!+#REF!</f>
        <v>#REF!</v>
      </c>
    </row>
    <row r="118" spans="1:87" ht="1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</row>
    <row r="119" spans="1:87" ht="15" customHeight="1">
      <c r="A119" s="33" t="s">
        <v>162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570" t="s">
        <v>180</v>
      </c>
      <c r="T119" s="570"/>
      <c r="U119" s="570"/>
      <c r="V119" s="570"/>
      <c r="W119" s="570"/>
      <c r="X119" s="570"/>
      <c r="Y119" s="570"/>
      <c r="Z119" s="570"/>
      <c r="AA119" s="570"/>
      <c r="AB119" s="570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570"/>
      <c r="AN119" s="570"/>
      <c r="AO119" s="570"/>
      <c r="AP119" s="570"/>
      <c r="AQ119" s="570"/>
      <c r="AR119" s="570"/>
      <c r="AS119" s="570"/>
      <c r="AT119" s="570"/>
      <c r="AU119" s="570"/>
      <c r="AV119" s="570"/>
      <c r="AW119" s="570"/>
      <c r="AX119" s="570"/>
      <c r="AY119" s="570"/>
      <c r="AZ119" s="570"/>
      <c r="BA119" s="570"/>
      <c r="BB119" s="570"/>
      <c r="BC119" s="570"/>
      <c r="BD119" s="570"/>
      <c r="BE119" s="570"/>
      <c r="BF119" s="570"/>
      <c r="BG119" s="570"/>
      <c r="BH119" s="570"/>
      <c r="BI119" s="570"/>
      <c r="BJ119" s="570"/>
      <c r="BK119" s="570"/>
      <c r="BL119" s="570"/>
      <c r="BM119" s="570"/>
      <c r="BN119" s="570"/>
      <c r="BO119" s="570"/>
      <c r="BP119" s="570"/>
      <c r="BQ119" s="570"/>
      <c r="BR119" s="570"/>
      <c r="BS119" s="570"/>
      <c r="BT119" s="570"/>
      <c r="BU119" s="570"/>
      <c r="BV119" s="570"/>
      <c r="BW119" s="570"/>
      <c r="BX119" s="570"/>
      <c r="BY119" s="570"/>
      <c r="BZ119" s="570"/>
      <c r="CA119" s="570"/>
      <c r="CB119" s="570"/>
    </row>
    <row r="120" spans="1:87" ht="1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</row>
    <row r="121" spans="1:87" ht="24.75" customHeight="1">
      <c r="A121" s="33" t="s">
        <v>164</v>
      </c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571" t="s">
        <v>169</v>
      </c>
      <c r="AI121" s="571"/>
      <c r="AJ121" s="571"/>
      <c r="AK121" s="571"/>
      <c r="AL121" s="571"/>
      <c r="AM121" s="571"/>
      <c r="AN121" s="571"/>
      <c r="AO121" s="571"/>
      <c r="AP121" s="571"/>
      <c r="AQ121" s="571"/>
      <c r="AR121" s="571"/>
      <c r="AS121" s="571"/>
      <c r="AT121" s="571"/>
      <c r="AU121" s="571"/>
      <c r="AV121" s="571"/>
      <c r="AW121" s="571"/>
      <c r="AX121" s="571"/>
      <c r="AY121" s="571"/>
      <c r="AZ121" s="571"/>
      <c r="BA121" s="571"/>
      <c r="BB121" s="571"/>
      <c r="BC121" s="571"/>
      <c r="BD121" s="571"/>
      <c r="BE121" s="571"/>
      <c r="BF121" s="571"/>
      <c r="BG121" s="571"/>
      <c r="BH121" s="571"/>
      <c r="BI121" s="571"/>
      <c r="BJ121" s="571"/>
      <c r="BK121" s="571"/>
      <c r="BL121" s="571"/>
      <c r="BM121" s="571"/>
      <c r="BN121" s="571"/>
      <c r="BO121" s="571"/>
      <c r="BP121" s="571"/>
      <c r="BQ121" s="571"/>
      <c r="BR121" s="571"/>
      <c r="BS121" s="571"/>
      <c r="BT121" s="571"/>
      <c r="BU121" s="571"/>
      <c r="BV121" s="571"/>
      <c r="BW121" s="571"/>
      <c r="BX121" s="571"/>
      <c r="BY121" s="571"/>
      <c r="BZ121" s="571"/>
      <c r="CA121" s="571"/>
      <c r="CB121" s="571"/>
    </row>
    <row r="122" spans="1:87" ht="1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</row>
    <row r="123" spans="1:87" ht="15" customHeight="1">
      <c r="A123" s="389" t="s">
        <v>467</v>
      </c>
      <c r="B123" s="389"/>
      <c r="C123" s="389"/>
      <c r="D123" s="389"/>
      <c r="E123" s="389"/>
      <c r="F123" s="389"/>
      <c r="G123" s="389"/>
      <c r="H123" s="389"/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89"/>
      <c r="U123" s="389"/>
      <c r="V123" s="389"/>
      <c r="W123" s="389"/>
      <c r="X123" s="389"/>
      <c r="Y123" s="389"/>
      <c r="Z123" s="389"/>
      <c r="AA123" s="389"/>
      <c r="AB123" s="389"/>
      <c r="AC123" s="389"/>
      <c r="AD123" s="389"/>
      <c r="AE123" s="389"/>
      <c r="AF123" s="389"/>
      <c r="AG123" s="389"/>
      <c r="AH123" s="389"/>
      <c r="AI123" s="389"/>
      <c r="AJ123" s="389"/>
      <c r="AK123" s="389"/>
      <c r="AL123" s="389"/>
      <c r="AM123" s="389"/>
      <c r="AN123" s="389"/>
      <c r="AO123" s="389"/>
      <c r="AP123" s="389"/>
      <c r="AQ123" s="389"/>
      <c r="AR123" s="389"/>
      <c r="AS123" s="389"/>
      <c r="AT123" s="389"/>
      <c r="AU123" s="389"/>
      <c r="AV123" s="389"/>
      <c r="AW123" s="389"/>
      <c r="AX123" s="389"/>
      <c r="AY123" s="389"/>
      <c r="AZ123" s="389"/>
      <c r="BA123" s="389"/>
      <c r="BB123" s="389"/>
      <c r="BC123" s="389"/>
      <c r="BD123" s="389"/>
      <c r="BE123" s="389"/>
      <c r="BF123" s="389"/>
      <c r="BG123" s="389"/>
      <c r="BH123" s="389"/>
      <c r="BI123" s="389"/>
      <c r="BJ123" s="389"/>
      <c r="BK123" s="389"/>
      <c r="BL123" s="389"/>
      <c r="BM123" s="389"/>
      <c r="BN123" s="389"/>
      <c r="BO123" s="389"/>
      <c r="BP123" s="389"/>
      <c r="BQ123" s="389"/>
      <c r="BR123" s="389"/>
      <c r="BS123" s="389"/>
      <c r="BT123" s="389"/>
      <c r="BU123" s="389"/>
      <c r="BV123" s="389"/>
      <c r="BW123" s="389"/>
      <c r="BX123" s="389"/>
      <c r="BY123" s="389"/>
      <c r="BZ123" s="389"/>
      <c r="CA123" s="389"/>
      <c r="CB123" s="389"/>
    </row>
    <row r="124" spans="1:87" ht="1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</row>
    <row r="125" spans="1:87" ht="15" customHeight="1">
      <c r="A125" s="370" t="s">
        <v>187</v>
      </c>
      <c r="B125" s="371"/>
      <c r="C125" s="371"/>
      <c r="D125" s="372"/>
      <c r="E125" s="423" t="s">
        <v>17</v>
      </c>
      <c r="F125" s="423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3"/>
      <c r="R125" s="423"/>
      <c r="S125" s="423"/>
      <c r="T125" s="423"/>
      <c r="U125" s="423"/>
      <c r="V125" s="423"/>
      <c r="W125" s="423"/>
      <c r="X125" s="423"/>
      <c r="Y125" s="423"/>
      <c r="Z125" s="423"/>
      <c r="AA125" s="423"/>
      <c r="AB125" s="423"/>
      <c r="AC125" s="423"/>
      <c r="AD125" s="423"/>
      <c r="AE125" s="423"/>
      <c r="AF125" s="423"/>
      <c r="AG125" s="423"/>
      <c r="AH125" s="423"/>
      <c r="AI125" s="423"/>
      <c r="AJ125" s="379" t="s">
        <v>295</v>
      </c>
      <c r="AK125" s="340"/>
      <c r="AL125" s="340"/>
      <c r="AM125" s="340"/>
      <c r="AN125" s="340"/>
      <c r="AO125" s="340"/>
      <c r="AP125" s="340"/>
      <c r="AQ125" s="340"/>
      <c r="AR125" s="379" t="s">
        <v>296</v>
      </c>
      <c r="AS125" s="340"/>
      <c r="AT125" s="340"/>
      <c r="AU125" s="340"/>
      <c r="AV125" s="340"/>
      <c r="AW125" s="340"/>
      <c r="AX125" s="379" t="s">
        <v>297</v>
      </c>
      <c r="AY125" s="340"/>
      <c r="AZ125" s="340"/>
      <c r="BA125" s="340"/>
      <c r="BB125" s="340"/>
      <c r="BC125" s="340"/>
      <c r="BD125" s="340"/>
      <c r="BE125" s="379" t="s">
        <v>298</v>
      </c>
      <c r="BF125" s="340"/>
      <c r="BG125" s="340"/>
      <c r="BH125" s="340"/>
      <c r="BI125" s="340"/>
      <c r="BJ125" s="340"/>
      <c r="BK125" s="340"/>
      <c r="BL125" s="340"/>
      <c r="BM125" s="340"/>
      <c r="BN125" s="340"/>
      <c r="BO125" s="340"/>
      <c r="BP125" s="340"/>
      <c r="BQ125" s="340"/>
      <c r="BR125" s="340"/>
      <c r="BS125" s="340"/>
      <c r="BT125" s="340"/>
      <c r="BU125" s="340"/>
      <c r="BV125" s="340"/>
      <c r="BW125" s="340"/>
      <c r="BX125" s="340"/>
      <c r="BY125" s="340"/>
      <c r="BZ125" s="340"/>
      <c r="CA125" s="340"/>
      <c r="CB125" s="340"/>
    </row>
    <row r="126" spans="1:87" ht="15" customHeight="1">
      <c r="A126" s="373"/>
      <c r="B126" s="374"/>
      <c r="C126" s="374"/>
      <c r="D126" s="375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3"/>
      <c r="U126" s="423"/>
      <c r="V126" s="423"/>
      <c r="W126" s="423"/>
      <c r="X126" s="423"/>
      <c r="Y126" s="423"/>
      <c r="Z126" s="423"/>
      <c r="AA126" s="423"/>
      <c r="AB126" s="423"/>
      <c r="AC126" s="423"/>
      <c r="AD126" s="423"/>
      <c r="AE126" s="423"/>
      <c r="AF126" s="423"/>
      <c r="AG126" s="423"/>
      <c r="AH126" s="423"/>
      <c r="AI126" s="423"/>
      <c r="AJ126" s="340"/>
      <c r="AK126" s="340"/>
      <c r="AL126" s="340"/>
      <c r="AM126" s="340"/>
      <c r="AN126" s="340"/>
      <c r="AO126" s="340"/>
      <c r="AP126" s="340"/>
      <c r="AQ126" s="340"/>
      <c r="AR126" s="340"/>
      <c r="AS126" s="340"/>
      <c r="AT126" s="340"/>
      <c r="AU126" s="340"/>
      <c r="AV126" s="340"/>
      <c r="AW126" s="340"/>
      <c r="AX126" s="340"/>
      <c r="AY126" s="340"/>
      <c r="AZ126" s="340"/>
      <c r="BA126" s="340"/>
      <c r="BB126" s="340"/>
      <c r="BC126" s="340"/>
      <c r="BD126" s="340"/>
      <c r="BE126" s="340"/>
      <c r="BF126" s="340"/>
      <c r="BG126" s="340"/>
      <c r="BH126" s="340"/>
      <c r="BI126" s="340"/>
      <c r="BJ126" s="340"/>
      <c r="BK126" s="340"/>
      <c r="BL126" s="340"/>
      <c r="BM126" s="340"/>
      <c r="BN126" s="340"/>
      <c r="BO126" s="340"/>
      <c r="BP126" s="340"/>
      <c r="BQ126" s="340"/>
      <c r="BR126" s="340"/>
      <c r="BS126" s="340"/>
      <c r="BT126" s="340"/>
      <c r="BU126" s="340"/>
      <c r="BV126" s="340"/>
      <c r="BW126" s="340"/>
      <c r="BX126" s="340"/>
      <c r="BY126" s="340"/>
      <c r="BZ126" s="340"/>
      <c r="CA126" s="340"/>
      <c r="CB126" s="340"/>
    </row>
    <row r="127" spans="1:87" ht="15" customHeight="1">
      <c r="A127" s="373"/>
      <c r="B127" s="374"/>
      <c r="C127" s="374"/>
      <c r="D127" s="375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23"/>
      <c r="T127" s="423"/>
      <c r="U127" s="423"/>
      <c r="V127" s="423"/>
      <c r="W127" s="423"/>
      <c r="X127" s="423"/>
      <c r="Y127" s="423"/>
      <c r="Z127" s="423"/>
      <c r="AA127" s="423"/>
      <c r="AB127" s="423"/>
      <c r="AC127" s="423"/>
      <c r="AD127" s="423"/>
      <c r="AE127" s="423"/>
      <c r="AF127" s="423"/>
      <c r="AG127" s="423"/>
      <c r="AH127" s="423"/>
      <c r="AI127" s="423"/>
      <c r="AJ127" s="340"/>
      <c r="AK127" s="340"/>
      <c r="AL127" s="340"/>
      <c r="AM127" s="340"/>
      <c r="AN127" s="340"/>
      <c r="AO127" s="340"/>
      <c r="AP127" s="340"/>
      <c r="AQ127" s="340"/>
      <c r="AR127" s="340"/>
      <c r="AS127" s="340"/>
      <c r="AT127" s="340"/>
      <c r="AU127" s="340"/>
      <c r="AV127" s="340"/>
      <c r="AW127" s="340"/>
      <c r="AX127" s="340"/>
      <c r="AY127" s="340"/>
      <c r="AZ127" s="340"/>
      <c r="BA127" s="340"/>
      <c r="BB127" s="340"/>
      <c r="BC127" s="340"/>
      <c r="BD127" s="340"/>
      <c r="BE127" s="379" t="s">
        <v>276</v>
      </c>
      <c r="BF127" s="340"/>
      <c r="BG127" s="340"/>
      <c r="BH127" s="340"/>
      <c r="BI127" s="340"/>
      <c r="BJ127" s="340"/>
      <c r="BK127" s="340"/>
      <c r="BL127" s="340"/>
      <c r="BM127" s="340"/>
      <c r="BN127" s="340"/>
      <c r="BO127" s="379" t="s">
        <v>274</v>
      </c>
      <c r="BP127" s="340"/>
      <c r="BQ127" s="340"/>
      <c r="BR127" s="340"/>
      <c r="BS127" s="340"/>
      <c r="BT127" s="340"/>
      <c r="BU127" s="340"/>
      <c r="BV127" s="340"/>
      <c r="BW127" s="340"/>
      <c r="BX127" s="340"/>
      <c r="BY127" s="340"/>
      <c r="BZ127" s="340"/>
      <c r="CA127" s="340"/>
      <c r="CB127" s="340"/>
    </row>
    <row r="128" spans="1:87" ht="15" customHeight="1">
      <c r="A128" s="376"/>
      <c r="B128" s="377"/>
      <c r="C128" s="377"/>
      <c r="D128" s="378"/>
      <c r="E128" s="423"/>
      <c r="F128" s="423"/>
      <c r="G128" s="423"/>
      <c r="H128" s="423"/>
      <c r="I128" s="423"/>
      <c r="J128" s="423"/>
      <c r="K128" s="423"/>
      <c r="L128" s="423"/>
      <c r="M128" s="423"/>
      <c r="N128" s="423"/>
      <c r="O128" s="423"/>
      <c r="P128" s="423"/>
      <c r="Q128" s="423"/>
      <c r="R128" s="423"/>
      <c r="S128" s="423"/>
      <c r="T128" s="423"/>
      <c r="U128" s="423"/>
      <c r="V128" s="423"/>
      <c r="W128" s="423"/>
      <c r="X128" s="423"/>
      <c r="Y128" s="423"/>
      <c r="Z128" s="423"/>
      <c r="AA128" s="423"/>
      <c r="AB128" s="423"/>
      <c r="AC128" s="423"/>
      <c r="AD128" s="423"/>
      <c r="AE128" s="423"/>
      <c r="AF128" s="423"/>
      <c r="AG128" s="423"/>
      <c r="AH128" s="423"/>
      <c r="AI128" s="423"/>
      <c r="AJ128" s="340"/>
      <c r="AK128" s="340"/>
      <c r="AL128" s="340"/>
      <c r="AM128" s="340"/>
      <c r="AN128" s="340"/>
      <c r="AO128" s="340"/>
      <c r="AP128" s="340"/>
      <c r="AQ128" s="340"/>
      <c r="AR128" s="340"/>
      <c r="AS128" s="340"/>
      <c r="AT128" s="340"/>
      <c r="AU128" s="340"/>
      <c r="AV128" s="340"/>
      <c r="AW128" s="340"/>
      <c r="AX128" s="340"/>
      <c r="AY128" s="340"/>
      <c r="AZ128" s="340"/>
      <c r="BA128" s="340"/>
      <c r="BB128" s="340"/>
      <c r="BC128" s="340"/>
      <c r="BD128" s="340"/>
      <c r="BE128" s="340"/>
      <c r="BF128" s="340"/>
      <c r="BG128" s="340"/>
      <c r="BH128" s="340"/>
      <c r="BI128" s="340"/>
      <c r="BJ128" s="340"/>
      <c r="BK128" s="340"/>
      <c r="BL128" s="340"/>
      <c r="BM128" s="340"/>
      <c r="BN128" s="340"/>
      <c r="BO128" s="390" t="s">
        <v>485</v>
      </c>
      <c r="BP128" s="391"/>
      <c r="BQ128" s="391"/>
      <c r="BR128" s="391"/>
      <c r="BS128" s="391"/>
      <c r="BT128" s="391"/>
      <c r="BU128" s="391"/>
      <c r="BV128" s="392"/>
      <c r="BW128" s="390" t="s">
        <v>518</v>
      </c>
      <c r="BX128" s="391"/>
      <c r="BY128" s="391"/>
      <c r="BZ128" s="391"/>
      <c r="CA128" s="391"/>
      <c r="CB128" s="392"/>
    </row>
    <row r="129" spans="1:80" ht="15" customHeight="1">
      <c r="A129" s="346">
        <v>1</v>
      </c>
      <c r="B129" s="347"/>
      <c r="C129" s="347"/>
      <c r="D129" s="347"/>
      <c r="E129" s="348">
        <v>2</v>
      </c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>
        <v>3</v>
      </c>
      <c r="AK129" s="348"/>
      <c r="AL129" s="348"/>
      <c r="AM129" s="348"/>
      <c r="AN129" s="348"/>
      <c r="AO129" s="348"/>
      <c r="AP129" s="348"/>
      <c r="AQ129" s="348"/>
      <c r="AR129" s="348">
        <v>4</v>
      </c>
      <c r="AS129" s="348"/>
      <c r="AT129" s="348"/>
      <c r="AU129" s="348"/>
      <c r="AV129" s="348"/>
      <c r="AW129" s="348"/>
      <c r="AX129" s="348">
        <v>5</v>
      </c>
      <c r="AY129" s="348"/>
      <c r="AZ129" s="348"/>
      <c r="BA129" s="348"/>
      <c r="BB129" s="348"/>
      <c r="BC129" s="348"/>
      <c r="BD129" s="348"/>
      <c r="BE129" s="348">
        <v>6</v>
      </c>
      <c r="BF129" s="348"/>
      <c r="BG129" s="348"/>
      <c r="BH129" s="348"/>
      <c r="BI129" s="348"/>
      <c r="BJ129" s="348"/>
      <c r="BK129" s="348"/>
      <c r="BL129" s="348"/>
      <c r="BM129" s="348"/>
      <c r="BN129" s="348"/>
      <c r="BO129" s="348">
        <v>7</v>
      </c>
      <c r="BP129" s="348"/>
      <c r="BQ129" s="348"/>
      <c r="BR129" s="348"/>
      <c r="BS129" s="348"/>
      <c r="BT129" s="348"/>
      <c r="BU129" s="348"/>
      <c r="BV129" s="348"/>
      <c r="BW129" s="348">
        <v>8</v>
      </c>
      <c r="BX129" s="348"/>
      <c r="BY129" s="348"/>
      <c r="BZ129" s="348"/>
      <c r="CA129" s="348"/>
      <c r="CB129" s="348"/>
    </row>
    <row r="130" spans="1:80" ht="21" customHeight="1">
      <c r="A130" s="533">
        <v>1</v>
      </c>
      <c r="B130" s="533"/>
      <c r="C130" s="533"/>
      <c r="D130" s="533"/>
      <c r="E130" s="528" t="s">
        <v>425</v>
      </c>
      <c r="F130" s="528"/>
      <c r="G130" s="528"/>
      <c r="H130" s="528"/>
      <c r="I130" s="528"/>
      <c r="J130" s="528"/>
      <c r="K130" s="528"/>
      <c r="L130" s="528"/>
      <c r="M130" s="528"/>
      <c r="N130" s="528"/>
      <c r="O130" s="528"/>
      <c r="P130" s="528"/>
      <c r="Q130" s="528"/>
      <c r="R130" s="528"/>
      <c r="S130" s="528"/>
      <c r="T130" s="528"/>
      <c r="U130" s="528"/>
      <c r="V130" s="528"/>
      <c r="W130" s="528"/>
      <c r="X130" s="528"/>
      <c r="Y130" s="528"/>
      <c r="Z130" s="528"/>
      <c r="AA130" s="528"/>
      <c r="AB130" s="528"/>
      <c r="AC130" s="528"/>
      <c r="AD130" s="528"/>
      <c r="AE130" s="528"/>
      <c r="AF130" s="528"/>
      <c r="AG130" s="528"/>
      <c r="AH130" s="528"/>
      <c r="AI130" s="528"/>
      <c r="AJ130" s="405"/>
      <c r="AK130" s="406"/>
      <c r="AL130" s="406"/>
      <c r="AM130" s="406"/>
      <c r="AN130" s="406"/>
      <c r="AO130" s="406"/>
      <c r="AP130" s="406"/>
      <c r="AQ130" s="406"/>
      <c r="AR130" s="405"/>
      <c r="AS130" s="406"/>
      <c r="AT130" s="406"/>
      <c r="AU130" s="406"/>
      <c r="AV130" s="406"/>
      <c r="AW130" s="406"/>
      <c r="AX130" s="406"/>
      <c r="AY130" s="406"/>
      <c r="AZ130" s="406"/>
      <c r="BA130" s="406"/>
      <c r="BB130" s="406"/>
      <c r="BC130" s="406"/>
      <c r="BD130" s="406"/>
      <c r="BE130" s="407">
        <v>452990</v>
      </c>
      <c r="BF130" s="349"/>
      <c r="BG130" s="349"/>
      <c r="BH130" s="349"/>
      <c r="BI130" s="349"/>
      <c r="BJ130" s="349"/>
      <c r="BK130" s="349"/>
      <c r="BL130" s="349"/>
      <c r="BM130" s="349"/>
      <c r="BN130" s="349"/>
      <c r="BO130" s="407">
        <v>2861637</v>
      </c>
      <c r="BP130" s="349"/>
      <c r="BQ130" s="349"/>
      <c r="BR130" s="349"/>
      <c r="BS130" s="349"/>
      <c r="BT130" s="349"/>
      <c r="BU130" s="349"/>
      <c r="BV130" s="349"/>
      <c r="BW130" s="349">
        <v>2861637</v>
      </c>
      <c r="BX130" s="349"/>
      <c r="BY130" s="349"/>
      <c r="BZ130" s="349"/>
      <c r="CA130" s="349"/>
      <c r="CB130" s="349"/>
    </row>
    <row r="131" spans="1:80" ht="31.5" hidden="1" customHeight="1">
      <c r="A131" s="341" t="s">
        <v>137</v>
      </c>
      <c r="B131" s="342"/>
      <c r="C131" s="342"/>
      <c r="D131" s="343"/>
      <c r="E131" s="402" t="s">
        <v>423</v>
      </c>
      <c r="F131" s="403"/>
      <c r="G131" s="403"/>
      <c r="H131" s="403"/>
      <c r="I131" s="403"/>
      <c r="J131" s="403"/>
      <c r="K131" s="403"/>
      <c r="L131" s="403"/>
      <c r="M131" s="403"/>
      <c r="N131" s="403"/>
      <c r="O131" s="403"/>
      <c r="P131" s="403"/>
      <c r="Q131" s="403"/>
      <c r="R131" s="403"/>
      <c r="S131" s="403"/>
      <c r="T131" s="403"/>
      <c r="U131" s="403"/>
      <c r="V131" s="403"/>
      <c r="W131" s="403"/>
      <c r="X131" s="403"/>
      <c r="Y131" s="403"/>
      <c r="Z131" s="403"/>
      <c r="AA131" s="403"/>
      <c r="AB131" s="403"/>
      <c r="AC131" s="403"/>
      <c r="AD131" s="403"/>
      <c r="AE131" s="403"/>
      <c r="AF131" s="403"/>
      <c r="AG131" s="403"/>
      <c r="AH131" s="403"/>
      <c r="AI131" s="404"/>
      <c r="AJ131" s="405"/>
      <c r="AK131" s="406"/>
      <c r="AL131" s="406"/>
      <c r="AM131" s="406"/>
      <c r="AN131" s="406"/>
      <c r="AO131" s="406"/>
      <c r="AP131" s="406"/>
      <c r="AQ131" s="406"/>
      <c r="AR131" s="405"/>
      <c r="AS131" s="406"/>
      <c r="AT131" s="406"/>
      <c r="AU131" s="406"/>
      <c r="AV131" s="406"/>
      <c r="AW131" s="406"/>
      <c r="AX131" s="406"/>
      <c r="AY131" s="406"/>
      <c r="AZ131" s="406"/>
      <c r="BA131" s="406"/>
      <c r="BB131" s="406"/>
      <c r="BC131" s="406"/>
      <c r="BD131" s="406"/>
      <c r="BE131" s="407"/>
      <c r="BF131" s="349"/>
      <c r="BG131" s="349"/>
      <c r="BH131" s="349"/>
      <c r="BI131" s="349"/>
      <c r="BJ131" s="349"/>
      <c r="BK131" s="349"/>
      <c r="BL131" s="349"/>
      <c r="BM131" s="349"/>
      <c r="BN131" s="349"/>
      <c r="BO131" s="407"/>
      <c r="BP131" s="349"/>
      <c r="BQ131" s="349"/>
      <c r="BR131" s="349"/>
      <c r="BS131" s="349"/>
      <c r="BT131" s="349"/>
      <c r="BU131" s="349"/>
      <c r="BV131" s="349"/>
      <c r="BW131" s="349"/>
      <c r="BX131" s="349"/>
      <c r="BY131" s="349"/>
      <c r="BZ131" s="349"/>
      <c r="CA131" s="349"/>
      <c r="CB131" s="349"/>
    </row>
    <row r="132" spans="1:80" ht="17.45" customHeight="1">
      <c r="A132" s="350"/>
      <c r="B132" s="351"/>
      <c r="C132" s="351"/>
      <c r="D132" s="352"/>
      <c r="E132" s="409" t="s">
        <v>168</v>
      </c>
      <c r="F132" s="410"/>
      <c r="G132" s="410"/>
      <c r="H132" s="410"/>
      <c r="I132" s="410"/>
      <c r="J132" s="410"/>
      <c r="K132" s="410"/>
      <c r="L132" s="410"/>
      <c r="M132" s="410"/>
      <c r="N132" s="410"/>
      <c r="O132" s="410"/>
      <c r="P132" s="410"/>
      <c r="Q132" s="410"/>
      <c r="R132" s="410"/>
      <c r="S132" s="410"/>
      <c r="T132" s="410"/>
      <c r="U132" s="410"/>
      <c r="V132" s="410"/>
      <c r="W132" s="410"/>
      <c r="X132" s="410"/>
      <c r="Y132" s="410"/>
      <c r="Z132" s="410"/>
      <c r="AA132" s="410"/>
      <c r="AB132" s="410"/>
      <c r="AC132" s="410"/>
      <c r="AD132" s="410"/>
      <c r="AE132" s="410"/>
      <c r="AF132" s="410"/>
      <c r="AG132" s="410"/>
      <c r="AH132" s="410"/>
      <c r="AI132" s="411"/>
      <c r="AJ132" s="412" t="s">
        <v>5</v>
      </c>
      <c r="AK132" s="413"/>
      <c r="AL132" s="413"/>
      <c r="AM132" s="413"/>
      <c r="AN132" s="413"/>
      <c r="AO132" s="413"/>
      <c r="AP132" s="413"/>
      <c r="AQ132" s="413"/>
      <c r="AR132" s="412" t="s">
        <v>5</v>
      </c>
      <c r="AS132" s="413"/>
      <c r="AT132" s="413"/>
      <c r="AU132" s="413" t="s">
        <v>5</v>
      </c>
      <c r="AV132" s="413"/>
      <c r="AW132" s="413"/>
      <c r="AX132" s="413" t="s">
        <v>5</v>
      </c>
      <c r="AY132" s="413"/>
      <c r="AZ132" s="413"/>
      <c r="BA132" s="413"/>
      <c r="BB132" s="413"/>
      <c r="BC132" s="413"/>
      <c r="BD132" s="413"/>
      <c r="BE132" s="414">
        <f>SUM(BE130:BE131)</f>
        <v>452990</v>
      </c>
      <c r="BF132" s="360"/>
      <c r="BG132" s="360"/>
      <c r="BH132" s="360"/>
      <c r="BI132" s="360"/>
      <c r="BJ132" s="360"/>
      <c r="BK132" s="360"/>
      <c r="BL132" s="360"/>
      <c r="BM132" s="360"/>
      <c r="BN132" s="360"/>
      <c r="BO132" s="414">
        <f>SUM(BO130:BO131)</f>
        <v>2861637</v>
      </c>
      <c r="BP132" s="360"/>
      <c r="BQ132" s="360"/>
      <c r="BR132" s="360"/>
      <c r="BS132" s="360"/>
      <c r="BT132" s="360"/>
      <c r="BU132" s="360"/>
      <c r="BV132" s="360"/>
      <c r="BW132" s="360">
        <f>SUM(BW130:BW131)</f>
        <v>2861637</v>
      </c>
      <c r="BX132" s="360"/>
      <c r="BY132" s="360"/>
      <c r="BZ132" s="360"/>
      <c r="CA132" s="360"/>
      <c r="CB132" s="360"/>
    </row>
    <row r="133" spans="1:80" ht="11.25" customHeight="1"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81"/>
      <c r="AK133" s="82"/>
      <c r="AL133" s="82"/>
      <c r="AM133" s="82"/>
      <c r="AN133" s="82"/>
      <c r="AO133" s="82"/>
      <c r="AP133" s="82"/>
      <c r="AQ133" s="82"/>
      <c r="AR133" s="81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129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9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</row>
    <row r="134" spans="1:80" s="31" customFormat="1" ht="13.15" hidden="1" customHeight="1">
      <c r="A134" s="389" t="s">
        <v>330</v>
      </c>
      <c r="B134" s="389"/>
      <c r="C134" s="389"/>
      <c r="D134" s="389"/>
      <c r="E134" s="389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  <c r="AA134" s="389"/>
      <c r="AB134" s="389"/>
      <c r="AC134" s="389"/>
      <c r="AD134" s="389"/>
      <c r="AE134" s="389"/>
      <c r="AF134" s="389"/>
      <c r="AG134" s="389"/>
      <c r="AH134" s="389"/>
      <c r="AI134" s="389"/>
      <c r="AJ134" s="389"/>
      <c r="AK134" s="389"/>
      <c r="AL134" s="389"/>
      <c r="AM134" s="389"/>
      <c r="AN134" s="389"/>
      <c r="AO134" s="389"/>
      <c r="AP134" s="389"/>
      <c r="AQ134" s="389"/>
      <c r="AR134" s="389"/>
      <c r="AS134" s="389"/>
      <c r="AT134" s="389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389"/>
      <c r="BY134" s="389"/>
      <c r="BZ134" s="389"/>
      <c r="CA134" s="389"/>
      <c r="CB134" s="389"/>
    </row>
    <row r="135" spans="1:80" s="31" customFormat="1" ht="13.15" hidden="1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</row>
    <row r="136" spans="1:80" s="31" customFormat="1" ht="18" hidden="1" customHeight="1">
      <c r="A136" s="503" t="s">
        <v>161</v>
      </c>
      <c r="B136" s="503"/>
      <c r="C136" s="503"/>
      <c r="D136" s="503"/>
      <c r="E136" s="503"/>
      <c r="F136" s="503"/>
      <c r="G136" s="503"/>
      <c r="H136" s="503"/>
      <c r="I136" s="503"/>
      <c r="J136" s="503"/>
      <c r="K136" s="503"/>
      <c r="L136" s="503"/>
      <c r="M136" s="503"/>
      <c r="N136" s="503"/>
      <c r="O136" s="503"/>
      <c r="P136" s="503"/>
      <c r="Q136" s="503"/>
      <c r="R136" s="503"/>
      <c r="S136" s="503"/>
      <c r="T136" s="503"/>
      <c r="U136" s="503"/>
      <c r="V136" s="503"/>
      <c r="W136" s="503"/>
      <c r="X136" s="503"/>
      <c r="Y136" s="503"/>
      <c r="Z136" s="503"/>
      <c r="AA136" s="503"/>
      <c r="AB136" s="503"/>
      <c r="AC136" s="503"/>
      <c r="AD136" s="503"/>
      <c r="AE136" s="504" t="s">
        <v>465</v>
      </c>
      <c r="AF136" s="504"/>
      <c r="AG136" s="504"/>
      <c r="AH136" s="504"/>
      <c r="AI136" s="504"/>
      <c r="AJ136" s="504"/>
      <c r="AK136" s="504"/>
      <c r="AL136" s="504"/>
      <c r="AM136" s="504"/>
      <c r="AN136" s="504"/>
      <c r="AO136" s="504"/>
      <c r="AP136" s="504"/>
      <c r="AQ136" s="504"/>
      <c r="AR136" s="504"/>
      <c r="AS136" s="504"/>
      <c r="AT136" s="504"/>
      <c r="AU136" s="504"/>
      <c r="AV136" s="504"/>
      <c r="AW136" s="504"/>
      <c r="AX136" s="504"/>
      <c r="AY136" s="504"/>
      <c r="AZ136" s="504"/>
      <c r="BA136" s="504"/>
      <c r="BB136" s="504"/>
      <c r="BC136" s="504"/>
      <c r="BD136" s="504"/>
      <c r="BE136" s="504"/>
      <c r="BF136" s="504"/>
      <c r="BG136" s="504"/>
      <c r="BH136" s="504"/>
      <c r="BI136" s="504"/>
      <c r="BJ136" s="504"/>
      <c r="BK136" s="504"/>
      <c r="BL136" s="504"/>
      <c r="BM136" s="504"/>
      <c r="BN136" s="504"/>
      <c r="BO136" s="504"/>
      <c r="BP136" s="504"/>
      <c r="BQ136" s="504"/>
      <c r="BR136" s="504"/>
      <c r="BS136" s="504"/>
      <c r="BT136" s="504"/>
      <c r="BU136" s="504"/>
      <c r="BV136" s="504"/>
      <c r="BW136" s="504"/>
      <c r="BX136" s="504"/>
      <c r="BY136" s="504"/>
      <c r="BZ136" s="504"/>
      <c r="CA136" s="504"/>
      <c r="CB136" s="504"/>
    </row>
    <row r="137" spans="1:80" s="31" customFormat="1" ht="21" hidden="1" customHeight="1">
      <c r="A137" s="120" t="s">
        <v>162</v>
      </c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504" t="s">
        <v>172</v>
      </c>
      <c r="T137" s="504"/>
      <c r="U137" s="504"/>
      <c r="V137" s="504"/>
      <c r="W137" s="504"/>
      <c r="X137" s="504"/>
      <c r="Y137" s="504"/>
      <c r="Z137" s="504"/>
      <c r="AA137" s="504"/>
      <c r="AB137" s="504"/>
      <c r="AC137" s="504"/>
      <c r="AD137" s="504"/>
      <c r="AE137" s="504"/>
      <c r="AF137" s="504"/>
      <c r="AG137" s="504"/>
      <c r="AH137" s="504"/>
      <c r="AI137" s="504"/>
      <c r="AJ137" s="504"/>
      <c r="AK137" s="504"/>
      <c r="AL137" s="504"/>
      <c r="AM137" s="504"/>
      <c r="AN137" s="504"/>
      <c r="AO137" s="504"/>
      <c r="AP137" s="504"/>
      <c r="AQ137" s="504"/>
      <c r="AR137" s="504"/>
      <c r="AS137" s="504"/>
      <c r="AT137" s="504"/>
      <c r="AU137" s="504"/>
      <c r="AV137" s="504"/>
      <c r="AW137" s="504"/>
      <c r="AX137" s="504"/>
      <c r="AY137" s="504"/>
      <c r="AZ137" s="504"/>
      <c r="BA137" s="504"/>
      <c r="BB137" s="504"/>
      <c r="BC137" s="504"/>
      <c r="BD137" s="504"/>
      <c r="BE137" s="504"/>
      <c r="BF137" s="504"/>
      <c r="BG137" s="504"/>
      <c r="BH137" s="504"/>
      <c r="BI137" s="504"/>
      <c r="BJ137" s="504"/>
      <c r="BK137" s="504"/>
      <c r="BL137" s="504"/>
      <c r="BM137" s="504"/>
      <c r="BN137" s="504"/>
      <c r="BO137" s="504"/>
      <c r="BP137" s="504"/>
      <c r="BQ137" s="504"/>
      <c r="BR137" s="504"/>
      <c r="BS137" s="504"/>
      <c r="BT137" s="504"/>
      <c r="BU137" s="504"/>
      <c r="BV137" s="504"/>
      <c r="BW137" s="504"/>
      <c r="BX137" s="504"/>
      <c r="BY137" s="504"/>
      <c r="BZ137" s="504"/>
      <c r="CA137" s="504"/>
      <c r="CB137" s="504"/>
    </row>
    <row r="138" spans="1:80" s="31" customFormat="1" ht="33" hidden="1" customHeight="1">
      <c r="A138" s="120" t="s">
        <v>164</v>
      </c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421" t="s">
        <v>169</v>
      </c>
      <c r="AI138" s="421"/>
      <c r="AJ138" s="421"/>
      <c r="AK138" s="421"/>
      <c r="AL138" s="421"/>
      <c r="AM138" s="421"/>
      <c r="AN138" s="421"/>
      <c r="AO138" s="421"/>
      <c r="AP138" s="421"/>
      <c r="AQ138" s="421"/>
      <c r="AR138" s="421"/>
      <c r="AS138" s="421"/>
      <c r="AT138" s="421"/>
      <c r="AU138" s="421"/>
      <c r="AV138" s="421"/>
      <c r="AW138" s="421"/>
      <c r="AX138" s="421"/>
      <c r="AY138" s="421"/>
      <c r="AZ138" s="421"/>
      <c r="BA138" s="421"/>
      <c r="BB138" s="421"/>
      <c r="BC138" s="421"/>
      <c r="BD138" s="421"/>
      <c r="BE138" s="421"/>
      <c r="BF138" s="421"/>
      <c r="BG138" s="421"/>
      <c r="BH138" s="421"/>
      <c r="BI138" s="421"/>
      <c r="BJ138" s="421"/>
      <c r="BK138" s="421"/>
      <c r="BL138" s="421"/>
      <c r="BM138" s="421"/>
      <c r="BN138" s="421"/>
      <c r="BO138" s="421"/>
      <c r="BP138" s="421"/>
      <c r="BQ138" s="421"/>
      <c r="BR138" s="421"/>
      <c r="BS138" s="421"/>
      <c r="BT138" s="421"/>
      <c r="BU138" s="421"/>
      <c r="BV138" s="421"/>
      <c r="BW138" s="421"/>
      <c r="BX138" s="421"/>
      <c r="BY138" s="421"/>
      <c r="BZ138" s="421"/>
      <c r="CA138" s="421"/>
      <c r="CB138" s="421"/>
    </row>
    <row r="139" spans="1:80" s="31" customFormat="1" ht="13.15" hidden="1" customHeight="1">
      <c r="A139" s="120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</row>
    <row r="140" spans="1:80" s="31" customFormat="1" ht="24" hidden="1" customHeight="1">
      <c r="A140" s="422" t="s">
        <v>466</v>
      </c>
      <c r="B140" s="422"/>
      <c r="C140" s="422"/>
      <c r="D140" s="422"/>
      <c r="E140" s="422"/>
      <c r="F140" s="422"/>
      <c r="G140" s="422"/>
      <c r="H140" s="422"/>
      <c r="I140" s="422"/>
      <c r="J140" s="422"/>
      <c r="K140" s="422"/>
      <c r="L140" s="422"/>
      <c r="M140" s="422"/>
      <c r="N140" s="422"/>
      <c r="O140" s="422"/>
      <c r="P140" s="422"/>
      <c r="Q140" s="422"/>
      <c r="R140" s="422"/>
      <c r="S140" s="422"/>
      <c r="T140" s="422"/>
      <c r="U140" s="422"/>
      <c r="V140" s="422"/>
      <c r="W140" s="422"/>
      <c r="X140" s="422"/>
      <c r="Y140" s="422"/>
      <c r="Z140" s="422"/>
      <c r="AA140" s="422"/>
      <c r="AB140" s="422"/>
      <c r="AC140" s="422"/>
      <c r="AD140" s="422"/>
      <c r="AE140" s="422"/>
      <c r="AF140" s="422"/>
      <c r="AG140" s="422"/>
      <c r="AH140" s="422"/>
      <c r="AI140" s="422"/>
      <c r="AJ140" s="422"/>
      <c r="AK140" s="422"/>
      <c r="AL140" s="422"/>
      <c r="AM140" s="422"/>
      <c r="AN140" s="422"/>
      <c r="AO140" s="422"/>
      <c r="AP140" s="422"/>
      <c r="AQ140" s="422"/>
      <c r="AR140" s="422"/>
      <c r="AS140" s="422"/>
      <c r="AT140" s="422"/>
      <c r="AU140" s="422"/>
      <c r="AV140" s="422"/>
      <c r="AW140" s="422"/>
      <c r="AX140" s="422"/>
      <c r="AY140" s="422"/>
      <c r="AZ140" s="422"/>
      <c r="BA140" s="422"/>
      <c r="BB140" s="422"/>
      <c r="BC140" s="422"/>
      <c r="BD140" s="422"/>
      <c r="BE140" s="422"/>
      <c r="BF140" s="422"/>
      <c r="BG140" s="422"/>
      <c r="BH140" s="422"/>
      <c r="BI140" s="422"/>
      <c r="BJ140" s="422"/>
      <c r="BK140" s="422"/>
      <c r="BL140" s="422"/>
      <c r="BM140" s="422"/>
      <c r="BN140" s="422"/>
      <c r="BO140" s="422"/>
      <c r="BP140" s="422"/>
      <c r="BQ140" s="422"/>
      <c r="BR140" s="422"/>
      <c r="BS140" s="422"/>
      <c r="BT140" s="422"/>
      <c r="BU140" s="422"/>
      <c r="BV140" s="422"/>
      <c r="BW140" s="422"/>
      <c r="BX140" s="422"/>
      <c r="BY140" s="422"/>
      <c r="BZ140" s="422"/>
      <c r="CA140" s="422"/>
      <c r="CB140" s="422"/>
    </row>
    <row r="141" spans="1:80" s="31" customFormat="1" ht="13.15" hidden="1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</row>
    <row r="142" spans="1:80" s="31" customFormat="1" ht="13.15" hidden="1" customHeight="1">
      <c r="A142" s="370" t="s">
        <v>187</v>
      </c>
      <c r="B142" s="371"/>
      <c r="C142" s="371"/>
      <c r="D142" s="372"/>
      <c r="E142" s="423" t="s">
        <v>17</v>
      </c>
      <c r="F142" s="423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3"/>
      <c r="R142" s="423"/>
      <c r="S142" s="423"/>
      <c r="T142" s="423"/>
      <c r="U142" s="423"/>
      <c r="V142" s="423"/>
      <c r="W142" s="423"/>
      <c r="X142" s="423"/>
      <c r="Y142" s="423"/>
      <c r="Z142" s="423"/>
      <c r="AA142" s="423"/>
      <c r="AB142" s="423"/>
      <c r="AC142" s="423"/>
      <c r="AD142" s="423"/>
      <c r="AE142" s="423"/>
      <c r="AF142" s="423"/>
      <c r="AG142" s="423"/>
      <c r="AH142" s="423"/>
      <c r="AI142" s="423"/>
      <c r="AJ142" s="379" t="s">
        <v>295</v>
      </c>
      <c r="AK142" s="340"/>
      <c r="AL142" s="340"/>
      <c r="AM142" s="340"/>
      <c r="AN142" s="340"/>
      <c r="AO142" s="340"/>
      <c r="AP142" s="340"/>
      <c r="AQ142" s="340"/>
      <c r="AR142" s="379" t="s">
        <v>296</v>
      </c>
      <c r="AS142" s="340"/>
      <c r="AT142" s="340"/>
      <c r="AU142" s="340"/>
      <c r="AV142" s="340"/>
      <c r="AW142" s="340"/>
      <c r="AX142" s="379" t="s">
        <v>297</v>
      </c>
      <c r="AY142" s="340"/>
      <c r="AZ142" s="340"/>
      <c r="BA142" s="340"/>
      <c r="BB142" s="340"/>
      <c r="BC142" s="340"/>
      <c r="BD142" s="340"/>
      <c r="BE142" s="379" t="s">
        <v>298</v>
      </c>
      <c r="BF142" s="340"/>
      <c r="BG142" s="340"/>
      <c r="BH142" s="340"/>
      <c r="BI142" s="340"/>
      <c r="BJ142" s="340"/>
      <c r="BK142" s="340"/>
      <c r="BL142" s="340"/>
      <c r="BM142" s="340"/>
      <c r="BN142" s="340"/>
      <c r="BO142" s="340"/>
      <c r="BP142" s="340"/>
      <c r="BQ142" s="340"/>
      <c r="BR142" s="340"/>
      <c r="BS142" s="340"/>
      <c r="BT142" s="340"/>
      <c r="BU142" s="340"/>
      <c r="BV142" s="340"/>
      <c r="BW142" s="340"/>
      <c r="BX142" s="340"/>
      <c r="BY142" s="340"/>
      <c r="BZ142" s="340"/>
      <c r="CA142" s="340"/>
      <c r="CB142" s="340"/>
    </row>
    <row r="143" spans="1:80" s="31" customFormat="1" ht="13.15" hidden="1" customHeight="1">
      <c r="A143" s="373"/>
      <c r="B143" s="374"/>
      <c r="C143" s="374"/>
      <c r="D143" s="375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  <c r="P143" s="423"/>
      <c r="Q143" s="423"/>
      <c r="R143" s="423"/>
      <c r="S143" s="423"/>
      <c r="T143" s="423"/>
      <c r="U143" s="423"/>
      <c r="V143" s="423"/>
      <c r="W143" s="423"/>
      <c r="X143" s="423"/>
      <c r="Y143" s="423"/>
      <c r="Z143" s="423"/>
      <c r="AA143" s="423"/>
      <c r="AB143" s="423"/>
      <c r="AC143" s="423"/>
      <c r="AD143" s="423"/>
      <c r="AE143" s="423"/>
      <c r="AF143" s="423"/>
      <c r="AG143" s="423"/>
      <c r="AH143" s="423"/>
      <c r="AI143" s="423"/>
      <c r="AJ143" s="340"/>
      <c r="AK143" s="340"/>
      <c r="AL143" s="340"/>
      <c r="AM143" s="340"/>
      <c r="AN143" s="340"/>
      <c r="AO143" s="340"/>
      <c r="AP143" s="340"/>
      <c r="AQ143" s="340"/>
      <c r="AR143" s="340"/>
      <c r="AS143" s="340"/>
      <c r="AT143" s="340"/>
      <c r="AU143" s="340"/>
      <c r="AV143" s="340"/>
      <c r="AW143" s="340"/>
      <c r="AX143" s="340"/>
      <c r="AY143" s="340"/>
      <c r="AZ143" s="340"/>
      <c r="BA143" s="340"/>
      <c r="BB143" s="340"/>
      <c r="BC143" s="340"/>
      <c r="BD143" s="340"/>
      <c r="BE143" s="340"/>
      <c r="BF143" s="340"/>
      <c r="BG143" s="340"/>
      <c r="BH143" s="340"/>
      <c r="BI143" s="340"/>
      <c r="BJ143" s="340"/>
      <c r="BK143" s="340"/>
      <c r="BL143" s="340"/>
      <c r="BM143" s="340"/>
      <c r="BN143" s="340"/>
      <c r="BO143" s="340"/>
      <c r="BP143" s="340"/>
      <c r="BQ143" s="340"/>
      <c r="BR143" s="340"/>
      <c r="BS143" s="340"/>
      <c r="BT143" s="340"/>
      <c r="BU143" s="340"/>
      <c r="BV143" s="340"/>
      <c r="BW143" s="340"/>
      <c r="BX143" s="340"/>
      <c r="BY143" s="340"/>
      <c r="BZ143" s="340"/>
      <c r="CA143" s="340"/>
      <c r="CB143" s="340"/>
    </row>
    <row r="144" spans="1:80" s="31" customFormat="1" ht="13.15" hidden="1" customHeight="1">
      <c r="A144" s="373"/>
      <c r="B144" s="374"/>
      <c r="C144" s="374"/>
      <c r="D144" s="375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423"/>
      <c r="W144" s="423"/>
      <c r="X144" s="423"/>
      <c r="Y144" s="423"/>
      <c r="Z144" s="423"/>
      <c r="AA144" s="423"/>
      <c r="AB144" s="423"/>
      <c r="AC144" s="423"/>
      <c r="AD144" s="423"/>
      <c r="AE144" s="423"/>
      <c r="AF144" s="423"/>
      <c r="AG144" s="423"/>
      <c r="AH144" s="423"/>
      <c r="AI144" s="423"/>
      <c r="AJ144" s="340"/>
      <c r="AK144" s="340"/>
      <c r="AL144" s="340"/>
      <c r="AM144" s="340"/>
      <c r="AN144" s="340"/>
      <c r="AO144" s="340"/>
      <c r="AP144" s="340"/>
      <c r="AQ144" s="340"/>
      <c r="AR144" s="340"/>
      <c r="AS144" s="340"/>
      <c r="AT144" s="340"/>
      <c r="AU144" s="340"/>
      <c r="AV144" s="340"/>
      <c r="AW144" s="340"/>
      <c r="AX144" s="340"/>
      <c r="AY144" s="340"/>
      <c r="AZ144" s="340"/>
      <c r="BA144" s="340"/>
      <c r="BB144" s="340"/>
      <c r="BC144" s="340"/>
      <c r="BD144" s="340"/>
      <c r="BE144" s="379" t="s">
        <v>275</v>
      </c>
      <c r="BF144" s="340"/>
      <c r="BG144" s="340"/>
      <c r="BH144" s="340"/>
      <c r="BI144" s="340"/>
      <c r="BJ144" s="340"/>
      <c r="BK144" s="340"/>
      <c r="BL144" s="340"/>
      <c r="BM144" s="340"/>
      <c r="BN144" s="340"/>
      <c r="BO144" s="379" t="s">
        <v>274</v>
      </c>
      <c r="BP144" s="340"/>
      <c r="BQ144" s="340"/>
      <c r="BR144" s="340"/>
      <c r="BS144" s="340"/>
      <c r="BT144" s="340"/>
      <c r="BU144" s="340"/>
      <c r="BV144" s="340"/>
      <c r="BW144" s="340"/>
      <c r="BX144" s="340"/>
      <c r="BY144" s="340"/>
      <c r="BZ144" s="340"/>
      <c r="CA144" s="340"/>
      <c r="CB144" s="340"/>
    </row>
    <row r="145" spans="1:80" s="31" customFormat="1" ht="13.15" hidden="1" customHeight="1">
      <c r="A145" s="376"/>
      <c r="B145" s="377"/>
      <c r="C145" s="377"/>
      <c r="D145" s="378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423"/>
      <c r="W145" s="423"/>
      <c r="X145" s="423"/>
      <c r="Y145" s="423"/>
      <c r="Z145" s="423"/>
      <c r="AA145" s="423"/>
      <c r="AB145" s="423"/>
      <c r="AC145" s="423"/>
      <c r="AD145" s="423"/>
      <c r="AE145" s="423"/>
      <c r="AF145" s="423"/>
      <c r="AG145" s="423"/>
      <c r="AH145" s="423"/>
      <c r="AI145" s="423"/>
      <c r="AJ145" s="340"/>
      <c r="AK145" s="340"/>
      <c r="AL145" s="340"/>
      <c r="AM145" s="340"/>
      <c r="AN145" s="340"/>
      <c r="AO145" s="340"/>
      <c r="AP145" s="340"/>
      <c r="AQ145" s="340"/>
      <c r="AR145" s="340"/>
      <c r="AS145" s="340"/>
      <c r="AT145" s="340"/>
      <c r="AU145" s="340"/>
      <c r="AV145" s="340"/>
      <c r="AW145" s="340"/>
      <c r="AX145" s="340"/>
      <c r="AY145" s="340"/>
      <c r="AZ145" s="340"/>
      <c r="BA145" s="340"/>
      <c r="BB145" s="340"/>
      <c r="BC145" s="340"/>
      <c r="BD145" s="340"/>
      <c r="BE145" s="340"/>
      <c r="BF145" s="340"/>
      <c r="BG145" s="340"/>
      <c r="BH145" s="340"/>
      <c r="BI145" s="340"/>
      <c r="BJ145" s="340"/>
      <c r="BK145" s="340"/>
      <c r="BL145" s="340"/>
      <c r="BM145" s="340"/>
      <c r="BN145" s="340"/>
      <c r="BO145" s="390" t="s">
        <v>276</v>
      </c>
      <c r="BP145" s="391"/>
      <c r="BQ145" s="391"/>
      <c r="BR145" s="391"/>
      <c r="BS145" s="391"/>
      <c r="BT145" s="391"/>
      <c r="BU145" s="391"/>
      <c r="BV145" s="392"/>
      <c r="BW145" s="390" t="s">
        <v>485</v>
      </c>
      <c r="BX145" s="391"/>
      <c r="BY145" s="391"/>
      <c r="BZ145" s="391"/>
      <c r="CA145" s="391"/>
      <c r="CB145" s="392"/>
    </row>
    <row r="146" spans="1:80" s="31" customFormat="1" ht="13.15" hidden="1" customHeight="1">
      <c r="A146" s="346">
        <v>1</v>
      </c>
      <c r="B146" s="347"/>
      <c r="C146" s="347"/>
      <c r="D146" s="347"/>
      <c r="E146" s="348">
        <v>2</v>
      </c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348">
        <v>3</v>
      </c>
      <c r="AK146" s="348"/>
      <c r="AL146" s="348"/>
      <c r="AM146" s="348"/>
      <c r="AN146" s="348"/>
      <c r="AO146" s="348"/>
      <c r="AP146" s="348"/>
      <c r="AQ146" s="348"/>
      <c r="AR146" s="348">
        <v>4</v>
      </c>
      <c r="AS146" s="348"/>
      <c r="AT146" s="348"/>
      <c r="AU146" s="348"/>
      <c r="AV146" s="348"/>
      <c r="AW146" s="348"/>
      <c r="AX146" s="348">
        <v>5</v>
      </c>
      <c r="AY146" s="348"/>
      <c r="AZ146" s="348"/>
      <c r="BA146" s="348"/>
      <c r="BB146" s="348"/>
      <c r="BC146" s="348"/>
      <c r="BD146" s="348"/>
      <c r="BE146" s="348">
        <v>6</v>
      </c>
      <c r="BF146" s="348"/>
      <c r="BG146" s="348"/>
      <c r="BH146" s="348"/>
      <c r="BI146" s="348"/>
      <c r="BJ146" s="348"/>
      <c r="BK146" s="348"/>
      <c r="BL146" s="348"/>
      <c r="BM146" s="348"/>
      <c r="BN146" s="348"/>
      <c r="BO146" s="348">
        <v>7</v>
      </c>
      <c r="BP146" s="348"/>
      <c r="BQ146" s="348"/>
      <c r="BR146" s="348"/>
      <c r="BS146" s="348"/>
      <c r="BT146" s="348"/>
      <c r="BU146" s="348"/>
      <c r="BV146" s="348"/>
      <c r="BW146" s="348">
        <v>8</v>
      </c>
      <c r="BX146" s="348"/>
      <c r="BY146" s="348"/>
      <c r="BZ146" s="348"/>
      <c r="CA146" s="348"/>
      <c r="CB146" s="348"/>
    </row>
    <row r="147" spans="1:80" s="31" customFormat="1" ht="13.15" hidden="1" customHeight="1">
      <c r="A147" s="341" t="s">
        <v>197</v>
      </c>
      <c r="B147" s="342"/>
      <c r="C147" s="342"/>
      <c r="D147" s="343"/>
      <c r="E147" s="402" t="s">
        <v>425</v>
      </c>
      <c r="F147" s="403"/>
      <c r="G147" s="403"/>
      <c r="H147" s="403"/>
      <c r="I147" s="403"/>
      <c r="J147" s="403"/>
      <c r="K147" s="403"/>
      <c r="L147" s="403"/>
      <c r="M147" s="403"/>
      <c r="N147" s="403"/>
      <c r="O147" s="403"/>
      <c r="P147" s="403"/>
      <c r="Q147" s="403"/>
      <c r="R147" s="403"/>
      <c r="S147" s="403"/>
      <c r="T147" s="403"/>
      <c r="U147" s="403"/>
      <c r="V147" s="403"/>
      <c r="W147" s="403"/>
      <c r="X147" s="403"/>
      <c r="Y147" s="403"/>
      <c r="Z147" s="403"/>
      <c r="AA147" s="403"/>
      <c r="AB147" s="403"/>
      <c r="AC147" s="403"/>
      <c r="AD147" s="403"/>
      <c r="AE147" s="403"/>
      <c r="AF147" s="403"/>
      <c r="AG147" s="403"/>
      <c r="AH147" s="403"/>
      <c r="AI147" s="404"/>
      <c r="AJ147" s="405"/>
      <c r="AK147" s="406"/>
      <c r="AL147" s="406"/>
      <c r="AM147" s="406"/>
      <c r="AN147" s="406"/>
      <c r="AO147" s="406"/>
      <c r="AP147" s="406"/>
      <c r="AQ147" s="406"/>
      <c r="AR147" s="405"/>
      <c r="AS147" s="406"/>
      <c r="AT147" s="406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7"/>
      <c r="BF147" s="408"/>
      <c r="BG147" s="408"/>
      <c r="BH147" s="408"/>
      <c r="BI147" s="408"/>
      <c r="BJ147" s="408"/>
      <c r="BK147" s="408"/>
      <c r="BL147" s="408"/>
      <c r="BM147" s="408"/>
      <c r="BN147" s="408"/>
      <c r="BO147" s="407">
        <v>0</v>
      </c>
      <c r="BP147" s="408"/>
      <c r="BQ147" s="408"/>
      <c r="BR147" s="408"/>
      <c r="BS147" s="408"/>
      <c r="BT147" s="408"/>
      <c r="BU147" s="408"/>
      <c r="BV147" s="408"/>
      <c r="BW147" s="407">
        <v>0</v>
      </c>
      <c r="BX147" s="408"/>
      <c r="BY147" s="408"/>
      <c r="BZ147" s="408"/>
      <c r="CA147" s="408"/>
      <c r="CB147" s="408"/>
    </row>
    <row r="148" spans="1:80" s="31" customFormat="1" ht="13.15" hidden="1" customHeight="1">
      <c r="A148" s="350"/>
      <c r="B148" s="351"/>
      <c r="C148" s="351"/>
      <c r="D148" s="352"/>
      <c r="E148" s="409" t="s">
        <v>168</v>
      </c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410"/>
      <c r="T148" s="410"/>
      <c r="U148" s="410"/>
      <c r="V148" s="410"/>
      <c r="W148" s="410"/>
      <c r="X148" s="410"/>
      <c r="Y148" s="410"/>
      <c r="Z148" s="410"/>
      <c r="AA148" s="410"/>
      <c r="AB148" s="410"/>
      <c r="AC148" s="410"/>
      <c r="AD148" s="410"/>
      <c r="AE148" s="410"/>
      <c r="AF148" s="410"/>
      <c r="AG148" s="410"/>
      <c r="AH148" s="410"/>
      <c r="AI148" s="411"/>
      <c r="AJ148" s="412" t="s">
        <v>5</v>
      </c>
      <c r="AK148" s="413"/>
      <c r="AL148" s="413"/>
      <c r="AM148" s="413"/>
      <c r="AN148" s="413"/>
      <c r="AO148" s="413"/>
      <c r="AP148" s="413"/>
      <c r="AQ148" s="413"/>
      <c r="AR148" s="412" t="s">
        <v>5</v>
      </c>
      <c r="AS148" s="413"/>
      <c r="AT148" s="413"/>
      <c r="AU148" s="413" t="s">
        <v>5</v>
      </c>
      <c r="AV148" s="413"/>
      <c r="AW148" s="413"/>
      <c r="AX148" s="413" t="s">
        <v>5</v>
      </c>
      <c r="AY148" s="413"/>
      <c r="AZ148" s="413"/>
      <c r="BA148" s="413"/>
      <c r="BB148" s="413"/>
      <c r="BC148" s="413"/>
      <c r="BD148" s="413"/>
      <c r="BE148" s="414">
        <f>BE147</f>
        <v>0</v>
      </c>
      <c r="BF148" s="415"/>
      <c r="BG148" s="415"/>
      <c r="BH148" s="415"/>
      <c r="BI148" s="415"/>
      <c r="BJ148" s="415"/>
      <c r="BK148" s="415"/>
      <c r="BL148" s="415"/>
      <c r="BM148" s="415"/>
      <c r="BN148" s="415"/>
      <c r="BO148" s="414">
        <v>0</v>
      </c>
      <c r="BP148" s="415">
        <f>SUM(BP147:CB147)</f>
        <v>0</v>
      </c>
      <c r="BQ148" s="415"/>
      <c r="BR148" s="415"/>
      <c r="BS148" s="415"/>
      <c r="BT148" s="415"/>
      <c r="BU148" s="415"/>
      <c r="BV148" s="415"/>
      <c r="BW148" s="414">
        <v>0</v>
      </c>
      <c r="BX148" s="415"/>
      <c r="BY148" s="415"/>
      <c r="BZ148" s="415"/>
      <c r="CA148" s="415"/>
      <c r="CB148" s="415"/>
    </row>
    <row r="149" spans="1:80" s="31" customFormat="1" ht="13.15" hidden="1" customHeight="1">
      <c r="A149" s="38"/>
      <c r="B149" s="38"/>
      <c r="C149" s="38"/>
      <c r="D149" s="38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81"/>
      <c r="AK149" s="82"/>
      <c r="AL149" s="82"/>
      <c r="AM149" s="82"/>
      <c r="AN149" s="82"/>
      <c r="AO149" s="82"/>
      <c r="AP149" s="82"/>
      <c r="AQ149" s="82"/>
      <c r="AR149" s="81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96"/>
      <c r="BF149" s="176"/>
      <c r="BG149" s="176"/>
      <c r="BH149" s="176"/>
      <c r="BI149" s="176"/>
      <c r="BJ149" s="176"/>
      <c r="BK149" s="176"/>
      <c r="BL149" s="176"/>
      <c r="BM149" s="176"/>
      <c r="BN149" s="176"/>
      <c r="BO149" s="96"/>
      <c r="BP149" s="176"/>
      <c r="BQ149" s="176"/>
      <c r="BR149" s="176"/>
      <c r="BS149" s="176"/>
      <c r="BT149" s="176"/>
      <c r="BU149" s="176"/>
      <c r="BV149" s="176"/>
      <c r="BW149" s="96"/>
      <c r="BX149" s="176"/>
      <c r="BY149" s="176"/>
      <c r="BZ149" s="176"/>
      <c r="CA149" s="176"/>
      <c r="CB149" s="176"/>
    </row>
    <row r="150" spans="1:80" s="31" customFormat="1" ht="15.75" customHeight="1">
      <c r="A150" s="389" t="s">
        <v>452</v>
      </c>
      <c r="B150" s="389"/>
      <c r="C150" s="389"/>
      <c r="D150" s="389"/>
      <c r="E150" s="389"/>
      <c r="F150" s="389"/>
      <c r="G150" s="389"/>
      <c r="H150" s="389"/>
      <c r="I150" s="389"/>
      <c r="J150" s="389"/>
      <c r="K150" s="389"/>
      <c r="L150" s="389"/>
      <c r="M150" s="389"/>
      <c r="N150" s="389"/>
      <c r="O150" s="389"/>
      <c r="P150" s="389"/>
      <c r="Q150" s="389"/>
      <c r="R150" s="389"/>
      <c r="S150" s="389"/>
      <c r="T150" s="389"/>
      <c r="U150" s="389"/>
      <c r="V150" s="389"/>
      <c r="W150" s="389"/>
      <c r="X150" s="389"/>
      <c r="Y150" s="389"/>
      <c r="Z150" s="389"/>
      <c r="AA150" s="389"/>
      <c r="AB150" s="389"/>
      <c r="AC150" s="389"/>
      <c r="AD150" s="389"/>
      <c r="AE150" s="389"/>
      <c r="AF150" s="389"/>
      <c r="AG150" s="389"/>
      <c r="AH150" s="389"/>
      <c r="AI150" s="389"/>
      <c r="AJ150" s="389"/>
      <c r="AK150" s="389"/>
      <c r="AL150" s="389"/>
      <c r="AM150" s="389"/>
      <c r="AN150" s="389"/>
      <c r="AO150" s="389"/>
      <c r="AP150" s="389"/>
      <c r="AQ150" s="389"/>
      <c r="AR150" s="389"/>
      <c r="AS150" s="389"/>
      <c r="AT150" s="389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389"/>
      <c r="BY150" s="389"/>
      <c r="BZ150" s="389"/>
      <c r="CA150" s="389"/>
      <c r="CB150" s="389"/>
    </row>
    <row r="151" spans="1:80" s="31" customFormat="1" ht="13.1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</row>
    <row r="152" spans="1:80" s="31" customFormat="1" ht="18" customHeight="1">
      <c r="A152" s="503" t="s">
        <v>161</v>
      </c>
      <c r="B152" s="503"/>
      <c r="C152" s="503"/>
      <c r="D152" s="503"/>
      <c r="E152" s="503"/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503"/>
      <c r="S152" s="503"/>
      <c r="T152" s="503"/>
      <c r="U152" s="503"/>
      <c r="V152" s="503"/>
      <c r="W152" s="503"/>
      <c r="X152" s="503"/>
      <c r="Y152" s="503"/>
      <c r="Z152" s="503"/>
      <c r="AA152" s="503"/>
      <c r="AB152" s="503"/>
      <c r="AC152" s="503"/>
      <c r="AD152" s="503"/>
      <c r="AE152" s="504" t="s">
        <v>465</v>
      </c>
      <c r="AF152" s="504"/>
      <c r="AG152" s="504"/>
      <c r="AH152" s="504"/>
      <c r="AI152" s="504"/>
      <c r="AJ152" s="504"/>
      <c r="AK152" s="504"/>
      <c r="AL152" s="504"/>
      <c r="AM152" s="504"/>
      <c r="AN152" s="504"/>
      <c r="AO152" s="504"/>
      <c r="AP152" s="504"/>
      <c r="AQ152" s="504"/>
      <c r="AR152" s="504"/>
      <c r="AS152" s="504"/>
      <c r="AT152" s="504"/>
      <c r="AU152" s="504"/>
      <c r="AV152" s="504"/>
      <c r="AW152" s="504"/>
      <c r="AX152" s="504"/>
      <c r="AY152" s="504"/>
      <c r="AZ152" s="504"/>
      <c r="BA152" s="504"/>
      <c r="BB152" s="504"/>
      <c r="BC152" s="504"/>
      <c r="BD152" s="504"/>
      <c r="BE152" s="504"/>
      <c r="BF152" s="504"/>
      <c r="BG152" s="504"/>
      <c r="BH152" s="504"/>
      <c r="BI152" s="504"/>
      <c r="BJ152" s="504"/>
      <c r="BK152" s="504"/>
      <c r="BL152" s="504"/>
      <c r="BM152" s="504"/>
      <c r="BN152" s="504"/>
      <c r="BO152" s="504"/>
      <c r="BP152" s="504"/>
      <c r="BQ152" s="504"/>
      <c r="BR152" s="504"/>
      <c r="BS152" s="504"/>
      <c r="BT152" s="504"/>
      <c r="BU152" s="504"/>
      <c r="BV152" s="504"/>
      <c r="BW152" s="504"/>
      <c r="BX152" s="504"/>
      <c r="BY152" s="504"/>
      <c r="BZ152" s="504"/>
      <c r="CA152" s="504"/>
      <c r="CB152" s="504"/>
    </row>
    <row r="153" spans="1:80" s="31" customFormat="1" ht="21" customHeight="1">
      <c r="A153" s="120" t="s">
        <v>162</v>
      </c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504" t="s">
        <v>180</v>
      </c>
      <c r="T153" s="504"/>
      <c r="U153" s="504"/>
      <c r="V153" s="504"/>
      <c r="W153" s="504"/>
      <c r="X153" s="504"/>
      <c r="Y153" s="504"/>
      <c r="Z153" s="504"/>
      <c r="AA153" s="504"/>
      <c r="AB153" s="504"/>
      <c r="AC153" s="504"/>
      <c r="AD153" s="504"/>
      <c r="AE153" s="504"/>
      <c r="AF153" s="504"/>
      <c r="AG153" s="504"/>
      <c r="AH153" s="504"/>
      <c r="AI153" s="504"/>
      <c r="AJ153" s="504"/>
      <c r="AK153" s="504"/>
      <c r="AL153" s="504"/>
      <c r="AM153" s="504"/>
      <c r="AN153" s="504"/>
      <c r="AO153" s="504"/>
      <c r="AP153" s="504"/>
      <c r="AQ153" s="504"/>
      <c r="AR153" s="504"/>
      <c r="AS153" s="504"/>
      <c r="AT153" s="504"/>
      <c r="AU153" s="504"/>
      <c r="AV153" s="504"/>
      <c r="AW153" s="504"/>
      <c r="AX153" s="504"/>
      <c r="AY153" s="504"/>
      <c r="AZ153" s="504"/>
      <c r="BA153" s="504"/>
      <c r="BB153" s="504"/>
      <c r="BC153" s="504"/>
      <c r="BD153" s="504"/>
      <c r="BE153" s="504"/>
      <c r="BF153" s="504"/>
      <c r="BG153" s="504"/>
      <c r="BH153" s="504"/>
      <c r="BI153" s="504"/>
      <c r="BJ153" s="504"/>
      <c r="BK153" s="504"/>
      <c r="BL153" s="504"/>
      <c r="BM153" s="504"/>
      <c r="BN153" s="504"/>
      <c r="BO153" s="504"/>
      <c r="BP153" s="504"/>
      <c r="BQ153" s="504"/>
      <c r="BR153" s="504"/>
      <c r="BS153" s="504"/>
      <c r="BT153" s="504"/>
      <c r="BU153" s="504"/>
      <c r="BV153" s="504"/>
      <c r="BW153" s="504"/>
      <c r="BX153" s="504"/>
      <c r="BY153" s="504"/>
      <c r="BZ153" s="504"/>
      <c r="CA153" s="504"/>
      <c r="CB153" s="504"/>
    </row>
    <row r="154" spans="1:80" s="31" customFormat="1" ht="33" customHeight="1">
      <c r="A154" s="120" t="s">
        <v>164</v>
      </c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421" t="s">
        <v>169</v>
      </c>
      <c r="AI154" s="421"/>
      <c r="AJ154" s="421"/>
      <c r="AK154" s="421"/>
      <c r="AL154" s="421"/>
      <c r="AM154" s="421"/>
      <c r="AN154" s="421"/>
      <c r="AO154" s="421"/>
      <c r="AP154" s="421"/>
      <c r="AQ154" s="421"/>
      <c r="AR154" s="421"/>
      <c r="AS154" s="421"/>
      <c r="AT154" s="421"/>
      <c r="AU154" s="421"/>
      <c r="AV154" s="421"/>
      <c r="AW154" s="421"/>
      <c r="AX154" s="421"/>
      <c r="AY154" s="421"/>
      <c r="AZ154" s="421"/>
      <c r="BA154" s="421"/>
      <c r="BB154" s="421"/>
      <c r="BC154" s="421"/>
      <c r="BD154" s="421"/>
      <c r="BE154" s="421"/>
      <c r="BF154" s="421"/>
      <c r="BG154" s="421"/>
      <c r="BH154" s="421"/>
      <c r="BI154" s="421"/>
      <c r="BJ154" s="421"/>
      <c r="BK154" s="421"/>
      <c r="BL154" s="421"/>
      <c r="BM154" s="421"/>
      <c r="BN154" s="421"/>
      <c r="BO154" s="421"/>
      <c r="BP154" s="421"/>
      <c r="BQ154" s="421"/>
      <c r="BR154" s="421"/>
      <c r="BS154" s="421"/>
      <c r="BT154" s="421"/>
      <c r="BU154" s="421"/>
      <c r="BV154" s="421"/>
      <c r="BW154" s="421"/>
      <c r="BX154" s="421"/>
      <c r="BY154" s="421"/>
      <c r="BZ154" s="421"/>
      <c r="CA154" s="421"/>
      <c r="CB154" s="421"/>
    </row>
    <row r="155" spans="1:80" s="31" customFormat="1" ht="13.15" customHeight="1">
      <c r="A155" s="120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</row>
    <row r="156" spans="1:80" s="31" customFormat="1" ht="24" customHeight="1">
      <c r="A156" s="422" t="s">
        <v>473</v>
      </c>
      <c r="B156" s="422"/>
      <c r="C156" s="422"/>
      <c r="D156" s="422"/>
      <c r="E156" s="422"/>
      <c r="F156" s="422"/>
      <c r="G156" s="422"/>
      <c r="H156" s="422"/>
      <c r="I156" s="422"/>
      <c r="J156" s="422"/>
      <c r="K156" s="422"/>
      <c r="L156" s="422"/>
      <c r="M156" s="422"/>
      <c r="N156" s="422"/>
      <c r="O156" s="422"/>
      <c r="P156" s="422"/>
      <c r="Q156" s="422"/>
      <c r="R156" s="422"/>
      <c r="S156" s="422"/>
      <c r="T156" s="422"/>
      <c r="U156" s="422"/>
      <c r="V156" s="422"/>
      <c r="W156" s="422"/>
      <c r="X156" s="422"/>
      <c r="Y156" s="422"/>
      <c r="Z156" s="422"/>
      <c r="AA156" s="422"/>
      <c r="AB156" s="422"/>
      <c r="AC156" s="422"/>
      <c r="AD156" s="422"/>
      <c r="AE156" s="422"/>
      <c r="AF156" s="422"/>
      <c r="AG156" s="422"/>
      <c r="AH156" s="422"/>
      <c r="AI156" s="422"/>
      <c r="AJ156" s="422"/>
      <c r="AK156" s="422"/>
      <c r="AL156" s="422"/>
      <c r="AM156" s="422"/>
      <c r="AN156" s="422"/>
      <c r="AO156" s="422"/>
      <c r="AP156" s="422"/>
      <c r="AQ156" s="422"/>
      <c r="AR156" s="422"/>
      <c r="AS156" s="422"/>
      <c r="AT156" s="422"/>
      <c r="AU156" s="422"/>
      <c r="AV156" s="422"/>
      <c r="AW156" s="422"/>
      <c r="AX156" s="422"/>
      <c r="AY156" s="422"/>
      <c r="AZ156" s="422"/>
      <c r="BA156" s="422"/>
      <c r="BB156" s="422"/>
      <c r="BC156" s="422"/>
      <c r="BD156" s="422"/>
      <c r="BE156" s="422"/>
      <c r="BF156" s="422"/>
      <c r="BG156" s="422"/>
      <c r="BH156" s="422"/>
      <c r="BI156" s="422"/>
      <c r="BJ156" s="422"/>
      <c r="BK156" s="422"/>
      <c r="BL156" s="422"/>
      <c r="BM156" s="422"/>
      <c r="BN156" s="422"/>
      <c r="BO156" s="422"/>
      <c r="BP156" s="422"/>
      <c r="BQ156" s="422"/>
      <c r="BR156" s="422"/>
      <c r="BS156" s="422"/>
      <c r="BT156" s="422"/>
      <c r="BU156" s="422"/>
      <c r="BV156" s="422"/>
      <c r="BW156" s="422"/>
      <c r="BX156" s="422"/>
      <c r="BY156" s="422"/>
      <c r="BZ156" s="422"/>
      <c r="CA156" s="422"/>
      <c r="CB156" s="422"/>
    </row>
    <row r="157" spans="1:80" s="31" customFormat="1" ht="13.1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</row>
    <row r="158" spans="1:80" s="31" customFormat="1" ht="13.15" customHeight="1">
      <c r="A158" s="370" t="s">
        <v>187</v>
      </c>
      <c r="B158" s="371"/>
      <c r="C158" s="371"/>
      <c r="D158" s="372"/>
      <c r="E158" s="423" t="s">
        <v>17</v>
      </c>
      <c r="F158" s="423"/>
      <c r="G158" s="423"/>
      <c r="H158" s="423"/>
      <c r="I158" s="423"/>
      <c r="J158" s="423"/>
      <c r="K158" s="423"/>
      <c r="L158" s="423"/>
      <c r="M158" s="423"/>
      <c r="N158" s="423"/>
      <c r="O158" s="423"/>
      <c r="P158" s="423"/>
      <c r="Q158" s="423"/>
      <c r="R158" s="423"/>
      <c r="S158" s="423"/>
      <c r="T158" s="423"/>
      <c r="U158" s="423"/>
      <c r="V158" s="423"/>
      <c r="W158" s="423"/>
      <c r="X158" s="423"/>
      <c r="Y158" s="423"/>
      <c r="Z158" s="423"/>
      <c r="AA158" s="423"/>
      <c r="AB158" s="423"/>
      <c r="AC158" s="423"/>
      <c r="AD158" s="423"/>
      <c r="AE158" s="423"/>
      <c r="AF158" s="423"/>
      <c r="AG158" s="423"/>
      <c r="AH158" s="423"/>
      <c r="AI158" s="423"/>
      <c r="AJ158" s="379" t="s">
        <v>295</v>
      </c>
      <c r="AK158" s="340"/>
      <c r="AL158" s="340"/>
      <c r="AM158" s="340"/>
      <c r="AN158" s="340"/>
      <c r="AO158" s="340"/>
      <c r="AP158" s="340"/>
      <c r="AQ158" s="340"/>
      <c r="AR158" s="379" t="s">
        <v>296</v>
      </c>
      <c r="AS158" s="340"/>
      <c r="AT158" s="340"/>
      <c r="AU158" s="340"/>
      <c r="AV158" s="340"/>
      <c r="AW158" s="340"/>
      <c r="AX158" s="379" t="s">
        <v>297</v>
      </c>
      <c r="AY158" s="340"/>
      <c r="AZ158" s="340"/>
      <c r="BA158" s="340"/>
      <c r="BB158" s="340"/>
      <c r="BC158" s="340"/>
      <c r="BD158" s="340"/>
      <c r="BE158" s="379" t="s">
        <v>298</v>
      </c>
      <c r="BF158" s="340"/>
      <c r="BG158" s="340"/>
      <c r="BH158" s="340"/>
      <c r="BI158" s="340"/>
      <c r="BJ158" s="340"/>
      <c r="BK158" s="340"/>
      <c r="BL158" s="340"/>
      <c r="BM158" s="340"/>
      <c r="BN158" s="340"/>
      <c r="BO158" s="340"/>
      <c r="BP158" s="340"/>
      <c r="BQ158" s="340"/>
      <c r="BR158" s="340"/>
      <c r="BS158" s="340"/>
      <c r="BT158" s="340"/>
      <c r="BU158" s="340"/>
      <c r="BV158" s="340"/>
      <c r="BW158" s="340"/>
      <c r="BX158" s="340"/>
      <c r="BY158" s="340"/>
      <c r="BZ158" s="340"/>
      <c r="CA158" s="340"/>
      <c r="CB158" s="340"/>
    </row>
    <row r="159" spans="1:80" s="31" customFormat="1" ht="13.15" customHeight="1">
      <c r="A159" s="373"/>
      <c r="B159" s="374"/>
      <c r="C159" s="374"/>
      <c r="D159" s="375"/>
      <c r="E159" s="423"/>
      <c r="F159" s="423"/>
      <c r="G159" s="423"/>
      <c r="H159" s="423"/>
      <c r="I159" s="423"/>
      <c r="J159" s="423"/>
      <c r="K159" s="423"/>
      <c r="L159" s="423"/>
      <c r="M159" s="423"/>
      <c r="N159" s="423"/>
      <c r="O159" s="423"/>
      <c r="P159" s="423"/>
      <c r="Q159" s="423"/>
      <c r="R159" s="423"/>
      <c r="S159" s="423"/>
      <c r="T159" s="423"/>
      <c r="U159" s="423"/>
      <c r="V159" s="423"/>
      <c r="W159" s="423"/>
      <c r="X159" s="423"/>
      <c r="Y159" s="423"/>
      <c r="Z159" s="423"/>
      <c r="AA159" s="423"/>
      <c r="AB159" s="423"/>
      <c r="AC159" s="423"/>
      <c r="AD159" s="423"/>
      <c r="AE159" s="423"/>
      <c r="AF159" s="423"/>
      <c r="AG159" s="423"/>
      <c r="AH159" s="423"/>
      <c r="AI159" s="423"/>
      <c r="AJ159" s="340"/>
      <c r="AK159" s="340"/>
      <c r="AL159" s="340"/>
      <c r="AM159" s="340"/>
      <c r="AN159" s="340"/>
      <c r="AO159" s="340"/>
      <c r="AP159" s="340"/>
      <c r="AQ159" s="340"/>
      <c r="AR159" s="340"/>
      <c r="AS159" s="340"/>
      <c r="AT159" s="340"/>
      <c r="AU159" s="340"/>
      <c r="AV159" s="340"/>
      <c r="AW159" s="340"/>
      <c r="AX159" s="340"/>
      <c r="AY159" s="340"/>
      <c r="AZ159" s="340"/>
      <c r="BA159" s="340"/>
      <c r="BB159" s="340"/>
      <c r="BC159" s="340"/>
      <c r="BD159" s="340"/>
      <c r="BE159" s="340"/>
      <c r="BF159" s="340"/>
      <c r="BG159" s="340"/>
      <c r="BH159" s="340"/>
      <c r="BI159" s="340"/>
      <c r="BJ159" s="340"/>
      <c r="BK159" s="340"/>
      <c r="BL159" s="340"/>
      <c r="BM159" s="340"/>
      <c r="BN159" s="340"/>
      <c r="BO159" s="340"/>
      <c r="BP159" s="340"/>
      <c r="BQ159" s="340"/>
      <c r="BR159" s="340"/>
      <c r="BS159" s="340"/>
      <c r="BT159" s="340"/>
      <c r="BU159" s="340"/>
      <c r="BV159" s="340"/>
      <c r="BW159" s="340"/>
      <c r="BX159" s="340"/>
      <c r="BY159" s="340"/>
      <c r="BZ159" s="340"/>
      <c r="CA159" s="340"/>
      <c r="CB159" s="340"/>
    </row>
    <row r="160" spans="1:80" s="31" customFormat="1" ht="13.15" customHeight="1">
      <c r="A160" s="373"/>
      <c r="B160" s="374"/>
      <c r="C160" s="374"/>
      <c r="D160" s="375"/>
      <c r="E160" s="423"/>
      <c r="F160" s="423"/>
      <c r="G160" s="423"/>
      <c r="H160" s="423"/>
      <c r="I160" s="423"/>
      <c r="J160" s="423"/>
      <c r="K160" s="423"/>
      <c r="L160" s="423"/>
      <c r="M160" s="423"/>
      <c r="N160" s="423"/>
      <c r="O160" s="423"/>
      <c r="P160" s="423"/>
      <c r="Q160" s="423"/>
      <c r="R160" s="423"/>
      <c r="S160" s="423"/>
      <c r="T160" s="423"/>
      <c r="U160" s="423"/>
      <c r="V160" s="423"/>
      <c r="W160" s="423"/>
      <c r="X160" s="423"/>
      <c r="Y160" s="423"/>
      <c r="Z160" s="423"/>
      <c r="AA160" s="423"/>
      <c r="AB160" s="423"/>
      <c r="AC160" s="423"/>
      <c r="AD160" s="423"/>
      <c r="AE160" s="423"/>
      <c r="AF160" s="423"/>
      <c r="AG160" s="423"/>
      <c r="AH160" s="423"/>
      <c r="AI160" s="423"/>
      <c r="AJ160" s="340"/>
      <c r="AK160" s="340"/>
      <c r="AL160" s="340"/>
      <c r="AM160" s="340"/>
      <c r="AN160" s="340"/>
      <c r="AO160" s="340"/>
      <c r="AP160" s="340"/>
      <c r="AQ160" s="340"/>
      <c r="AR160" s="340"/>
      <c r="AS160" s="340"/>
      <c r="AT160" s="340"/>
      <c r="AU160" s="340"/>
      <c r="AV160" s="340"/>
      <c r="AW160" s="340"/>
      <c r="AX160" s="340"/>
      <c r="AY160" s="340"/>
      <c r="AZ160" s="340"/>
      <c r="BA160" s="340"/>
      <c r="BB160" s="340"/>
      <c r="BC160" s="340"/>
      <c r="BD160" s="340"/>
      <c r="BE160" s="379" t="s">
        <v>276</v>
      </c>
      <c r="BF160" s="340"/>
      <c r="BG160" s="340"/>
      <c r="BH160" s="340"/>
      <c r="BI160" s="340"/>
      <c r="BJ160" s="340"/>
      <c r="BK160" s="340"/>
      <c r="BL160" s="340"/>
      <c r="BM160" s="340"/>
      <c r="BN160" s="340"/>
      <c r="BO160" s="379" t="s">
        <v>274</v>
      </c>
      <c r="BP160" s="340"/>
      <c r="BQ160" s="340"/>
      <c r="BR160" s="340"/>
      <c r="BS160" s="340"/>
      <c r="BT160" s="340"/>
      <c r="BU160" s="340"/>
      <c r="BV160" s="340"/>
      <c r="BW160" s="340"/>
      <c r="BX160" s="340"/>
      <c r="BY160" s="340"/>
      <c r="BZ160" s="340"/>
      <c r="CA160" s="340"/>
      <c r="CB160" s="340"/>
    </row>
    <row r="161" spans="1:80" s="31" customFormat="1" ht="13.15" customHeight="1">
      <c r="A161" s="376"/>
      <c r="B161" s="377"/>
      <c r="C161" s="377"/>
      <c r="D161" s="378"/>
      <c r="E161" s="423"/>
      <c r="F161" s="423"/>
      <c r="G161" s="423"/>
      <c r="H161" s="423"/>
      <c r="I161" s="423"/>
      <c r="J161" s="423"/>
      <c r="K161" s="423"/>
      <c r="L161" s="423"/>
      <c r="M161" s="423"/>
      <c r="N161" s="423"/>
      <c r="O161" s="423"/>
      <c r="P161" s="423"/>
      <c r="Q161" s="423"/>
      <c r="R161" s="423"/>
      <c r="S161" s="423"/>
      <c r="T161" s="423"/>
      <c r="U161" s="423"/>
      <c r="V161" s="423"/>
      <c r="W161" s="423"/>
      <c r="X161" s="423"/>
      <c r="Y161" s="423"/>
      <c r="Z161" s="423"/>
      <c r="AA161" s="423"/>
      <c r="AB161" s="423"/>
      <c r="AC161" s="423"/>
      <c r="AD161" s="423"/>
      <c r="AE161" s="423"/>
      <c r="AF161" s="423"/>
      <c r="AG161" s="423"/>
      <c r="AH161" s="423"/>
      <c r="AI161" s="423"/>
      <c r="AJ161" s="340"/>
      <c r="AK161" s="340"/>
      <c r="AL161" s="340"/>
      <c r="AM161" s="340"/>
      <c r="AN161" s="340"/>
      <c r="AO161" s="340"/>
      <c r="AP161" s="340"/>
      <c r="AQ161" s="340"/>
      <c r="AR161" s="340"/>
      <c r="AS161" s="340"/>
      <c r="AT161" s="340"/>
      <c r="AU161" s="340"/>
      <c r="AV161" s="340"/>
      <c r="AW161" s="340"/>
      <c r="AX161" s="340"/>
      <c r="AY161" s="340"/>
      <c r="AZ161" s="340"/>
      <c r="BA161" s="340"/>
      <c r="BB161" s="340"/>
      <c r="BC161" s="340"/>
      <c r="BD161" s="340"/>
      <c r="BE161" s="340"/>
      <c r="BF161" s="340"/>
      <c r="BG161" s="340"/>
      <c r="BH161" s="340"/>
      <c r="BI161" s="340"/>
      <c r="BJ161" s="340"/>
      <c r="BK161" s="340"/>
      <c r="BL161" s="340"/>
      <c r="BM161" s="340"/>
      <c r="BN161" s="340"/>
      <c r="BO161" s="390" t="s">
        <v>485</v>
      </c>
      <c r="BP161" s="391"/>
      <c r="BQ161" s="391"/>
      <c r="BR161" s="391"/>
      <c r="BS161" s="391"/>
      <c r="BT161" s="391"/>
      <c r="BU161" s="391"/>
      <c r="BV161" s="392"/>
      <c r="BW161" s="390" t="s">
        <v>518</v>
      </c>
      <c r="BX161" s="391"/>
      <c r="BY161" s="391"/>
      <c r="BZ161" s="391"/>
      <c r="CA161" s="391"/>
      <c r="CB161" s="392"/>
    </row>
    <row r="162" spans="1:80" s="31" customFormat="1" ht="13.15" customHeight="1">
      <c r="A162" s="346">
        <v>1</v>
      </c>
      <c r="B162" s="347"/>
      <c r="C162" s="347"/>
      <c r="D162" s="347"/>
      <c r="E162" s="348">
        <v>2</v>
      </c>
      <c r="F162" s="348"/>
      <c r="G162" s="348"/>
      <c r="H162" s="348"/>
      <c r="I162" s="348"/>
      <c r="J162" s="348"/>
      <c r="K162" s="34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48"/>
      <c r="Z162" s="348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>
        <v>3</v>
      </c>
      <c r="AK162" s="348"/>
      <c r="AL162" s="348"/>
      <c r="AM162" s="348"/>
      <c r="AN162" s="348"/>
      <c r="AO162" s="348"/>
      <c r="AP162" s="348"/>
      <c r="AQ162" s="348"/>
      <c r="AR162" s="348">
        <v>4</v>
      </c>
      <c r="AS162" s="348"/>
      <c r="AT162" s="348"/>
      <c r="AU162" s="348"/>
      <c r="AV162" s="348"/>
      <c r="AW162" s="348"/>
      <c r="AX162" s="348">
        <v>5</v>
      </c>
      <c r="AY162" s="348"/>
      <c r="AZ162" s="348"/>
      <c r="BA162" s="348"/>
      <c r="BB162" s="348"/>
      <c r="BC162" s="348"/>
      <c r="BD162" s="348"/>
      <c r="BE162" s="348">
        <v>6</v>
      </c>
      <c r="BF162" s="348"/>
      <c r="BG162" s="348"/>
      <c r="BH162" s="348"/>
      <c r="BI162" s="348"/>
      <c r="BJ162" s="348"/>
      <c r="BK162" s="348"/>
      <c r="BL162" s="348"/>
      <c r="BM162" s="348"/>
      <c r="BN162" s="348"/>
      <c r="BO162" s="348">
        <v>7</v>
      </c>
      <c r="BP162" s="348"/>
      <c r="BQ162" s="348"/>
      <c r="BR162" s="348"/>
      <c r="BS162" s="348"/>
      <c r="BT162" s="348"/>
      <c r="BU162" s="348"/>
      <c r="BV162" s="348"/>
      <c r="BW162" s="348">
        <v>8</v>
      </c>
      <c r="BX162" s="348"/>
      <c r="BY162" s="348"/>
      <c r="BZ162" s="348"/>
      <c r="CA162" s="348"/>
      <c r="CB162" s="348"/>
    </row>
    <row r="163" spans="1:80" s="31" customFormat="1" ht="15" customHeight="1">
      <c r="A163" s="341" t="s">
        <v>197</v>
      </c>
      <c r="B163" s="342"/>
      <c r="C163" s="342"/>
      <c r="D163" s="343"/>
      <c r="E163" s="402" t="s">
        <v>425</v>
      </c>
      <c r="F163" s="403"/>
      <c r="G163" s="403"/>
      <c r="H163" s="403"/>
      <c r="I163" s="403"/>
      <c r="J163" s="403"/>
      <c r="K163" s="403"/>
      <c r="L163" s="403"/>
      <c r="M163" s="403"/>
      <c r="N163" s="403"/>
      <c r="O163" s="403"/>
      <c r="P163" s="403"/>
      <c r="Q163" s="403"/>
      <c r="R163" s="403"/>
      <c r="S163" s="403"/>
      <c r="T163" s="403"/>
      <c r="U163" s="403"/>
      <c r="V163" s="403"/>
      <c r="W163" s="403"/>
      <c r="X163" s="403"/>
      <c r="Y163" s="403"/>
      <c r="Z163" s="403"/>
      <c r="AA163" s="403"/>
      <c r="AB163" s="403"/>
      <c r="AC163" s="403"/>
      <c r="AD163" s="403"/>
      <c r="AE163" s="403"/>
      <c r="AF163" s="403"/>
      <c r="AG163" s="403"/>
      <c r="AH163" s="403"/>
      <c r="AI163" s="404"/>
      <c r="AJ163" s="405"/>
      <c r="AK163" s="406"/>
      <c r="AL163" s="406"/>
      <c r="AM163" s="406"/>
      <c r="AN163" s="406"/>
      <c r="AO163" s="406"/>
      <c r="AP163" s="406"/>
      <c r="AQ163" s="406"/>
      <c r="AR163" s="405"/>
      <c r="AS163" s="406"/>
      <c r="AT163" s="406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7">
        <v>2408647</v>
      </c>
      <c r="BF163" s="408"/>
      <c r="BG163" s="408"/>
      <c r="BH163" s="408"/>
      <c r="BI163" s="408"/>
      <c r="BJ163" s="408"/>
      <c r="BK163" s="408"/>
      <c r="BL163" s="408"/>
      <c r="BM163" s="408"/>
      <c r="BN163" s="408"/>
      <c r="BO163" s="407">
        <v>0</v>
      </c>
      <c r="BP163" s="408"/>
      <c r="BQ163" s="408"/>
      <c r="BR163" s="408"/>
      <c r="BS163" s="408"/>
      <c r="BT163" s="408"/>
      <c r="BU163" s="408"/>
      <c r="BV163" s="408"/>
      <c r="BW163" s="407">
        <v>0</v>
      </c>
      <c r="BX163" s="408"/>
      <c r="BY163" s="408"/>
      <c r="BZ163" s="408"/>
      <c r="CA163" s="408"/>
      <c r="CB163" s="408"/>
    </row>
    <row r="164" spans="1:80" s="31" customFormat="1" ht="13.15" customHeight="1">
      <c r="A164" s="350"/>
      <c r="B164" s="351"/>
      <c r="C164" s="351"/>
      <c r="D164" s="352"/>
      <c r="E164" s="409" t="s">
        <v>168</v>
      </c>
      <c r="F164" s="410"/>
      <c r="G164" s="410"/>
      <c r="H164" s="410"/>
      <c r="I164" s="410"/>
      <c r="J164" s="410"/>
      <c r="K164" s="410"/>
      <c r="L164" s="410"/>
      <c r="M164" s="410"/>
      <c r="N164" s="410"/>
      <c r="O164" s="410"/>
      <c r="P164" s="410"/>
      <c r="Q164" s="410"/>
      <c r="R164" s="410"/>
      <c r="S164" s="410"/>
      <c r="T164" s="410"/>
      <c r="U164" s="410"/>
      <c r="V164" s="410"/>
      <c r="W164" s="410"/>
      <c r="X164" s="410"/>
      <c r="Y164" s="410"/>
      <c r="Z164" s="410"/>
      <c r="AA164" s="410"/>
      <c r="AB164" s="410"/>
      <c r="AC164" s="410"/>
      <c r="AD164" s="410"/>
      <c r="AE164" s="410"/>
      <c r="AF164" s="410"/>
      <c r="AG164" s="410"/>
      <c r="AH164" s="410"/>
      <c r="AI164" s="411"/>
      <c r="AJ164" s="412" t="s">
        <v>5</v>
      </c>
      <c r="AK164" s="413"/>
      <c r="AL164" s="413"/>
      <c r="AM164" s="413"/>
      <c r="AN164" s="413"/>
      <c r="AO164" s="413"/>
      <c r="AP164" s="413"/>
      <c r="AQ164" s="413"/>
      <c r="AR164" s="412" t="s">
        <v>5</v>
      </c>
      <c r="AS164" s="413"/>
      <c r="AT164" s="413"/>
      <c r="AU164" s="413" t="s">
        <v>5</v>
      </c>
      <c r="AV164" s="413"/>
      <c r="AW164" s="413"/>
      <c r="AX164" s="413" t="s">
        <v>5</v>
      </c>
      <c r="AY164" s="413"/>
      <c r="AZ164" s="413"/>
      <c r="BA164" s="413"/>
      <c r="BB164" s="413"/>
      <c r="BC164" s="413"/>
      <c r="BD164" s="413"/>
      <c r="BE164" s="414">
        <f>BE163</f>
        <v>2408647</v>
      </c>
      <c r="BF164" s="415"/>
      <c r="BG164" s="415"/>
      <c r="BH164" s="415"/>
      <c r="BI164" s="415"/>
      <c r="BJ164" s="415"/>
      <c r="BK164" s="415"/>
      <c r="BL164" s="415"/>
      <c r="BM164" s="415"/>
      <c r="BN164" s="415"/>
      <c r="BO164" s="414">
        <v>0</v>
      </c>
      <c r="BP164" s="415">
        <f>SUM(BP163:CB163)</f>
        <v>0</v>
      </c>
      <c r="BQ164" s="415"/>
      <c r="BR164" s="415"/>
      <c r="BS164" s="415"/>
      <c r="BT164" s="415"/>
      <c r="BU164" s="415"/>
      <c r="BV164" s="415"/>
      <c r="BW164" s="414">
        <v>0</v>
      </c>
      <c r="BX164" s="415"/>
      <c r="BY164" s="415"/>
      <c r="BZ164" s="415"/>
      <c r="CA164" s="415"/>
      <c r="CB164" s="415"/>
    </row>
    <row r="165" spans="1:80" s="31" customFormat="1" ht="13.15" customHeight="1">
      <c r="A165" s="38"/>
      <c r="B165" s="38"/>
      <c r="C165" s="38"/>
      <c r="D165" s="38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81"/>
      <c r="AK165" s="82"/>
      <c r="AL165" s="82"/>
      <c r="AM165" s="82"/>
      <c r="AN165" s="82"/>
      <c r="AO165" s="82"/>
      <c r="AP165" s="82"/>
      <c r="AQ165" s="82"/>
      <c r="AR165" s="81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96"/>
      <c r="BF165" s="176"/>
      <c r="BG165" s="176"/>
      <c r="BH165" s="176"/>
      <c r="BI165" s="176"/>
      <c r="BJ165" s="176"/>
      <c r="BK165" s="176"/>
      <c r="BL165" s="176"/>
      <c r="BM165" s="176"/>
      <c r="BN165" s="176"/>
      <c r="BO165" s="96"/>
      <c r="BP165" s="176"/>
      <c r="BQ165" s="176"/>
      <c r="BR165" s="176"/>
      <c r="BS165" s="176"/>
      <c r="BT165" s="176"/>
      <c r="BU165" s="176"/>
      <c r="BV165" s="176"/>
      <c r="BW165" s="96"/>
      <c r="BX165" s="176"/>
      <c r="BY165" s="176"/>
      <c r="BZ165" s="176"/>
      <c r="CA165" s="176"/>
      <c r="CB165" s="176"/>
    </row>
    <row r="166" spans="1:80" ht="17.45" customHeight="1">
      <c r="A166" s="389" t="s">
        <v>474</v>
      </c>
      <c r="B166" s="389"/>
      <c r="C166" s="389"/>
      <c r="D166" s="389"/>
      <c r="E166" s="389"/>
      <c r="F166" s="389"/>
      <c r="G166" s="389"/>
      <c r="H166" s="389"/>
      <c r="I166" s="389"/>
      <c r="J166" s="389"/>
      <c r="K166" s="389"/>
      <c r="L166" s="389"/>
      <c r="M166" s="389"/>
      <c r="N166" s="389"/>
      <c r="O166" s="389"/>
      <c r="P166" s="389"/>
      <c r="Q166" s="389"/>
      <c r="R166" s="389"/>
      <c r="S166" s="389"/>
      <c r="T166" s="389"/>
      <c r="U166" s="389"/>
      <c r="V166" s="389"/>
      <c r="W166" s="389"/>
      <c r="X166" s="389"/>
      <c r="Y166" s="389"/>
      <c r="Z166" s="389"/>
      <c r="AA166" s="389"/>
      <c r="AB166" s="389"/>
      <c r="AC166" s="389"/>
      <c r="AD166" s="389"/>
      <c r="AE166" s="389"/>
      <c r="AF166" s="389"/>
      <c r="AG166" s="389"/>
      <c r="AH166" s="389"/>
      <c r="AI166" s="389"/>
      <c r="AJ166" s="389"/>
      <c r="AK166" s="389"/>
      <c r="AL166" s="389"/>
      <c r="AM166" s="389"/>
      <c r="AN166" s="389"/>
      <c r="AO166" s="389"/>
      <c r="AP166" s="389"/>
      <c r="AQ166" s="389"/>
      <c r="AR166" s="389"/>
      <c r="AS166" s="389"/>
      <c r="AT166" s="389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389"/>
      <c r="BY166" s="389"/>
      <c r="BZ166" s="389"/>
      <c r="CA166" s="389"/>
      <c r="CB166" s="389"/>
    </row>
    <row r="167" spans="1:80" ht="11.25" customHeight="1"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81"/>
      <c r="AK167" s="82"/>
      <c r="AL167" s="82"/>
      <c r="AM167" s="82"/>
      <c r="AN167" s="82"/>
      <c r="AO167" s="82"/>
      <c r="AP167" s="82"/>
      <c r="AQ167" s="82"/>
      <c r="AR167" s="81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129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9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</row>
    <row r="168" spans="1:80" ht="17.45" customHeight="1">
      <c r="A168" s="503" t="s">
        <v>161</v>
      </c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03"/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  <c r="AA168" s="503"/>
      <c r="AB168" s="503"/>
      <c r="AC168" s="503"/>
      <c r="AD168" s="503"/>
      <c r="AE168" s="504" t="s">
        <v>424</v>
      </c>
      <c r="AF168" s="504"/>
      <c r="AG168" s="504"/>
      <c r="AH168" s="504"/>
      <c r="AI168" s="504"/>
      <c r="AJ168" s="504"/>
      <c r="AK168" s="504"/>
      <c r="AL168" s="504"/>
      <c r="AM168" s="504"/>
      <c r="AN168" s="504"/>
      <c r="AO168" s="504"/>
      <c r="AP168" s="504"/>
      <c r="AQ168" s="504"/>
      <c r="AR168" s="504"/>
      <c r="AS168" s="504"/>
      <c r="AT168" s="504"/>
      <c r="AU168" s="504"/>
      <c r="AV168" s="504"/>
      <c r="AW168" s="504"/>
      <c r="AX168" s="504"/>
      <c r="AY168" s="504"/>
      <c r="AZ168" s="504"/>
      <c r="BA168" s="504"/>
      <c r="BB168" s="504"/>
      <c r="BC168" s="504"/>
      <c r="BD168" s="504"/>
      <c r="BE168" s="504"/>
      <c r="BF168" s="504"/>
      <c r="BG168" s="504"/>
      <c r="BH168" s="504"/>
      <c r="BI168" s="504"/>
      <c r="BJ168" s="504"/>
      <c r="BK168" s="504"/>
      <c r="BL168" s="504"/>
      <c r="BM168" s="504"/>
      <c r="BN168" s="504"/>
      <c r="BO168" s="504"/>
      <c r="BP168" s="504"/>
      <c r="BQ168" s="504"/>
      <c r="BR168" s="504"/>
      <c r="BS168" s="504"/>
      <c r="BT168" s="504"/>
      <c r="BU168" s="504"/>
      <c r="BV168" s="504"/>
      <c r="BW168" s="504"/>
      <c r="BX168" s="504"/>
      <c r="BY168" s="504"/>
      <c r="BZ168" s="504"/>
      <c r="CA168" s="504"/>
      <c r="CB168" s="504"/>
    </row>
    <row r="169" spans="1:80" ht="7.5" customHeight="1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</row>
    <row r="170" spans="1:80" ht="17.45" customHeight="1">
      <c r="A170" s="120" t="s">
        <v>162</v>
      </c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504" t="s">
        <v>172</v>
      </c>
      <c r="T170" s="504"/>
      <c r="U170" s="504"/>
      <c r="V170" s="504"/>
      <c r="W170" s="504"/>
      <c r="X170" s="504"/>
      <c r="Y170" s="504"/>
      <c r="Z170" s="504"/>
      <c r="AA170" s="504"/>
      <c r="AB170" s="504"/>
      <c r="AC170" s="504"/>
      <c r="AD170" s="504"/>
      <c r="AE170" s="504"/>
      <c r="AF170" s="504"/>
      <c r="AG170" s="504"/>
      <c r="AH170" s="504"/>
      <c r="AI170" s="504"/>
      <c r="AJ170" s="504"/>
      <c r="AK170" s="504"/>
      <c r="AL170" s="504"/>
      <c r="AM170" s="504"/>
      <c r="AN170" s="504"/>
      <c r="AO170" s="504"/>
      <c r="AP170" s="504"/>
      <c r="AQ170" s="504"/>
      <c r="AR170" s="504"/>
      <c r="AS170" s="504"/>
      <c r="AT170" s="504"/>
      <c r="AU170" s="504"/>
      <c r="AV170" s="504"/>
      <c r="AW170" s="504"/>
      <c r="AX170" s="504"/>
      <c r="AY170" s="504"/>
      <c r="AZ170" s="504"/>
      <c r="BA170" s="504"/>
      <c r="BB170" s="504"/>
      <c r="BC170" s="504"/>
      <c r="BD170" s="504"/>
      <c r="BE170" s="504"/>
      <c r="BF170" s="504"/>
      <c r="BG170" s="504"/>
      <c r="BH170" s="504"/>
      <c r="BI170" s="504"/>
      <c r="BJ170" s="504"/>
      <c r="BK170" s="504"/>
      <c r="BL170" s="504"/>
      <c r="BM170" s="504"/>
      <c r="BN170" s="504"/>
      <c r="BO170" s="504"/>
      <c r="BP170" s="507"/>
      <c r="BQ170" s="507"/>
      <c r="BR170" s="507"/>
      <c r="BS170" s="507"/>
      <c r="BT170" s="507"/>
      <c r="BU170" s="507"/>
      <c r="BV170" s="507"/>
      <c r="BW170" s="507"/>
      <c r="BX170" s="507"/>
      <c r="BY170" s="507"/>
      <c r="BZ170" s="507"/>
      <c r="CA170" s="507"/>
      <c r="CB170" s="507"/>
    </row>
    <row r="171" spans="1:80" ht="10.5" customHeight="1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  <c r="BI171" s="119"/>
      <c r="BJ171" s="119"/>
      <c r="BK171" s="119"/>
      <c r="BL171" s="119"/>
      <c r="BM171" s="119"/>
      <c r="BN171" s="119"/>
      <c r="BO171" s="119"/>
      <c r="BP171" s="119"/>
      <c r="BQ171" s="119"/>
      <c r="BR171" s="119"/>
      <c r="BS171" s="119"/>
      <c r="BT171" s="119"/>
      <c r="BU171" s="119"/>
      <c r="BV171" s="119"/>
      <c r="BW171" s="119"/>
      <c r="BX171" s="119"/>
      <c r="BY171" s="119"/>
      <c r="BZ171" s="119"/>
      <c r="CA171" s="119"/>
      <c r="CB171" s="119"/>
    </row>
    <row r="172" spans="1:80" ht="33.75" customHeight="1">
      <c r="A172" s="120" t="s">
        <v>164</v>
      </c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421" t="s">
        <v>169</v>
      </c>
      <c r="AI172" s="421"/>
      <c r="AJ172" s="421"/>
      <c r="AK172" s="421"/>
      <c r="AL172" s="421"/>
      <c r="AM172" s="421"/>
      <c r="AN172" s="421"/>
      <c r="AO172" s="421"/>
      <c r="AP172" s="421"/>
      <c r="AQ172" s="421"/>
      <c r="AR172" s="421"/>
      <c r="AS172" s="421"/>
      <c r="AT172" s="421"/>
      <c r="AU172" s="421"/>
      <c r="AV172" s="421"/>
      <c r="AW172" s="421"/>
      <c r="AX172" s="421"/>
      <c r="AY172" s="421"/>
      <c r="AZ172" s="421"/>
      <c r="BA172" s="421"/>
      <c r="BB172" s="421"/>
      <c r="BC172" s="421"/>
      <c r="BD172" s="421"/>
      <c r="BE172" s="421"/>
      <c r="BF172" s="421"/>
      <c r="BG172" s="421"/>
      <c r="BH172" s="421"/>
      <c r="BI172" s="421"/>
      <c r="BJ172" s="421"/>
      <c r="BK172" s="421"/>
      <c r="BL172" s="421"/>
      <c r="BM172" s="421"/>
      <c r="BN172" s="421"/>
      <c r="BO172" s="421"/>
      <c r="BP172" s="421"/>
      <c r="BQ172" s="421"/>
      <c r="BR172" s="421"/>
      <c r="BS172" s="421"/>
      <c r="BT172" s="421"/>
      <c r="BU172" s="421"/>
      <c r="BV172" s="421"/>
      <c r="BW172" s="421"/>
      <c r="BX172" s="421"/>
      <c r="BY172" s="421"/>
      <c r="BZ172" s="421"/>
      <c r="CA172" s="421"/>
      <c r="CB172" s="421"/>
    </row>
    <row r="173" spans="1:80" ht="17.45" customHeight="1">
      <c r="A173" s="120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4"/>
      <c r="BG173" s="174"/>
      <c r="BH173" s="174"/>
      <c r="BI173" s="174"/>
      <c r="BJ173" s="174"/>
      <c r="BK173" s="174"/>
      <c r="BL173" s="174"/>
      <c r="BM173" s="174"/>
      <c r="BN173" s="174"/>
      <c r="BO173" s="174"/>
      <c r="BP173" s="174"/>
      <c r="BQ173" s="174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4"/>
    </row>
    <row r="174" spans="1:80" ht="17.45" customHeight="1">
      <c r="A174" s="422" t="s">
        <v>475</v>
      </c>
      <c r="B174" s="422"/>
      <c r="C174" s="422"/>
      <c r="D174" s="422"/>
      <c r="E174" s="422"/>
      <c r="F174" s="422"/>
      <c r="G174" s="422"/>
      <c r="H174" s="422"/>
      <c r="I174" s="422"/>
      <c r="J174" s="422"/>
      <c r="K174" s="422"/>
      <c r="L174" s="422"/>
      <c r="M174" s="422"/>
      <c r="N174" s="422"/>
      <c r="O174" s="422"/>
      <c r="P174" s="422"/>
      <c r="Q174" s="422"/>
      <c r="R174" s="422"/>
      <c r="S174" s="422"/>
      <c r="T174" s="422"/>
      <c r="U174" s="422"/>
      <c r="V174" s="422"/>
      <c r="W174" s="422"/>
      <c r="X174" s="422"/>
      <c r="Y174" s="422"/>
      <c r="Z174" s="422"/>
      <c r="AA174" s="422"/>
      <c r="AB174" s="422"/>
      <c r="AC174" s="422"/>
      <c r="AD174" s="422"/>
      <c r="AE174" s="422"/>
      <c r="AF174" s="422"/>
      <c r="AG174" s="422"/>
      <c r="AH174" s="422"/>
      <c r="AI174" s="422"/>
      <c r="AJ174" s="422"/>
      <c r="AK174" s="422"/>
      <c r="AL174" s="422"/>
      <c r="AM174" s="422"/>
      <c r="AN174" s="422"/>
      <c r="AO174" s="422"/>
      <c r="AP174" s="422"/>
      <c r="AQ174" s="422"/>
      <c r="AR174" s="422"/>
      <c r="AS174" s="422"/>
      <c r="AT174" s="422"/>
      <c r="AU174" s="422"/>
      <c r="AV174" s="422"/>
      <c r="AW174" s="422"/>
      <c r="AX174" s="422"/>
      <c r="AY174" s="422"/>
      <c r="AZ174" s="422"/>
      <c r="BA174" s="422"/>
      <c r="BB174" s="422"/>
      <c r="BC174" s="422"/>
      <c r="BD174" s="422"/>
      <c r="BE174" s="422"/>
      <c r="BF174" s="422"/>
      <c r="BG174" s="422"/>
      <c r="BH174" s="422"/>
      <c r="BI174" s="422"/>
      <c r="BJ174" s="422"/>
      <c r="BK174" s="422"/>
      <c r="BL174" s="422"/>
      <c r="BM174" s="422"/>
      <c r="BN174" s="422"/>
      <c r="BO174" s="422"/>
      <c r="BP174" s="422"/>
      <c r="BQ174" s="422"/>
      <c r="BR174" s="422"/>
      <c r="BS174" s="422"/>
      <c r="BT174" s="422"/>
      <c r="BU174" s="422"/>
      <c r="BV174" s="422"/>
      <c r="BW174" s="422"/>
      <c r="BX174" s="422"/>
      <c r="BY174" s="422"/>
      <c r="BZ174" s="422"/>
      <c r="CA174" s="422"/>
      <c r="CB174" s="422"/>
    </row>
    <row r="175" spans="1:80" ht="17.4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</row>
    <row r="176" spans="1:80" ht="17.45" customHeight="1">
      <c r="A176" s="379" t="s">
        <v>187</v>
      </c>
      <c r="B176" s="379"/>
      <c r="C176" s="379"/>
      <c r="D176" s="379"/>
      <c r="E176" s="423" t="s">
        <v>166</v>
      </c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Y176" s="347"/>
      <c r="Z176" s="384" t="s">
        <v>246</v>
      </c>
      <c r="AA176" s="545"/>
      <c r="AB176" s="545"/>
      <c r="AC176" s="545"/>
      <c r="AD176" s="545"/>
      <c r="AE176" s="545"/>
      <c r="AF176" s="545"/>
      <c r="AG176" s="379" t="s">
        <v>247</v>
      </c>
      <c r="AH176" s="347"/>
      <c r="AI176" s="347"/>
      <c r="AJ176" s="347"/>
      <c r="AK176" s="347"/>
      <c r="AL176" s="347"/>
      <c r="AM176" s="347"/>
      <c r="AN176" s="379" t="s">
        <v>248</v>
      </c>
      <c r="AO176" s="340"/>
      <c r="AP176" s="340"/>
      <c r="AQ176" s="340"/>
      <c r="AR176" s="340"/>
      <c r="AS176" s="340"/>
      <c r="AT176" s="340"/>
      <c r="AU176" s="379" t="s">
        <v>249</v>
      </c>
      <c r="AV176" s="340"/>
      <c r="AW176" s="340"/>
      <c r="AX176" s="340"/>
      <c r="AY176" s="340"/>
      <c r="AZ176" s="340"/>
      <c r="BA176" s="340"/>
      <c r="BB176" s="340"/>
      <c r="BC176" s="340"/>
      <c r="BD176" s="340"/>
      <c r="BE176" s="340"/>
      <c r="BF176" s="340"/>
      <c r="BG176" s="340"/>
      <c r="BH176" s="340"/>
      <c r="BI176" s="340"/>
      <c r="BJ176" s="340"/>
      <c r="BK176" s="340"/>
      <c r="BL176" s="340"/>
      <c r="BM176" s="340"/>
      <c r="BN176" s="340"/>
      <c r="BO176" s="340"/>
      <c r="BP176" s="340"/>
      <c r="BQ176" s="340"/>
      <c r="BR176" s="340"/>
      <c r="BS176" s="340"/>
      <c r="BT176" s="340"/>
      <c r="BU176" s="340"/>
      <c r="BV176" s="340"/>
      <c r="BW176" s="340"/>
      <c r="BX176" s="340"/>
      <c r="BY176" s="340"/>
      <c r="BZ176" s="340"/>
      <c r="CA176" s="340"/>
      <c r="CB176" s="340"/>
    </row>
    <row r="177" spans="1:80" ht="17.45" customHeight="1">
      <c r="A177" s="379"/>
      <c r="B177" s="379"/>
      <c r="C177" s="379"/>
      <c r="D177" s="379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47"/>
      <c r="U177" s="347"/>
      <c r="V177" s="347"/>
      <c r="W177" s="347"/>
      <c r="X177" s="347"/>
      <c r="Y177" s="347"/>
      <c r="Z177" s="545"/>
      <c r="AA177" s="545"/>
      <c r="AB177" s="545"/>
      <c r="AC177" s="545"/>
      <c r="AD177" s="545"/>
      <c r="AE177" s="545"/>
      <c r="AF177" s="545"/>
      <c r="AG177" s="347"/>
      <c r="AH177" s="347"/>
      <c r="AI177" s="347"/>
      <c r="AJ177" s="347"/>
      <c r="AK177" s="347"/>
      <c r="AL177" s="347"/>
      <c r="AM177" s="347"/>
      <c r="AN177" s="340"/>
      <c r="AO177" s="340"/>
      <c r="AP177" s="340"/>
      <c r="AQ177" s="340"/>
      <c r="AR177" s="340"/>
      <c r="AS177" s="340"/>
      <c r="AT177" s="340"/>
      <c r="AU177" s="340"/>
      <c r="AV177" s="340"/>
      <c r="AW177" s="340"/>
      <c r="AX177" s="340"/>
      <c r="AY177" s="340"/>
      <c r="AZ177" s="340"/>
      <c r="BA177" s="340"/>
      <c r="BB177" s="340"/>
      <c r="BC177" s="340"/>
      <c r="BD177" s="340"/>
      <c r="BE177" s="340"/>
      <c r="BF177" s="340"/>
      <c r="BG177" s="340"/>
      <c r="BH177" s="340"/>
      <c r="BI177" s="340"/>
      <c r="BJ177" s="340"/>
      <c r="BK177" s="340"/>
      <c r="BL177" s="340"/>
      <c r="BM177" s="340"/>
      <c r="BN177" s="340"/>
      <c r="BO177" s="340"/>
      <c r="BP177" s="340"/>
      <c r="BQ177" s="340"/>
      <c r="BR177" s="340"/>
      <c r="BS177" s="340"/>
      <c r="BT177" s="340"/>
      <c r="BU177" s="340"/>
      <c r="BV177" s="340"/>
      <c r="BW177" s="340"/>
      <c r="BX177" s="340"/>
      <c r="BY177" s="340"/>
      <c r="BZ177" s="340"/>
      <c r="CA177" s="340"/>
      <c r="CB177" s="340"/>
    </row>
    <row r="178" spans="1:80" ht="17.45" customHeight="1">
      <c r="A178" s="379"/>
      <c r="B178" s="379"/>
      <c r="C178" s="379"/>
      <c r="D178" s="379"/>
      <c r="E178" s="347"/>
      <c r="F178" s="347"/>
      <c r="G178" s="347"/>
      <c r="H178" s="347"/>
      <c r="I178" s="347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47"/>
      <c r="U178" s="347"/>
      <c r="V178" s="347"/>
      <c r="W178" s="347"/>
      <c r="X178" s="347"/>
      <c r="Y178" s="347"/>
      <c r="Z178" s="545"/>
      <c r="AA178" s="545"/>
      <c r="AB178" s="545"/>
      <c r="AC178" s="545"/>
      <c r="AD178" s="545"/>
      <c r="AE178" s="545"/>
      <c r="AF178" s="545"/>
      <c r="AG178" s="347"/>
      <c r="AH178" s="347"/>
      <c r="AI178" s="347"/>
      <c r="AJ178" s="347"/>
      <c r="AK178" s="347"/>
      <c r="AL178" s="347"/>
      <c r="AM178" s="347"/>
      <c r="AN178" s="340"/>
      <c r="AO178" s="340"/>
      <c r="AP178" s="340"/>
      <c r="AQ178" s="340"/>
      <c r="AR178" s="340"/>
      <c r="AS178" s="340"/>
      <c r="AT178" s="340"/>
      <c r="AU178" s="379" t="s">
        <v>276</v>
      </c>
      <c r="AV178" s="546"/>
      <c r="AW178" s="546"/>
      <c r="AX178" s="546"/>
      <c r="AY178" s="546"/>
      <c r="AZ178" s="546"/>
      <c r="BA178" s="546"/>
      <c r="BB178" s="546"/>
      <c r="BC178" s="546"/>
      <c r="BD178" s="546"/>
      <c r="BE178" s="546"/>
      <c r="BF178" s="546"/>
      <c r="BG178" s="546"/>
      <c r="BH178" s="547" t="s">
        <v>274</v>
      </c>
      <c r="BI178" s="547"/>
      <c r="BJ178" s="547"/>
      <c r="BK178" s="547"/>
      <c r="BL178" s="547"/>
      <c r="BM178" s="547"/>
      <c r="BN178" s="547"/>
      <c r="BO178" s="547"/>
      <c r="BP178" s="547"/>
      <c r="BQ178" s="547"/>
      <c r="BR178" s="547"/>
      <c r="BS178" s="547"/>
      <c r="BT178" s="547"/>
      <c r="BU178" s="547"/>
      <c r="BV178" s="547"/>
      <c r="BW178" s="547"/>
      <c r="BX178" s="547"/>
      <c r="BY178" s="547"/>
      <c r="BZ178" s="547"/>
      <c r="CA178" s="547"/>
      <c r="CB178" s="547"/>
    </row>
    <row r="179" spans="1:80" ht="17.45" customHeight="1">
      <c r="A179" s="379"/>
      <c r="B179" s="379"/>
      <c r="C179" s="379"/>
      <c r="D179" s="379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  <c r="W179" s="347"/>
      <c r="X179" s="347"/>
      <c r="Y179" s="347"/>
      <c r="Z179" s="545"/>
      <c r="AA179" s="545"/>
      <c r="AB179" s="545"/>
      <c r="AC179" s="545"/>
      <c r="AD179" s="545"/>
      <c r="AE179" s="545"/>
      <c r="AF179" s="545"/>
      <c r="AG179" s="347"/>
      <c r="AH179" s="347"/>
      <c r="AI179" s="347"/>
      <c r="AJ179" s="347"/>
      <c r="AK179" s="347"/>
      <c r="AL179" s="347"/>
      <c r="AM179" s="347"/>
      <c r="AN179" s="340"/>
      <c r="AO179" s="340"/>
      <c r="AP179" s="340"/>
      <c r="AQ179" s="340"/>
      <c r="AR179" s="340"/>
      <c r="AS179" s="340"/>
      <c r="AT179" s="340"/>
      <c r="AU179" s="546"/>
      <c r="AV179" s="546"/>
      <c r="AW179" s="546"/>
      <c r="AX179" s="546"/>
      <c r="AY179" s="546"/>
      <c r="AZ179" s="546"/>
      <c r="BA179" s="546"/>
      <c r="BB179" s="546"/>
      <c r="BC179" s="546"/>
      <c r="BD179" s="546"/>
      <c r="BE179" s="546"/>
      <c r="BF179" s="546"/>
      <c r="BG179" s="546"/>
      <c r="BH179" s="547" t="s">
        <v>485</v>
      </c>
      <c r="BI179" s="547"/>
      <c r="BJ179" s="547"/>
      <c r="BK179" s="547"/>
      <c r="BL179" s="547"/>
      <c r="BM179" s="547"/>
      <c r="BN179" s="547"/>
      <c r="BO179" s="547"/>
      <c r="BP179" s="547"/>
      <c r="BQ179" s="547"/>
      <c r="BR179" s="547"/>
      <c r="BS179" s="547" t="s">
        <v>518</v>
      </c>
      <c r="BT179" s="547"/>
      <c r="BU179" s="547"/>
      <c r="BV179" s="547"/>
      <c r="BW179" s="547"/>
      <c r="BX179" s="547"/>
      <c r="BY179" s="547"/>
      <c r="BZ179" s="547"/>
      <c r="CA179" s="547"/>
      <c r="CB179" s="547"/>
    </row>
    <row r="180" spans="1:80" ht="17.45" customHeight="1">
      <c r="A180" s="346">
        <v>1</v>
      </c>
      <c r="B180" s="347"/>
      <c r="C180" s="347"/>
      <c r="D180" s="347"/>
      <c r="E180" s="348">
        <v>2</v>
      </c>
      <c r="F180" s="348"/>
      <c r="G180" s="348"/>
      <c r="H180" s="348"/>
      <c r="I180" s="348"/>
      <c r="J180" s="348"/>
      <c r="K180" s="348"/>
      <c r="L180" s="348"/>
      <c r="M180" s="348"/>
      <c r="N180" s="348"/>
      <c r="O180" s="348"/>
      <c r="P180" s="348"/>
      <c r="Q180" s="348"/>
      <c r="R180" s="348"/>
      <c r="S180" s="348"/>
      <c r="T180" s="348"/>
      <c r="U180" s="348"/>
      <c r="V180" s="348"/>
      <c r="W180" s="348"/>
      <c r="X180" s="348"/>
      <c r="Y180" s="348"/>
      <c r="Z180" s="348">
        <v>3</v>
      </c>
      <c r="AA180" s="348"/>
      <c r="AB180" s="348"/>
      <c r="AC180" s="348"/>
      <c r="AD180" s="348"/>
      <c r="AE180" s="348"/>
      <c r="AF180" s="348"/>
      <c r="AG180" s="348">
        <v>4</v>
      </c>
      <c r="AH180" s="348"/>
      <c r="AI180" s="348"/>
      <c r="AJ180" s="348"/>
      <c r="AK180" s="348"/>
      <c r="AL180" s="348"/>
      <c r="AM180" s="348"/>
      <c r="AN180" s="348">
        <v>5</v>
      </c>
      <c r="AO180" s="348"/>
      <c r="AP180" s="348"/>
      <c r="AQ180" s="348"/>
      <c r="AR180" s="348"/>
      <c r="AS180" s="348"/>
      <c r="AT180" s="348"/>
      <c r="AU180" s="348">
        <v>6</v>
      </c>
      <c r="AV180" s="348"/>
      <c r="AW180" s="348"/>
      <c r="AX180" s="348"/>
      <c r="AY180" s="348"/>
      <c r="AZ180" s="348"/>
      <c r="BA180" s="348"/>
      <c r="BB180" s="348"/>
      <c r="BC180" s="348"/>
      <c r="BD180" s="348"/>
      <c r="BE180" s="348"/>
      <c r="BF180" s="348"/>
      <c r="BG180" s="348"/>
      <c r="BH180" s="348">
        <v>7</v>
      </c>
      <c r="BI180" s="348"/>
      <c r="BJ180" s="348"/>
      <c r="BK180" s="348"/>
      <c r="BL180" s="348"/>
      <c r="BM180" s="348"/>
      <c r="BN180" s="348"/>
      <c r="BO180" s="348"/>
      <c r="BP180" s="348"/>
      <c r="BQ180" s="348"/>
      <c r="BR180" s="348"/>
      <c r="BS180" s="348">
        <v>8</v>
      </c>
      <c r="BT180" s="348"/>
      <c r="BU180" s="348"/>
      <c r="BV180" s="348"/>
      <c r="BW180" s="348"/>
      <c r="BX180" s="348"/>
      <c r="BY180" s="348"/>
      <c r="BZ180" s="348"/>
      <c r="CA180" s="348"/>
      <c r="CB180" s="348"/>
    </row>
    <row r="181" spans="1:80" ht="17.45" customHeight="1">
      <c r="A181" s="533" t="s">
        <v>197</v>
      </c>
      <c r="B181" s="533"/>
      <c r="C181" s="533"/>
      <c r="D181" s="533"/>
      <c r="E181" s="534" t="s">
        <v>625</v>
      </c>
      <c r="F181" s="535"/>
      <c r="G181" s="535"/>
      <c r="H181" s="535"/>
      <c r="I181" s="535"/>
      <c r="J181" s="535"/>
      <c r="K181" s="535"/>
      <c r="L181" s="535"/>
      <c r="M181" s="535"/>
      <c r="N181" s="535"/>
      <c r="O181" s="535"/>
      <c r="P181" s="535"/>
      <c r="Q181" s="535"/>
      <c r="R181" s="535"/>
      <c r="S181" s="535"/>
      <c r="T181" s="535"/>
      <c r="U181" s="535"/>
      <c r="V181" s="535"/>
      <c r="W181" s="535"/>
      <c r="X181" s="535"/>
      <c r="Y181" s="535"/>
      <c r="Z181" s="534"/>
      <c r="AA181" s="535"/>
      <c r="AB181" s="535"/>
      <c r="AC181" s="535"/>
      <c r="AD181" s="535"/>
      <c r="AE181" s="535"/>
      <c r="AF181" s="535"/>
      <c r="AG181" s="533">
        <v>12</v>
      </c>
      <c r="AH181" s="536"/>
      <c r="AI181" s="536"/>
      <c r="AJ181" s="536"/>
      <c r="AK181" s="536"/>
      <c r="AL181" s="536"/>
      <c r="AM181" s="536"/>
      <c r="AN181" s="536"/>
      <c r="AO181" s="536"/>
      <c r="AP181" s="536"/>
      <c r="AQ181" s="536"/>
      <c r="AR181" s="536"/>
      <c r="AS181" s="536"/>
      <c r="AT181" s="536"/>
      <c r="AU181" s="407">
        <v>123.7</v>
      </c>
      <c r="AV181" s="408"/>
      <c r="AW181" s="408"/>
      <c r="AX181" s="408"/>
      <c r="AY181" s="408"/>
      <c r="AZ181" s="408"/>
      <c r="BA181" s="408"/>
      <c r="BB181" s="408"/>
      <c r="BC181" s="408"/>
      <c r="BD181" s="408"/>
      <c r="BE181" s="408"/>
      <c r="BF181" s="408"/>
      <c r="BG181" s="408"/>
      <c r="BH181" s="537">
        <v>0</v>
      </c>
      <c r="BI181" s="538"/>
      <c r="BJ181" s="538"/>
      <c r="BK181" s="538"/>
      <c r="BL181" s="538"/>
      <c r="BM181" s="538"/>
      <c r="BN181" s="538"/>
      <c r="BO181" s="538"/>
      <c r="BP181" s="538"/>
      <c r="BQ181" s="538"/>
      <c r="BR181" s="539"/>
      <c r="BS181" s="537">
        <v>0</v>
      </c>
      <c r="BT181" s="538"/>
      <c r="BU181" s="538"/>
      <c r="BV181" s="538"/>
      <c r="BW181" s="538"/>
      <c r="BX181" s="538"/>
      <c r="BY181" s="538"/>
      <c r="BZ181" s="538"/>
      <c r="CA181" s="538"/>
      <c r="CB181" s="539"/>
    </row>
    <row r="182" spans="1:80" ht="17.45" customHeight="1">
      <c r="A182" s="534"/>
      <c r="B182" s="534"/>
      <c r="C182" s="534"/>
      <c r="D182" s="534"/>
      <c r="E182" s="540" t="s">
        <v>168</v>
      </c>
      <c r="F182" s="541"/>
      <c r="G182" s="541"/>
      <c r="H182" s="541"/>
      <c r="I182" s="541"/>
      <c r="J182" s="541"/>
      <c r="K182" s="541"/>
      <c r="L182" s="541"/>
      <c r="M182" s="541"/>
      <c r="N182" s="541"/>
      <c r="O182" s="541"/>
      <c r="P182" s="541"/>
      <c r="Q182" s="541"/>
      <c r="R182" s="541"/>
      <c r="S182" s="541"/>
      <c r="T182" s="541"/>
      <c r="U182" s="541"/>
      <c r="V182" s="541"/>
      <c r="W182" s="541"/>
      <c r="X182" s="541"/>
      <c r="Y182" s="541"/>
      <c r="Z182" s="541"/>
      <c r="AA182" s="541"/>
      <c r="AB182" s="541"/>
      <c r="AC182" s="541"/>
      <c r="AD182" s="541"/>
      <c r="AE182" s="541"/>
      <c r="AF182" s="541"/>
      <c r="AG182" s="541"/>
      <c r="AH182" s="541"/>
      <c r="AI182" s="541"/>
      <c r="AJ182" s="541"/>
      <c r="AK182" s="541"/>
      <c r="AL182" s="541"/>
      <c r="AM182" s="541"/>
      <c r="AN182" s="541"/>
      <c r="AO182" s="541"/>
      <c r="AP182" s="541"/>
      <c r="AQ182" s="541"/>
      <c r="AR182" s="541"/>
      <c r="AS182" s="541"/>
      <c r="AT182" s="541"/>
      <c r="AU182" s="542">
        <f>AU181</f>
        <v>123.7</v>
      </c>
      <c r="AV182" s="543"/>
      <c r="AW182" s="543"/>
      <c r="AX182" s="543"/>
      <c r="AY182" s="543"/>
      <c r="AZ182" s="543"/>
      <c r="BA182" s="543"/>
      <c r="BB182" s="543"/>
      <c r="BC182" s="543"/>
      <c r="BD182" s="543"/>
      <c r="BE182" s="543"/>
      <c r="BF182" s="543"/>
      <c r="BG182" s="544"/>
      <c r="BH182" s="542">
        <v>0</v>
      </c>
      <c r="BI182" s="543"/>
      <c r="BJ182" s="543"/>
      <c r="BK182" s="543"/>
      <c r="BL182" s="543"/>
      <c r="BM182" s="543"/>
      <c r="BN182" s="543"/>
      <c r="BO182" s="543"/>
      <c r="BP182" s="543"/>
      <c r="BQ182" s="543"/>
      <c r="BR182" s="544"/>
      <c r="BS182" s="542">
        <v>0</v>
      </c>
      <c r="BT182" s="543"/>
      <c r="BU182" s="543"/>
      <c r="BV182" s="543"/>
      <c r="BW182" s="543"/>
      <c r="BX182" s="543"/>
      <c r="BY182" s="543"/>
      <c r="BZ182" s="543"/>
      <c r="CA182" s="543"/>
      <c r="CB182" s="544"/>
    </row>
    <row r="183" spans="1:80" ht="7.15" customHeight="1">
      <c r="E183" s="43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175"/>
      <c r="BH183" s="175"/>
      <c r="BI183" s="175"/>
      <c r="BJ183" s="175"/>
      <c r="BK183" s="175"/>
      <c r="BL183" s="175"/>
      <c r="BM183" s="175"/>
      <c r="BN183" s="175"/>
      <c r="BO183" s="175"/>
      <c r="BP183" s="175"/>
      <c r="BQ183" s="175"/>
      <c r="BR183" s="175"/>
      <c r="BS183" s="175"/>
      <c r="BT183" s="175"/>
      <c r="BU183" s="175"/>
      <c r="BV183" s="175"/>
      <c r="BW183" s="175"/>
      <c r="BX183" s="175"/>
      <c r="BY183" s="175"/>
      <c r="BZ183" s="175"/>
      <c r="CA183" s="175"/>
      <c r="CB183" s="175"/>
    </row>
    <row r="184" spans="1:80" ht="17.45" customHeight="1">
      <c r="A184" s="422" t="s">
        <v>476</v>
      </c>
      <c r="B184" s="422"/>
      <c r="C184" s="422"/>
      <c r="D184" s="422"/>
      <c r="E184" s="422"/>
      <c r="F184" s="422"/>
      <c r="G184" s="422"/>
      <c r="H184" s="422"/>
      <c r="I184" s="422"/>
      <c r="J184" s="422"/>
      <c r="K184" s="422"/>
      <c r="L184" s="422"/>
      <c r="M184" s="422"/>
      <c r="N184" s="422"/>
      <c r="O184" s="422"/>
      <c r="P184" s="422"/>
      <c r="Q184" s="422"/>
      <c r="R184" s="422"/>
      <c r="S184" s="422"/>
      <c r="T184" s="422"/>
      <c r="U184" s="422"/>
      <c r="V184" s="422"/>
      <c r="W184" s="422"/>
      <c r="X184" s="422"/>
      <c r="Y184" s="422"/>
      <c r="Z184" s="422"/>
      <c r="AA184" s="422"/>
      <c r="AB184" s="422"/>
      <c r="AC184" s="422"/>
      <c r="AD184" s="422"/>
      <c r="AE184" s="422"/>
      <c r="AF184" s="422"/>
      <c r="AG184" s="422"/>
      <c r="AH184" s="422"/>
      <c r="AI184" s="422"/>
      <c r="AJ184" s="422"/>
      <c r="AK184" s="422"/>
      <c r="AL184" s="422"/>
      <c r="AM184" s="422"/>
      <c r="AN184" s="422"/>
      <c r="AO184" s="422"/>
      <c r="AP184" s="422"/>
      <c r="AQ184" s="422"/>
      <c r="AR184" s="422"/>
      <c r="AS184" s="422"/>
      <c r="AT184" s="422"/>
      <c r="AU184" s="422"/>
      <c r="AV184" s="422"/>
      <c r="AW184" s="422"/>
      <c r="AX184" s="422"/>
      <c r="AY184" s="422"/>
      <c r="AZ184" s="422"/>
      <c r="BA184" s="422"/>
      <c r="BB184" s="422"/>
      <c r="BC184" s="422"/>
      <c r="BD184" s="422"/>
      <c r="BE184" s="422"/>
      <c r="BF184" s="422"/>
      <c r="BG184" s="422"/>
      <c r="BH184" s="422"/>
      <c r="BI184" s="422"/>
      <c r="BJ184" s="422"/>
      <c r="BK184" s="422"/>
      <c r="BL184" s="422"/>
      <c r="BM184" s="422"/>
      <c r="BN184" s="422"/>
      <c r="BO184" s="422"/>
      <c r="BP184" s="422"/>
      <c r="BQ184" s="422"/>
      <c r="BR184" s="422"/>
      <c r="BS184" s="422"/>
      <c r="BT184" s="422"/>
      <c r="BU184" s="422"/>
      <c r="BV184" s="422"/>
      <c r="BW184" s="422"/>
      <c r="BX184" s="422"/>
      <c r="BY184" s="422"/>
      <c r="BZ184" s="422"/>
      <c r="CA184" s="422"/>
      <c r="CB184" s="422"/>
    </row>
    <row r="185" spans="1:80" ht="7.9" customHeight="1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</row>
    <row r="186" spans="1:80" ht="17.45" customHeight="1">
      <c r="A186" s="370" t="s">
        <v>187</v>
      </c>
      <c r="B186" s="371"/>
      <c r="C186" s="371"/>
      <c r="D186" s="372"/>
      <c r="E186" s="423" t="s">
        <v>17</v>
      </c>
      <c r="F186" s="423"/>
      <c r="G186" s="423"/>
      <c r="H186" s="423"/>
      <c r="I186" s="423"/>
      <c r="J186" s="423"/>
      <c r="K186" s="423"/>
      <c r="L186" s="423"/>
      <c r="M186" s="423"/>
      <c r="N186" s="423"/>
      <c r="O186" s="423"/>
      <c r="P186" s="423"/>
      <c r="Q186" s="423"/>
      <c r="R186" s="423"/>
      <c r="S186" s="423"/>
      <c r="T186" s="423"/>
      <c r="U186" s="423"/>
      <c r="V186" s="423"/>
      <c r="W186" s="423"/>
      <c r="X186" s="423"/>
      <c r="Y186" s="423"/>
      <c r="Z186" s="423"/>
      <c r="AA186" s="423"/>
      <c r="AB186" s="423"/>
      <c r="AC186" s="423"/>
      <c r="AD186" s="423"/>
      <c r="AE186" s="423"/>
      <c r="AF186" s="423"/>
      <c r="AG186" s="423"/>
      <c r="AH186" s="423"/>
      <c r="AI186" s="423"/>
      <c r="AJ186" s="379" t="s">
        <v>295</v>
      </c>
      <c r="AK186" s="340"/>
      <c r="AL186" s="340"/>
      <c r="AM186" s="340"/>
      <c r="AN186" s="340"/>
      <c r="AO186" s="340"/>
      <c r="AP186" s="340"/>
      <c r="AQ186" s="340"/>
      <c r="AR186" s="379" t="s">
        <v>296</v>
      </c>
      <c r="AS186" s="340"/>
      <c r="AT186" s="340"/>
      <c r="AU186" s="340"/>
      <c r="AV186" s="340"/>
      <c r="AW186" s="340"/>
      <c r="AX186" s="379" t="s">
        <v>297</v>
      </c>
      <c r="AY186" s="340"/>
      <c r="AZ186" s="340"/>
      <c r="BA186" s="340"/>
      <c r="BB186" s="340"/>
      <c r="BC186" s="340"/>
      <c r="BD186" s="340"/>
      <c r="BE186" s="379" t="s">
        <v>298</v>
      </c>
      <c r="BF186" s="340"/>
      <c r="BG186" s="340"/>
      <c r="BH186" s="340"/>
      <c r="BI186" s="340"/>
      <c r="BJ186" s="340"/>
      <c r="BK186" s="340"/>
      <c r="BL186" s="340"/>
      <c r="BM186" s="340"/>
      <c r="BN186" s="340"/>
      <c r="BO186" s="340"/>
      <c r="BP186" s="340"/>
      <c r="BQ186" s="340"/>
      <c r="BR186" s="340"/>
      <c r="BS186" s="340"/>
      <c r="BT186" s="340"/>
      <c r="BU186" s="340"/>
      <c r="BV186" s="340"/>
      <c r="BW186" s="340"/>
      <c r="BX186" s="340"/>
      <c r="BY186" s="340"/>
      <c r="BZ186" s="340"/>
      <c r="CA186" s="340"/>
      <c r="CB186" s="340"/>
    </row>
    <row r="187" spans="1:80" ht="17.45" customHeight="1">
      <c r="A187" s="373"/>
      <c r="B187" s="374"/>
      <c r="C187" s="374"/>
      <c r="D187" s="375"/>
      <c r="E187" s="423"/>
      <c r="F187" s="423"/>
      <c r="G187" s="423"/>
      <c r="H187" s="423"/>
      <c r="I187" s="423"/>
      <c r="J187" s="423"/>
      <c r="K187" s="423"/>
      <c r="L187" s="423"/>
      <c r="M187" s="423"/>
      <c r="N187" s="423"/>
      <c r="O187" s="423"/>
      <c r="P187" s="423"/>
      <c r="Q187" s="423"/>
      <c r="R187" s="423"/>
      <c r="S187" s="423"/>
      <c r="T187" s="423"/>
      <c r="U187" s="423"/>
      <c r="V187" s="423"/>
      <c r="W187" s="423"/>
      <c r="X187" s="423"/>
      <c r="Y187" s="423"/>
      <c r="Z187" s="423"/>
      <c r="AA187" s="423"/>
      <c r="AB187" s="423"/>
      <c r="AC187" s="423"/>
      <c r="AD187" s="423"/>
      <c r="AE187" s="423"/>
      <c r="AF187" s="423"/>
      <c r="AG187" s="423"/>
      <c r="AH187" s="423"/>
      <c r="AI187" s="423"/>
      <c r="AJ187" s="340"/>
      <c r="AK187" s="340"/>
      <c r="AL187" s="340"/>
      <c r="AM187" s="340"/>
      <c r="AN187" s="340"/>
      <c r="AO187" s="340"/>
      <c r="AP187" s="340"/>
      <c r="AQ187" s="340"/>
      <c r="AR187" s="340"/>
      <c r="AS187" s="340"/>
      <c r="AT187" s="340"/>
      <c r="AU187" s="340"/>
      <c r="AV187" s="340"/>
      <c r="AW187" s="340"/>
      <c r="AX187" s="340"/>
      <c r="AY187" s="340"/>
      <c r="AZ187" s="340"/>
      <c r="BA187" s="340"/>
      <c r="BB187" s="340"/>
      <c r="BC187" s="340"/>
      <c r="BD187" s="340"/>
      <c r="BE187" s="340"/>
      <c r="BF187" s="340"/>
      <c r="BG187" s="340"/>
      <c r="BH187" s="340"/>
      <c r="BI187" s="340"/>
      <c r="BJ187" s="340"/>
      <c r="BK187" s="340"/>
      <c r="BL187" s="340"/>
      <c r="BM187" s="340"/>
      <c r="BN187" s="340"/>
      <c r="BO187" s="340"/>
      <c r="BP187" s="340"/>
      <c r="BQ187" s="340"/>
      <c r="BR187" s="340"/>
      <c r="BS187" s="340"/>
      <c r="BT187" s="340"/>
      <c r="BU187" s="340"/>
      <c r="BV187" s="340"/>
      <c r="BW187" s="340"/>
      <c r="BX187" s="340"/>
      <c r="BY187" s="340"/>
      <c r="BZ187" s="340"/>
      <c r="CA187" s="340"/>
      <c r="CB187" s="340"/>
    </row>
    <row r="188" spans="1:80" ht="17.45" customHeight="1">
      <c r="A188" s="373"/>
      <c r="B188" s="374"/>
      <c r="C188" s="374"/>
      <c r="D188" s="375"/>
      <c r="E188" s="423"/>
      <c r="F188" s="423"/>
      <c r="G188" s="423"/>
      <c r="H188" s="423"/>
      <c r="I188" s="423"/>
      <c r="J188" s="423"/>
      <c r="K188" s="423"/>
      <c r="L188" s="423"/>
      <c r="M188" s="423"/>
      <c r="N188" s="423"/>
      <c r="O188" s="423"/>
      <c r="P188" s="423"/>
      <c r="Q188" s="423"/>
      <c r="R188" s="423"/>
      <c r="S188" s="423"/>
      <c r="T188" s="423"/>
      <c r="U188" s="423"/>
      <c r="V188" s="423"/>
      <c r="W188" s="423"/>
      <c r="X188" s="423"/>
      <c r="Y188" s="423"/>
      <c r="Z188" s="423"/>
      <c r="AA188" s="423"/>
      <c r="AB188" s="423"/>
      <c r="AC188" s="423"/>
      <c r="AD188" s="423"/>
      <c r="AE188" s="423"/>
      <c r="AF188" s="423"/>
      <c r="AG188" s="423"/>
      <c r="AH188" s="423"/>
      <c r="AI188" s="423"/>
      <c r="AJ188" s="340"/>
      <c r="AK188" s="340"/>
      <c r="AL188" s="340"/>
      <c r="AM188" s="340"/>
      <c r="AN188" s="340"/>
      <c r="AO188" s="340"/>
      <c r="AP188" s="340"/>
      <c r="AQ188" s="340"/>
      <c r="AR188" s="340"/>
      <c r="AS188" s="340"/>
      <c r="AT188" s="340"/>
      <c r="AU188" s="340"/>
      <c r="AV188" s="340"/>
      <c r="AW188" s="340"/>
      <c r="AX188" s="340"/>
      <c r="AY188" s="340"/>
      <c r="AZ188" s="340"/>
      <c r="BA188" s="340"/>
      <c r="BB188" s="340"/>
      <c r="BC188" s="340"/>
      <c r="BD188" s="340"/>
      <c r="BE188" s="379" t="s">
        <v>275</v>
      </c>
      <c r="BF188" s="340"/>
      <c r="BG188" s="340"/>
      <c r="BH188" s="340"/>
      <c r="BI188" s="340"/>
      <c r="BJ188" s="340"/>
      <c r="BK188" s="340"/>
      <c r="BL188" s="340"/>
      <c r="BM188" s="340"/>
      <c r="BN188" s="340"/>
      <c r="BO188" s="379" t="s">
        <v>274</v>
      </c>
      <c r="BP188" s="340"/>
      <c r="BQ188" s="340"/>
      <c r="BR188" s="340"/>
      <c r="BS188" s="340"/>
      <c r="BT188" s="340"/>
      <c r="BU188" s="340"/>
      <c r="BV188" s="340"/>
      <c r="BW188" s="340"/>
      <c r="BX188" s="340"/>
      <c r="BY188" s="340"/>
      <c r="BZ188" s="340"/>
      <c r="CA188" s="340"/>
      <c r="CB188" s="340"/>
    </row>
    <row r="189" spans="1:80" ht="17.45" customHeight="1">
      <c r="A189" s="376"/>
      <c r="B189" s="377"/>
      <c r="C189" s="377"/>
      <c r="D189" s="378"/>
      <c r="E189" s="423"/>
      <c r="F189" s="423"/>
      <c r="G189" s="423"/>
      <c r="H189" s="423"/>
      <c r="I189" s="423"/>
      <c r="J189" s="423"/>
      <c r="K189" s="423"/>
      <c r="L189" s="423"/>
      <c r="M189" s="423"/>
      <c r="N189" s="423"/>
      <c r="O189" s="423"/>
      <c r="P189" s="423"/>
      <c r="Q189" s="423"/>
      <c r="R189" s="423"/>
      <c r="S189" s="423"/>
      <c r="T189" s="423"/>
      <c r="U189" s="423"/>
      <c r="V189" s="423"/>
      <c r="W189" s="423"/>
      <c r="X189" s="423"/>
      <c r="Y189" s="423"/>
      <c r="Z189" s="423"/>
      <c r="AA189" s="423"/>
      <c r="AB189" s="423"/>
      <c r="AC189" s="423"/>
      <c r="AD189" s="423"/>
      <c r="AE189" s="423"/>
      <c r="AF189" s="423"/>
      <c r="AG189" s="423"/>
      <c r="AH189" s="423"/>
      <c r="AI189" s="423"/>
      <c r="AJ189" s="340"/>
      <c r="AK189" s="340"/>
      <c r="AL189" s="340"/>
      <c r="AM189" s="340"/>
      <c r="AN189" s="340"/>
      <c r="AO189" s="340"/>
      <c r="AP189" s="340"/>
      <c r="AQ189" s="340"/>
      <c r="AR189" s="340"/>
      <c r="AS189" s="340"/>
      <c r="AT189" s="340"/>
      <c r="AU189" s="340"/>
      <c r="AV189" s="340"/>
      <c r="AW189" s="340"/>
      <c r="AX189" s="340"/>
      <c r="AY189" s="340"/>
      <c r="AZ189" s="340"/>
      <c r="BA189" s="340"/>
      <c r="BB189" s="340"/>
      <c r="BC189" s="340"/>
      <c r="BD189" s="340"/>
      <c r="BE189" s="340"/>
      <c r="BF189" s="340"/>
      <c r="BG189" s="340"/>
      <c r="BH189" s="340"/>
      <c r="BI189" s="340"/>
      <c r="BJ189" s="340"/>
      <c r="BK189" s="340"/>
      <c r="BL189" s="340"/>
      <c r="BM189" s="340"/>
      <c r="BN189" s="340"/>
      <c r="BO189" s="390" t="s">
        <v>276</v>
      </c>
      <c r="BP189" s="391"/>
      <c r="BQ189" s="391"/>
      <c r="BR189" s="391"/>
      <c r="BS189" s="391"/>
      <c r="BT189" s="391"/>
      <c r="BU189" s="391"/>
      <c r="BV189" s="392"/>
      <c r="BW189" s="390" t="s">
        <v>485</v>
      </c>
      <c r="BX189" s="391"/>
      <c r="BY189" s="391"/>
      <c r="BZ189" s="391"/>
      <c r="CA189" s="391"/>
      <c r="CB189" s="392"/>
    </row>
    <row r="190" spans="1:80" ht="17.45" customHeight="1">
      <c r="A190" s="346">
        <v>1</v>
      </c>
      <c r="B190" s="347"/>
      <c r="C190" s="347"/>
      <c r="D190" s="347"/>
      <c r="E190" s="348">
        <v>2</v>
      </c>
      <c r="F190" s="348"/>
      <c r="G190" s="348"/>
      <c r="H190" s="348"/>
      <c r="I190" s="348"/>
      <c r="J190" s="348"/>
      <c r="K190" s="348"/>
      <c r="L190" s="348"/>
      <c r="M190" s="348"/>
      <c r="N190" s="348"/>
      <c r="O190" s="348"/>
      <c r="P190" s="348"/>
      <c r="Q190" s="348"/>
      <c r="R190" s="348"/>
      <c r="S190" s="348"/>
      <c r="T190" s="348"/>
      <c r="U190" s="348"/>
      <c r="V190" s="348"/>
      <c r="W190" s="348"/>
      <c r="X190" s="348"/>
      <c r="Y190" s="348"/>
      <c r="Z190" s="348"/>
      <c r="AA190" s="348"/>
      <c r="AB190" s="348"/>
      <c r="AC190" s="348"/>
      <c r="AD190" s="348"/>
      <c r="AE190" s="348"/>
      <c r="AF190" s="348"/>
      <c r="AG190" s="348"/>
      <c r="AH190" s="348"/>
      <c r="AI190" s="348"/>
      <c r="AJ190" s="348">
        <v>3</v>
      </c>
      <c r="AK190" s="348"/>
      <c r="AL190" s="348"/>
      <c r="AM190" s="348"/>
      <c r="AN190" s="348"/>
      <c r="AO190" s="348"/>
      <c r="AP190" s="348"/>
      <c r="AQ190" s="348"/>
      <c r="AR190" s="348">
        <v>4</v>
      </c>
      <c r="AS190" s="348"/>
      <c r="AT190" s="348"/>
      <c r="AU190" s="348"/>
      <c r="AV190" s="348"/>
      <c r="AW190" s="348"/>
      <c r="AX190" s="348">
        <v>5</v>
      </c>
      <c r="AY190" s="348"/>
      <c r="AZ190" s="348"/>
      <c r="BA190" s="348"/>
      <c r="BB190" s="348"/>
      <c r="BC190" s="348"/>
      <c r="BD190" s="348"/>
      <c r="BE190" s="348">
        <v>6</v>
      </c>
      <c r="BF190" s="348"/>
      <c r="BG190" s="348"/>
      <c r="BH190" s="348"/>
      <c r="BI190" s="348"/>
      <c r="BJ190" s="348"/>
      <c r="BK190" s="348"/>
      <c r="BL190" s="348"/>
      <c r="BM190" s="348"/>
      <c r="BN190" s="348"/>
      <c r="BO190" s="348">
        <v>7</v>
      </c>
      <c r="BP190" s="348"/>
      <c r="BQ190" s="348"/>
      <c r="BR190" s="348"/>
      <c r="BS190" s="348"/>
      <c r="BT190" s="348"/>
      <c r="BU190" s="348"/>
      <c r="BV190" s="348"/>
      <c r="BW190" s="348">
        <v>8</v>
      </c>
      <c r="BX190" s="348"/>
      <c r="BY190" s="348"/>
      <c r="BZ190" s="348"/>
      <c r="CA190" s="348"/>
      <c r="CB190" s="348"/>
    </row>
    <row r="191" spans="1:80" ht="17.45" customHeight="1">
      <c r="A191" s="341" t="s">
        <v>197</v>
      </c>
      <c r="B191" s="342"/>
      <c r="C191" s="342"/>
      <c r="D191" s="343"/>
      <c r="E191" s="402" t="s">
        <v>425</v>
      </c>
      <c r="F191" s="403"/>
      <c r="G191" s="403"/>
      <c r="H191" s="403"/>
      <c r="I191" s="403"/>
      <c r="J191" s="403"/>
      <c r="K191" s="403"/>
      <c r="L191" s="403"/>
      <c r="M191" s="403"/>
      <c r="N191" s="403"/>
      <c r="O191" s="403"/>
      <c r="P191" s="403"/>
      <c r="Q191" s="403"/>
      <c r="R191" s="403"/>
      <c r="S191" s="403"/>
      <c r="T191" s="403"/>
      <c r="U191" s="403"/>
      <c r="V191" s="403"/>
      <c r="W191" s="403"/>
      <c r="X191" s="403"/>
      <c r="Y191" s="403"/>
      <c r="Z191" s="403"/>
      <c r="AA191" s="403"/>
      <c r="AB191" s="403"/>
      <c r="AC191" s="403"/>
      <c r="AD191" s="403"/>
      <c r="AE191" s="403"/>
      <c r="AF191" s="403"/>
      <c r="AG191" s="403"/>
      <c r="AH191" s="403"/>
      <c r="AI191" s="404"/>
      <c r="AJ191" s="405"/>
      <c r="AK191" s="406"/>
      <c r="AL191" s="406"/>
      <c r="AM191" s="406"/>
      <c r="AN191" s="406"/>
      <c r="AO191" s="406"/>
      <c r="AP191" s="406"/>
      <c r="AQ191" s="406"/>
      <c r="AR191" s="405"/>
      <c r="AS191" s="406"/>
      <c r="AT191" s="406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7">
        <v>20000</v>
      </c>
      <c r="BF191" s="408"/>
      <c r="BG191" s="408"/>
      <c r="BH191" s="408"/>
      <c r="BI191" s="408"/>
      <c r="BJ191" s="408"/>
      <c r="BK191" s="408"/>
      <c r="BL191" s="408"/>
      <c r="BM191" s="408"/>
      <c r="BN191" s="408"/>
      <c r="BO191" s="407">
        <v>0</v>
      </c>
      <c r="BP191" s="408"/>
      <c r="BQ191" s="408"/>
      <c r="BR191" s="408"/>
      <c r="BS191" s="408"/>
      <c r="BT191" s="408"/>
      <c r="BU191" s="408"/>
      <c r="BV191" s="408"/>
      <c r="BW191" s="407">
        <v>0</v>
      </c>
      <c r="BX191" s="408"/>
      <c r="BY191" s="408"/>
      <c r="BZ191" s="408"/>
      <c r="CA191" s="408"/>
      <c r="CB191" s="408"/>
    </row>
    <row r="192" spans="1:80" ht="17.45" customHeight="1">
      <c r="A192" s="350"/>
      <c r="B192" s="351"/>
      <c r="C192" s="351"/>
      <c r="D192" s="352"/>
      <c r="E192" s="409" t="s">
        <v>168</v>
      </c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0"/>
      <c r="Z192" s="410"/>
      <c r="AA192" s="410"/>
      <c r="AB192" s="410"/>
      <c r="AC192" s="410"/>
      <c r="AD192" s="410"/>
      <c r="AE192" s="410"/>
      <c r="AF192" s="410"/>
      <c r="AG192" s="410"/>
      <c r="AH192" s="410"/>
      <c r="AI192" s="411"/>
      <c r="AJ192" s="412" t="s">
        <v>5</v>
      </c>
      <c r="AK192" s="413"/>
      <c r="AL192" s="413"/>
      <c r="AM192" s="413"/>
      <c r="AN192" s="413"/>
      <c r="AO192" s="413"/>
      <c r="AP192" s="413"/>
      <c r="AQ192" s="413"/>
      <c r="AR192" s="412" t="s">
        <v>5</v>
      </c>
      <c r="AS192" s="413"/>
      <c r="AT192" s="413"/>
      <c r="AU192" s="413" t="s">
        <v>5</v>
      </c>
      <c r="AV192" s="413"/>
      <c r="AW192" s="413"/>
      <c r="AX192" s="413" t="s">
        <v>5</v>
      </c>
      <c r="AY192" s="413"/>
      <c r="AZ192" s="413"/>
      <c r="BA192" s="413"/>
      <c r="BB192" s="413"/>
      <c r="BC192" s="413"/>
      <c r="BD192" s="413"/>
      <c r="BE192" s="414">
        <f>BE191</f>
        <v>20000</v>
      </c>
      <c r="BF192" s="415"/>
      <c r="BG192" s="415"/>
      <c r="BH192" s="415"/>
      <c r="BI192" s="415"/>
      <c r="BJ192" s="415"/>
      <c r="BK192" s="415"/>
      <c r="BL192" s="415"/>
      <c r="BM192" s="415"/>
      <c r="BN192" s="415"/>
      <c r="BO192" s="414">
        <v>0</v>
      </c>
      <c r="BP192" s="415">
        <f>SUM(BP191:CB191)</f>
        <v>0</v>
      </c>
      <c r="BQ192" s="415"/>
      <c r="BR192" s="415"/>
      <c r="BS192" s="415"/>
      <c r="BT192" s="415"/>
      <c r="BU192" s="415"/>
      <c r="BV192" s="415"/>
      <c r="BW192" s="414">
        <v>0</v>
      </c>
      <c r="BX192" s="415"/>
      <c r="BY192" s="415"/>
      <c r="BZ192" s="415"/>
      <c r="CA192" s="415"/>
      <c r="CB192" s="415"/>
    </row>
    <row r="193" spans="1:85" ht="11.25" customHeight="1"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81"/>
      <c r="AK193" s="82"/>
      <c r="AL193" s="82"/>
      <c r="AM193" s="82"/>
      <c r="AN193" s="82"/>
      <c r="AO193" s="82"/>
      <c r="AP193" s="82"/>
      <c r="AQ193" s="82"/>
      <c r="AR193" s="81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96"/>
      <c r="BF193" s="176"/>
      <c r="BG193" s="176"/>
      <c r="BH193" s="176"/>
      <c r="BI193" s="176"/>
      <c r="BJ193" s="176"/>
      <c r="BK193" s="176"/>
      <c r="BL193" s="176"/>
      <c r="BM193" s="176"/>
      <c r="BN193" s="176"/>
      <c r="BO193" s="129"/>
      <c r="BP193" s="138"/>
      <c r="BQ193" s="138"/>
      <c r="BR193" s="138"/>
      <c r="BS193" s="138"/>
      <c r="BT193" s="138"/>
      <c r="BU193" s="138"/>
      <c r="BV193" s="138"/>
      <c r="BW193" s="138"/>
      <c r="BX193" s="138"/>
      <c r="BY193" s="138"/>
      <c r="BZ193" s="138"/>
      <c r="CA193" s="138"/>
      <c r="CB193" s="138"/>
    </row>
    <row r="194" spans="1:85" s="31" customFormat="1" ht="17.25" customHeight="1">
      <c r="A194" s="568" t="s">
        <v>626</v>
      </c>
      <c r="B194" s="568"/>
      <c r="C194" s="568"/>
      <c r="D194" s="568"/>
      <c r="E194" s="568"/>
      <c r="F194" s="568"/>
      <c r="G194" s="568"/>
      <c r="H194" s="568"/>
      <c r="I194" s="568"/>
      <c r="J194" s="568"/>
      <c r="K194" s="568"/>
      <c r="L194" s="568"/>
      <c r="M194" s="568"/>
      <c r="N194" s="568"/>
      <c r="O194" s="568"/>
      <c r="P194" s="568"/>
      <c r="Q194" s="568"/>
      <c r="R194" s="568"/>
      <c r="S194" s="568"/>
      <c r="T194" s="568"/>
      <c r="U194" s="568"/>
      <c r="V194" s="568"/>
      <c r="W194" s="568"/>
      <c r="X194" s="568"/>
      <c r="Y194" s="568"/>
      <c r="Z194" s="568"/>
      <c r="AA194" s="568"/>
      <c r="AB194" s="568"/>
      <c r="AC194" s="568"/>
      <c r="AD194" s="568"/>
      <c r="AE194" s="568"/>
      <c r="AF194" s="568"/>
      <c r="AG194" s="568"/>
      <c r="AH194" s="568"/>
      <c r="AI194" s="568"/>
      <c r="AJ194" s="568"/>
      <c r="AK194" s="568"/>
      <c r="AL194" s="568"/>
      <c r="AM194" s="568"/>
      <c r="AN194" s="568"/>
      <c r="AO194" s="568"/>
      <c r="AP194" s="568"/>
      <c r="AQ194" s="568"/>
      <c r="AR194" s="568"/>
      <c r="AS194" s="568"/>
      <c r="AT194" s="568"/>
      <c r="AU194" s="568"/>
      <c r="AV194" s="568"/>
      <c r="AW194" s="568"/>
      <c r="AX194" s="568"/>
      <c r="AY194" s="568"/>
      <c r="AZ194" s="568"/>
      <c r="BA194" s="568"/>
      <c r="BB194" s="568"/>
      <c r="BC194" s="568"/>
      <c r="BD194" s="568"/>
      <c r="BE194" s="568"/>
      <c r="BF194" s="568"/>
      <c r="BG194" s="568"/>
      <c r="BH194" s="568"/>
      <c r="BI194" s="568"/>
      <c r="BJ194" s="568"/>
      <c r="BK194" s="568"/>
      <c r="BL194" s="568"/>
      <c r="BM194" s="568"/>
      <c r="BN194" s="568"/>
      <c r="BO194" s="568"/>
      <c r="BP194" s="568"/>
      <c r="BQ194" s="568"/>
      <c r="BR194" s="568"/>
      <c r="BS194" s="568"/>
      <c r="BT194" s="568"/>
      <c r="BU194" s="568"/>
      <c r="BV194" s="568"/>
      <c r="BW194" s="568"/>
      <c r="BX194" s="568"/>
      <c r="BY194" s="568"/>
      <c r="BZ194" s="568"/>
      <c r="CA194" s="568"/>
      <c r="CB194" s="568"/>
      <c r="CG194" s="146"/>
    </row>
    <row r="195" spans="1:85" s="31" customFormat="1" ht="10.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G195" s="146"/>
    </row>
    <row r="196" spans="1:85" s="31" customFormat="1" ht="12.75" customHeight="1">
      <c r="A196" s="370" t="s">
        <v>187</v>
      </c>
      <c r="B196" s="371"/>
      <c r="C196" s="371"/>
      <c r="D196" s="372"/>
      <c r="E196" s="379" t="s">
        <v>166</v>
      </c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40"/>
      <c r="W196" s="340"/>
      <c r="X196" s="340"/>
      <c r="Y196" s="340"/>
      <c r="Z196" s="340"/>
      <c r="AA196" s="340"/>
      <c r="AB196" s="340"/>
      <c r="AC196" s="340"/>
      <c r="AD196" s="340"/>
      <c r="AE196" s="340"/>
      <c r="AF196" s="340"/>
      <c r="AG196" s="340"/>
      <c r="AH196" s="340"/>
      <c r="AI196" s="379" t="s">
        <v>177</v>
      </c>
      <c r="AJ196" s="340"/>
      <c r="AK196" s="340"/>
      <c r="AL196" s="340"/>
      <c r="AM196" s="340"/>
      <c r="AN196" s="340"/>
      <c r="AO196" s="340"/>
      <c r="AP196" s="340"/>
      <c r="AQ196" s="340"/>
      <c r="AR196" s="340"/>
      <c r="AS196" s="340"/>
      <c r="AT196" s="340"/>
      <c r="AU196" s="340"/>
      <c r="AV196" s="340"/>
      <c r="AW196" s="379" t="s">
        <v>301</v>
      </c>
      <c r="AX196" s="340"/>
      <c r="AY196" s="340"/>
      <c r="AZ196" s="340"/>
      <c r="BA196" s="340"/>
      <c r="BB196" s="340"/>
      <c r="BC196" s="340"/>
      <c r="BD196" s="340"/>
      <c r="BE196" s="379" t="s">
        <v>302</v>
      </c>
      <c r="BF196" s="340"/>
      <c r="BG196" s="340"/>
      <c r="BH196" s="340"/>
      <c r="BI196" s="340"/>
      <c r="BJ196" s="340"/>
      <c r="BK196" s="340"/>
      <c r="BL196" s="340"/>
      <c r="BM196" s="340"/>
      <c r="BN196" s="340"/>
      <c r="BO196" s="340"/>
      <c r="BP196" s="340"/>
      <c r="BQ196" s="340"/>
      <c r="BR196" s="340"/>
      <c r="BS196" s="340"/>
      <c r="BT196" s="340"/>
      <c r="BU196" s="340"/>
      <c r="BV196" s="340"/>
      <c r="BW196" s="340"/>
      <c r="BX196" s="340"/>
      <c r="BY196" s="340"/>
      <c r="BZ196" s="340"/>
      <c r="CA196" s="340"/>
      <c r="CB196" s="340"/>
      <c r="CG196" s="146"/>
    </row>
    <row r="197" spans="1:85" s="31" customFormat="1" ht="12.75" customHeight="1">
      <c r="A197" s="373"/>
      <c r="B197" s="374"/>
      <c r="C197" s="374"/>
      <c r="D197" s="375"/>
      <c r="E197" s="340"/>
      <c r="F197" s="340"/>
      <c r="G197" s="340"/>
      <c r="H197" s="340"/>
      <c r="I197" s="340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  <c r="U197" s="340"/>
      <c r="V197" s="340"/>
      <c r="W197" s="340"/>
      <c r="X197" s="340"/>
      <c r="Y197" s="340"/>
      <c r="Z197" s="340"/>
      <c r="AA197" s="340"/>
      <c r="AB197" s="340"/>
      <c r="AC197" s="340"/>
      <c r="AD197" s="340"/>
      <c r="AE197" s="340"/>
      <c r="AF197" s="340"/>
      <c r="AG197" s="340"/>
      <c r="AH197" s="340"/>
      <c r="AI197" s="340"/>
      <c r="AJ197" s="340"/>
      <c r="AK197" s="340"/>
      <c r="AL197" s="340"/>
      <c r="AM197" s="340"/>
      <c r="AN197" s="340"/>
      <c r="AO197" s="340"/>
      <c r="AP197" s="340"/>
      <c r="AQ197" s="340"/>
      <c r="AR197" s="340"/>
      <c r="AS197" s="340"/>
      <c r="AT197" s="340"/>
      <c r="AU197" s="340"/>
      <c r="AV197" s="340"/>
      <c r="AW197" s="340"/>
      <c r="AX197" s="340"/>
      <c r="AY197" s="340"/>
      <c r="AZ197" s="340"/>
      <c r="BA197" s="340"/>
      <c r="BB197" s="340"/>
      <c r="BC197" s="340"/>
      <c r="BD197" s="340"/>
      <c r="BE197" s="340"/>
      <c r="BF197" s="340"/>
      <c r="BG197" s="340"/>
      <c r="BH197" s="340"/>
      <c r="BI197" s="340"/>
      <c r="BJ197" s="340"/>
      <c r="BK197" s="340"/>
      <c r="BL197" s="340"/>
      <c r="BM197" s="340"/>
      <c r="BN197" s="340"/>
      <c r="BO197" s="340"/>
      <c r="BP197" s="340"/>
      <c r="BQ197" s="340"/>
      <c r="BR197" s="340"/>
      <c r="BS197" s="340"/>
      <c r="BT197" s="340"/>
      <c r="BU197" s="340"/>
      <c r="BV197" s="340"/>
      <c r="BW197" s="340"/>
      <c r="BX197" s="340"/>
      <c r="BY197" s="340"/>
      <c r="BZ197" s="340"/>
      <c r="CA197" s="340"/>
      <c r="CB197" s="340"/>
      <c r="CG197" s="146"/>
    </row>
    <row r="198" spans="1:85" s="31" customFormat="1" ht="15" customHeight="1">
      <c r="A198" s="373"/>
      <c r="B198" s="374"/>
      <c r="C198" s="374"/>
      <c r="D198" s="375"/>
      <c r="E198" s="340"/>
      <c r="F198" s="340"/>
      <c r="G198" s="340"/>
      <c r="H198" s="340"/>
      <c r="I198" s="340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  <c r="U198" s="340"/>
      <c r="V198" s="340"/>
      <c r="W198" s="340"/>
      <c r="X198" s="340"/>
      <c r="Y198" s="340"/>
      <c r="Z198" s="340"/>
      <c r="AA198" s="340"/>
      <c r="AB198" s="340"/>
      <c r="AC198" s="340"/>
      <c r="AD198" s="340"/>
      <c r="AE198" s="340"/>
      <c r="AF198" s="340"/>
      <c r="AG198" s="340"/>
      <c r="AH198" s="340"/>
      <c r="AI198" s="340"/>
      <c r="AJ198" s="340"/>
      <c r="AK198" s="340"/>
      <c r="AL198" s="340"/>
      <c r="AM198" s="340"/>
      <c r="AN198" s="340"/>
      <c r="AO198" s="340"/>
      <c r="AP198" s="340"/>
      <c r="AQ198" s="340"/>
      <c r="AR198" s="340"/>
      <c r="AS198" s="340"/>
      <c r="AT198" s="340"/>
      <c r="AU198" s="340"/>
      <c r="AV198" s="340"/>
      <c r="AW198" s="340"/>
      <c r="AX198" s="340"/>
      <c r="AY198" s="340"/>
      <c r="AZ198" s="340"/>
      <c r="BA198" s="340"/>
      <c r="BB198" s="340"/>
      <c r="BC198" s="340"/>
      <c r="BD198" s="340"/>
      <c r="BE198" s="370" t="s">
        <v>276</v>
      </c>
      <c r="BF198" s="371"/>
      <c r="BG198" s="371"/>
      <c r="BH198" s="371"/>
      <c r="BI198" s="371"/>
      <c r="BJ198" s="371"/>
      <c r="BK198" s="371"/>
      <c r="BL198" s="371"/>
      <c r="BM198" s="371"/>
      <c r="BN198" s="372"/>
      <c r="BO198" s="379" t="s">
        <v>274</v>
      </c>
      <c r="BP198" s="340"/>
      <c r="BQ198" s="340"/>
      <c r="BR198" s="340"/>
      <c r="BS198" s="340"/>
      <c r="BT198" s="340"/>
      <c r="BU198" s="340"/>
      <c r="BV198" s="340"/>
      <c r="BW198" s="340"/>
      <c r="BX198" s="340"/>
      <c r="BY198" s="340"/>
      <c r="BZ198" s="340"/>
      <c r="CA198" s="340"/>
      <c r="CB198" s="340"/>
      <c r="CG198" s="146"/>
    </row>
    <row r="199" spans="1:85" s="31" customFormat="1" ht="12.75" customHeight="1">
      <c r="A199" s="376"/>
      <c r="B199" s="377"/>
      <c r="C199" s="377"/>
      <c r="D199" s="378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  <c r="AA199" s="340"/>
      <c r="AB199" s="340"/>
      <c r="AC199" s="340"/>
      <c r="AD199" s="340"/>
      <c r="AE199" s="340"/>
      <c r="AF199" s="340"/>
      <c r="AG199" s="340"/>
      <c r="AH199" s="340"/>
      <c r="AI199" s="340"/>
      <c r="AJ199" s="340"/>
      <c r="AK199" s="340"/>
      <c r="AL199" s="340"/>
      <c r="AM199" s="340"/>
      <c r="AN199" s="340"/>
      <c r="AO199" s="340"/>
      <c r="AP199" s="340"/>
      <c r="AQ199" s="340"/>
      <c r="AR199" s="340"/>
      <c r="AS199" s="340"/>
      <c r="AT199" s="340"/>
      <c r="AU199" s="340"/>
      <c r="AV199" s="340"/>
      <c r="AW199" s="340"/>
      <c r="AX199" s="340"/>
      <c r="AY199" s="340"/>
      <c r="AZ199" s="340"/>
      <c r="BA199" s="340"/>
      <c r="BB199" s="340"/>
      <c r="BC199" s="340"/>
      <c r="BD199" s="340"/>
      <c r="BE199" s="376"/>
      <c r="BF199" s="377"/>
      <c r="BG199" s="377"/>
      <c r="BH199" s="377"/>
      <c r="BI199" s="377"/>
      <c r="BJ199" s="377"/>
      <c r="BK199" s="377"/>
      <c r="BL199" s="377"/>
      <c r="BM199" s="377"/>
      <c r="BN199" s="378"/>
      <c r="BO199" s="390" t="s">
        <v>485</v>
      </c>
      <c r="BP199" s="391"/>
      <c r="BQ199" s="391"/>
      <c r="BR199" s="391"/>
      <c r="BS199" s="391"/>
      <c r="BT199" s="391"/>
      <c r="BU199" s="391"/>
      <c r="BV199" s="392"/>
      <c r="BW199" s="390" t="s">
        <v>518</v>
      </c>
      <c r="BX199" s="391"/>
      <c r="BY199" s="391"/>
      <c r="BZ199" s="391"/>
      <c r="CA199" s="391"/>
      <c r="CB199" s="392"/>
      <c r="CG199" s="146"/>
    </row>
    <row r="200" spans="1:85" s="31" customFormat="1" ht="15">
      <c r="A200" s="361">
        <v>1</v>
      </c>
      <c r="B200" s="362"/>
      <c r="C200" s="362"/>
      <c r="D200" s="363"/>
      <c r="E200" s="346">
        <v>2</v>
      </c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  <c r="U200" s="347"/>
      <c r="V200" s="347"/>
      <c r="W200" s="347"/>
      <c r="X200" s="347"/>
      <c r="Y200" s="347"/>
      <c r="Z200" s="347"/>
      <c r="AA200" s="347"/>
      <c r="AB200" s="347"/>
      <c r="AC200" s="347"/>
      <c r="AD200" s="347"/>
      <c r="AE200" s="347"/>
      <c r="AF200" s="347"/>
      <c r="AG200" s="347"/>
      <c r="AH200" s="347"/>
      <c r="AI200" s="346">
        <v>3</v>
      </c>
      <c r="AJ200" s="347"/>
      <c r="AK200" s="347"/>
      <c r="AL200" s="347"/>
      <c r="AM200" s="347"/>
      <c r="AN200" s="347"/>
      <c r="AO200" s="347"/>
      <c r="AP200" s="347"/>
      <c r="AQ200" s="347"/>
      <c r="AR200" s="347"/>
      <c r="AS200" s="347"/>
      <c r="AT200" s="347"/>
      <c r="AU200" s="347"/>
      <c r="AV200" s="347"/>
      <c r="AW200" s="551">
        <v>4</v>
      </c>
      <c r="AX200" s="552"/>
      <c r="AY200" s="552"/>
      <c r="AZ200" s="552"/>
      <c r="BA200" s="552"/>
      <c r="BB200" s="552"/>
      <c r="BC200" s="552"/>
      <c r="BD200" s="553"/>
      <c r="BE200" s="551">
        <v>5</v>
      </c>
      <c r="BF200" s="552"/>
      <c r="BG200" s="552"/>
      <c r="BH200" s="552"/>
      <c r="BI200" s="552"/>
      <c r="BJ200" s="552"/>
      <c r="BK200" s="552"/>
      <c r="BL200" s="552"/>
      <c r="BM200" s="552"/>
      <c r="BN200" s="553"/>
      <c r="BO200" s="551">
        <v>6</v>
      </c>
      <c r="BP200" s="552"/>
      <c r="BQ200" s="552"/>
      <c r="BR200" s="552"/>
      <c r="BS200" s="552"/>
      <c r="BT200" s="552"/>
      <c r="BU200" s="552"/>
      <c r="BV200" s="553"/>
      <c r="BW200" s="551">
        <v>7</v>
      </c>
      <c r="BX200" s="552"/>
      <c r="BY200" s="552"/>
      <c r="BZ200" s="552"/>
      <c r="CA200" s="552"/>
      <c r="CB200" s="553"/>
      <c r="CG200" s="146"/>
    </row>
    <row r="201" spans="1:85" s="31" customFormat="1" ht="15">
      <c r="A201" s="341" t="s">
        <v>197</v>
      </c>
      <c r="B201" s="342"/>
      <c r="C201" s="342"/>
      <c r="D201" s="343"/>
      <c r="E201" s="557" t="s">
        <v>627</v>
      </c>
      <c r="F201" s="558"/>
      <c r="G201" s="558"/>
      <c r="H201" s="558"/>
      <c r="I201" s="558"/>
      <c r="J201" s="558"/>
      <c r="K201" s="558"/>
      <c r="L201" s="558"/>
      <c r="M201" s="558"/>
      <c r="N201" s="558"/>
      <c r="O201" s="558"/>
      <c r="P201" s="558"/>
      <c r="Q201" s="558"/>
      <c r="R201" s="558"/>
      <c r="S201" s="558"/>
      <c r="T201" s="558"/>
      <c r="U201" s="558"/>
      <c r="V201" s="558"/>
      <c r="W201" s="558"/>
      <c r="X201" s="558"/>
      <c r="Y201" s="558"/>
      <c r="Z201" s="558"/>
      <c r="AA201" s="558"/>
      <c r="AB201" s="558"/>
      <c r="AC201" s="558"/>
      <c r="AD201" s="558"/>
      <c r="AE201" s="558"/>
      <c r="AF201" s="558"/>
      <c r="AG201" s="558"/>
      <c r="AH201" s="558"/>
      <c r="AI201" s="607"/>
      <c r="AJ201" s="608"/>
      <c r="AK201" s="608"/>
      <c r="AL201" s="608"/>
      <c r="AM201" s="608"/>
      <c r="AN201" s="608"/>
      <c r="AO201" s="608"/>
      <c r="AP201" s="608"/>
      <c r="AQ201" s="608"/>
      <c r="AR201" s="608"/>
      <c r="AS201" s="608"/>
      <c r="AT201" s="608"/>
      <c r="AU201" s="608"/>
      <c r="AV201" s="608"/>
      <c r="AW201" s="609"/>
      <c r="AX201" s="610"/>
      <c r="AY201" s="610"/>
      <c r="AZ201" s="610"/>
      <c r="BA201" s="610"/>
      <c r="BB201" s="610"/>
      <c r="BC201" s="610"/>
      <c r="BD201" s="611"/>
      <c r="BE201" s="554">
        <v>1500</v>
      </c>
      <c r="BF201" s="538"/>
      <c r="BG201" s="538"/>
      <c r="BH201" s="538"/>
      <c r="BI201" s="538"/>
      <c r="BJ201" s="538"/>
      <c r="BK201" s="538"/>
      <c r="BL201" s="538"/>
      <c r="BM201" s="538"/>
      <c r="BN201" s="539"/>
      <c r="BO201" s="554"/>
      <c r="BP201" s="538"/>
      <c r="BQ201" s="538"/>
      <c r="BR201" s="538"/>
      <c r="BS201" s="538"/>
      <c r="BT201" s="538"/>
      <c r="BU201" s="538"/>
      <c r="BV201" s="539"/>
      <c r="BW201" s="554"/>
      <c r="BX201" s="538"/>
      <c r="BY201" s="538"/>
      <c r="BZ201" s="538"/>
      <c r="CA201" s="538"/>
      <c r="CB201" s="539"/>
      <c r="CG201" s="146"/>
    </row>
    <row r="202" spans="1:85" s="31" customFormat="1" ht="15.75" hidden="1" customHeight="1">
      <c r="A202" s="341"/>
      <c r="B202" s="342"/>
      <c r="C202" s="342"/>
      <c r="D202" s="343"/>
      <c r="E202" s="557"/>
      <c r="F202" s="558"/>
      <c r="G202" s="558"/>
      <c r="H202" s="558"/>
      <c r="I202" s="558"/>
      <c r="J202" s="558"/>
      <c r="K202" s="558"/>
      <c r="L202" s="558"/>
      <c r="M202" s="558"/>
      <c r="N202" s="558"/>
      <c r="O202" s="558"/>
      <c r="P202" s="558"/>
      <c r="Q202" s="558"/>
      <c r="R202" s="558"/>
      <c r="S202" s="558"/>
      <c r="T202" s="558"/>
      <c r="U202" s="558"/>
      <c r="V202" s="558"/>
      <c r="W202" s="558"/>
      <c r="X202" s="558"/>
      <c r="Y202" s="558"/>
      <c r="Z202" s="558"/>
      <c r="AA202" s="558"/>
      <c r="AB202" s="558"/>
      <c r="AC202" s="558"/>
      <c r="AD202" s="558"/>
      <c r="AE202" s="558"/>
      <c r="AF202" s="558"/>
      <c r="AG202" s="558"/>
      <c r="AH202" s="558"/>
      <c r="AI202" s="607"/>
      <c r="AJ202" s="608"/>
      <c r="AK202" s="608"/>
      <c r="AL202" s="608"/>
      <c r="AM202" s="608"/>
      <c r="AN202" s="608"/>
      <c r="AO202" s="608"/>
      <c r="AP202" s="608"/>
      <c r="AQ202" s="608"/>
      <c r="AR202" s="608"/>
      <c r="AS202" s="608"/>
      <c r="AT202" s="608"/>
      <c r="AU202" s="608"/>
      <c r="AV202" s="608"/>
      <c r="AW202" s="609"/>
      <c r="AX202" s="610"/>
      <c r="AY202" s="610"/>
      <c r="AZ202" s="610"/>
      <c r="BA202" s="610"/>
      <c r="BB202" s="610"/>
      <c r="BC202" s="610"/>
      <c r="BD202" s="611"/>
      <c r="BE202" s="554"/>
      <c r="BF202" s="538"/>
      <c r="BG202" s="538"/>
      <c r="BH202" s="538"/>
      <c r="BI202" s="538"/>
      <c r="BJ202" s="538"/>
      <c r="BK202" s="538"/>
      <c r="BL202" s="538"/>
      <c r="BM202" s="538"/>
      <c r="BN202" s="539"/>
      <c r="BO202" s="554"/>
      <c r="BP202" s="538"/>
      <c r="BQ202" s="538"/>
      <c r="BR202" s="538"/>
      <c r="BS202" s="538"/>
      <c r="BT202" s="538"/>
      <c r="BU202" s="538"/>
      <c r="BV202" s="539"/>
      <c r="BW202" s="554"/>
      <c r="BX202" s="538"/>
      <c r="BY202" s="538"/>
      <c r="BZ202" s="538"/>
      <c r="CA202" s="538"/>
      <c r="CB202" s="539"/>
      <c r="CG202" s="146"/>
    </row>
    <row r="203" spans="1:85" s="31" customFormat="1" ht="15" hidden="1">
      <c r="A203" s="341"/>
      <c r="B203" s="342"/>
      <c r="C203" s="342"/>
      <c r="D203" s="343"/>
      <c r="E203" s="557"/>
      <c r="F203" s="558"/>
      <c r="G203" s="558"/>
      <c r="H203" s="558"/>
      <c r="I203" s="558"/>
      <c r="J203" s="558"/>
      <c r="K203" s="558"/>
      <c r="L203" s="558"/>
      <c r="M203" s="558"/>
      <c r="N203" s="558"/>
      <c r="O203" s="558"/>
      <c r="P203" s="558"/>
      <c r="Q203" s="558"/>
      <c r="R203" s="558"/>
      <c r="S203" s="558"/>
      <c r="T203" s="558"/>
      <c r="U203" s="558"/>
      <c r="V203" s="558"/>
      <c r="W203" s="558"/>
      <c r="X203" s="558"/>
      <c r="Y203" s="558"/>
      <c r="Z203" s="558"/>
      <c r="AA203" s="558"/>
      <c r="AB203" s="558"/>
      <c r="AC203" s="558"/>
      <c r="AD203" s="558"/>
      <c r="AE203" s="558"/>
      <c r="AF203" s="558"/>
      <c r="AG203" s="558"/>
      <c r="AH203" s="558"/>
      <c r="AI203" s="607"/>
      <c r="AJ203" s="608"/>
      <c r="AK203" s="608"/>
      <c r="AL203" s="608"/>
      <c r="AM203" s="608"/>
      <c r="AN203" s="608"/>
      <c r="AO203" s="608"/>
      <c r="AP203" s="608"/>
      <c r="AQ203" s="608"/>
      <c r="AR203" s="608"/>
      <c r="AS203" s="608"/>
      <c r="AT203" s="608"/>
      <c r="AU203" s="608"/>
      <c r="AV203" s="608"/>
      <c r="AW203" s="609"/>
      <c r="AX203" s="610"/>
      <c r="AY203" s="610"/>
      <c r="AZ203" s="610"/>
      <c r="BA203" s="610"/>
      <c r="BB203" s="610"/>
      <c r="BC203" s="610"/>
      <c r="BD203" s="611"/>
      <c r="BE203" s="554"/>
      <c r="BF203" s="538"/>
      <c r="BG203" s="538"/>
      <c r="BH203" s="538"/>
      <c r="BI203" s="538"/>
      <c r="BJ203" s="538"/>
      <c r="BK203" s="538"/>
      <c r="BL203" s="538"/>
      <c r="BM203" s="538"/>
      <c r="BN203" s="539"/>
      <c r="BO203" s="554"/>
      <c r="BP203" s="538"/>
      <c r="BQ203" s="538"/>
      <c r="BR203" s="538"/>
      <c r="BS203" s="538"/>
      <c r="BT203" s="538"/>
      <c r="BU203" s="538"/>
      <c r="BV203" s="539"/>
      <c r="BW203" s="554"/>
      <c r="BX203" s="538"/>
      <c r="BY203" s="538"/>
      <c r="BZ203" s="538"/>
      <c r="CA203" s="538"/>
      <c r="CB203" s="539"/>
      <c r="CG203" s="146"/>
    </row>
    <row r="204" spans="1:85" s="31" customFormat="1" ht="14.25" customHeight="1">
      <c r="A204" s="350"/>
      <c r="B204" s="351"/>
      <c r="C204" s="351"/>
      <c r="D204" s="352"/>
      <c r="E204" s="599" t="s">
        <v>168</v>
      </c>
      <c r="F204" s="600"/>
      <c r="G204" s="600"/>
      <c r="H204" s="600"/>
      <c r="I204" s="600"/>
      <c r="J204" s="600"/>
      <c r="K204" s="600"/>
      <c r="L204" s="600"/>
      <c r="M204" s="600"/>
      <c r="N204" s="600"/>
      <c r="O204" s="600"/>
      <c r="P204" s="600"/>
      <c r="Q204" s="600"/>
      <c r="R204" s="600"/>
      <c r="S204" s="600"/>
      <c r="T204" s="600"/>
      <c r="U204" s="600"/>
      <c r="V204" s="600"/>
      <c r="W204" s="600"/>
      <c r="X204" s="600"/>
      <c r="Y204" s="600"/>
      <c r="Z204" s="600"/>
      <c r="AA204" s="600"/>
      <c r="AB204" s="600"/>
      <c r="AC204" s="600"/>
      <c r="AD204" s="600"/>
      <c r="AE204" s="600"/>
      <c r="AF204" s="600"/>
      <c r="AG204" s="600"/>
      <c r="AH204" s="600"/>
      <c r="AI204" s="601" t="s">
        <v>5</v>
      </c>
      <c r="AJ204" s="602"/>
      <c r="AK204" s="602"/>
      <c r="AL204" s="602"/>
      <c r="AM204" s="602"/>
      <c r="AN204" s="602" t="s">
        <v>5</v>
      </c>
      <c r="AO204" s="602"/>
      <c r="AP204" s="602"/>
      <c r="AQ204" s="602"/>
      <c r="AR204" s="602"/>
      <c r="AS204" s="602"/>
      <c r="AT204" s="602"/>
      <c r="AU204" s="602"/>
      <c r="AV204" s="602"/>
      <c r="AW204" s="612" t="s">
        <v>5</v>
      </c>
      <c r="AX204" s="613"/>
      <c r="AY204" s="613"/>
      <c r="AZ204" s="613"/>
      <c r="BA204" s="613"/>
      <c r="BB204" s="613"/>
      <c r="BC204" s="613"/>
      <c r="BD204" s="614"/>
      <c r="BE204" s="542">
        <f>SUM(BE201:BE203)</f>
        <v>1500</v>
      </c>
      <c r="BF204" s="543"/>
      <c r="BG204" s="543"/>
      <c r="BH204" s="543"/>
      <c r="BI204" s="543"/>
      <c r="BJ204" s="543"/>
      <c r="BK204" s="543"/>
      <c r="BL204" s="543"/>
      <c r="BM204" s="543"/>
      <c r="BN204" s="544"/>
      <c r="BO204" s="515">
        <f>SUM(BO201:BO203)</f>
        <v>0</v>
      </c>
      <c r="BP204" s="543"/>
      <c r="BQ204" s="543"/>
      <c r="BR204" s="543"/>
      <c r="BS204" s="543"/>
      <c r="BT204" s="543"/>
      <c r="BU204" s="543"/>
      <c r="BV204" s="544"/>
      <c r="BW204" s="515">
        <f>SUM(BW201:BW203)</f>
        <v>0</v>
      </c>
      <c r="BX204" s="543"/>
      <c r="BY204" s="543"/>
      <c r="BZ204" s="543"/>
      <c r="CA204" s="543"/>
      <c r="CB204" s="544"/>
      <c r="CG204" s="146"/>
    </row>
    <row r="205" spans="1:85" s="31" customFormat="1" ht="11.25" customHeight="1">
      <c r="A205" s="38"/>
      <c r="B205" s="38"/>
      <c r="C205" s="38"/>
      <c r="D205" s="38"/>
      <c r="E205" s="98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100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29"/>
      <c r="AX205" s="129"/>
      <c r="AY205" s="129"/>
      <c r="AZ205" s="129"/>
      <c r="BA205" s="129"/>
      <c r="BB205" s="129"/>
      <c r="BC205" s="129"/>
      <c r="BD205" s="129"/>
      <c r="BE205" s="175"/>
      <c r="BF205" s="175"/>
      <c r="BG205" s="175"/>
      <c r="BH205" s="175"/>
      <c r="BI205" s="175"/>
      <c r="BJ205" s="175"/>
      <c r="BK205" s="175"/>
      <c r="BL205" s="175"/>
      <c r="BM205" s="175"/>
      <c r="BN205" s="175"/>
      <c r="BO205" s="96"/>
      <c r="BP205" s="175"/>
      <c r="BQ205" s="175"/>
      <c r="BR205" s="175"/>
      <c r="BS205" s="175"/>
      <c r="BT205" s="175"/>
      <c r="BU205" s="175"/>
      <c r="BV205" s="175"/>
      <c r="BW205" s="96"/>
      <c r="BX205" s="175"/>
      <c r="BY205" s="175"/>
      <c r="BZ205" s="175"/>
      <c r="CA205" s="175"/>
      <c r="CB205" s="175"/>
      <c r="CG205" s="146"/>
    </row>
    <row r="206" spans="1:85" ht="17.45" customHeight="1">
      <c r="A206" s="389" t="s">
        <v>628</v>
      </c>
      <c r="B206" s="389"/>
      <c r="C206" s="389"/>
      <c r="D206" s="389"/>
      <c r="E206" s="389"/>
      <c r="F206" s="389"/>
      <c r="G206" s="389"/>
      <c r="H206" s="389"/>
      <c r="I206" s="389"/>
      <c r="J206" s="389"/>
      <c r="K206" s="389"/>
      <c r="L206" s="389"/>
      <c r="M206" s="389"/>
      <c r="N206" s="389"/>
      <c r="O206" s="389"/>
      <c r="P206" s="389"/>
      <c r="Q206" s="389"/>
      <c r="R206" s="389"/>
      <c r="S206" s="389"/>
      <c r="T206" s="389"/>
      <c r="U206" s="389"/>
      <c r="V206" s="389"/>
      <c r="W206" s="389"/>
      <c r="X206" s="389"/>
      <c r="Y206" s="389"/>
      <c r="Z206" s="389"/>
      <c r="AA206" s="389"/>
      <c r="AB206" s="389"/>
      <c r="AC206" s="389"/>
      <c r="AD206" s="389"/>
      <c r="AE206" s="389"/>
      <c r="AF206" s="389"/>
      <c r="AG206" s="389"/>
      <c r="AH206" s="389"/>
      <c r="AI206" s="389"/>
      <c r="AJ206" s="389"/>
      <c r="AK206" s="389"/>
      <c r="AL206" s="389"/>
      <c r="AM206" s="389"/>
      <c r="AN206" s="389"/>
      <c r="AO206" s="389"/>
      <c r="AP206" s="389"/>
      <c r="AQ206" s="389"/>
      <c r="AR206" s="389"/>
      <c r="AS206" s="389"/>
      <c r="AT206" s="389"/>
      <c r="AU206" s="389"/>
      <c r="AV206" s="389"/>
      <c r="AW206" s="389"/>
      <c r="AX206" s="389"/>
      <c r="AY206" s="389"/>
      <c r="AZ206" s="389"/>
      <c r="BA206" s="389"/>
      <c r="BB206" s="389"/>
      <c r="BC206" s="389"/>
      <c r="BD206" s="389"/>
      <c r="BE206" s="389"/>
      <c r="BF206" s="389"/>
      <c r="BG206" s="389"/>
      <c r="BH206" s="389"/>
      <c r="BI206" s="389"/>
      <c r="BJ206" s="389"/>
      <c r="BK206" s="389"/>
      <c r="BL206" s="389"/>
      <c r="BM206" s="389"/>
      <c r="BN206" s="389"/>
      <c r="BO206" s="389"/>
      <c r="BP206" s="389"/>
      <c r="BQ206" s="389"/>
      <c r="BR206" s="389"/>
      <c r="BS206" s="389"/>
      <c r="BT206" s="389"/>
      <c r="BU206" s="389"/>
      <c r="BV206" s="389"/>
      <c r="BW206" s="389"/>
      <c r="BX206" s="389"/>
      <c r="BY206" s="389"/>
      <c r="BZ206" s="389"/>
      <c r="CA206" s="389"/>
      <c r="CB206" s="389"/>
    </row>
    <row r="207" spans="1:85" ht="6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</row>
    <row r="208" spans="1:85" ht="17.45" customHeight="1">
      <c r="A208" s="370" t="s">
        <v>187</v>
      </c>
      <c r="B208" s="371"/>
      <c r="C208" s="371"/>
      <c r="D208" s="372"/>
      <c r="E208" s="379" t="s">
        <v>166</v>
      </c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  <c r="AA208" s="340"/>
      <c r="AB208" s="340"/>
      <c r="AC208" s="340"/>
      <c r="AD208" s="340"/>
      <c r="AE208" s="340"/>
      <c r="AF208" s="340"/>
      <c r="AG208" s="340"/>
      <c r="AH208" s="340"/>
      <c r="AI208" s="340"/>
      <c r="AJ208" s="340"/>
      <c r="AK208" s="340"/>
      <c r="AL208" s="340"/>
      <c r="AM208" s="340"/>
      <c r="AN208" s="340"/>
      <c r="AO208" s="340"/>
      <c r="AP208" s="340"/>
      <c r="AQ208" s="340"/>
      <c r="AR208" s="340"/>
      <c r="AS208" s="340"/>
      <c r="AT208" s="340"/>
      <c r="AU208" s="370" t="s">
        <v>280</v>
      </c>
      <c r="AV208" s="518"/>
      <c r="AW208" s="518"/>
      <c r="AX208" s="518"/>
      <c r="AY208" s="518"/>
      <c r="AZ208" s="518"/>
      <c r="BA208" s="518"/>
      <c r="BB208" s="518"/>
      <c r="BC208" s="519"/>
      <c r="BD208" s="379" t="s">
        <v>308</v>
      </c>
      <c r="BE208" s="340"/>
      <c r="BF208" s="340"/>
      <c r="BG208" s="340"/>
      <c r="BH208" s="340"/>
      <c r="BI208" s="340"/>
      <c r="BJ208" s="340"/>
      <c r="BK208" s="340"/>
      <c r="BL208" s="340"/>
      <c r="BM208" s="340"/>
      <c r="BN208" s="340"/>
      <c r="BO208" s="340"/>
      <c r="BP208" s="340"/>
      <c r="BQ208" s="340"/>
      <c r="BR208" s="340"/>
      <c r="BS208" s="340"/>
      <c r="BT208" s="340"/>
      <c r="BU208" s="340"/>
      <c r="BV208" s="340"/>
      <c r="BW208" s="340"/>
      <c r="BX208" s="340"/>
      <c r="BY208" s="340"/>
      <c r="BZ208" s="340"/>
      <c r="CA208" s="340"/>
      <c r="CB208" s="340"/>
    </row>
    <row r="209" spans="1:85" ht="17.45" customHeight="1">
      <c r="A209" s="373"/>
      <c r="B209" s="374"/>
      <c r="C209" s="374"/>
      <c r="D209" s="375"/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  <c r="AA209" s="340"/>
      <c r="AB209" s="340"/>
      <c r="AC209" s="340"/>
      <c r="AD209" s="340"/>
      <c r="AE209" s="340"/>
      <c r="AF209" s="340"/>
      <c r="AG209" s="340"/>
      <c r="AH209" s="340"/>
      <c r="AI209" s="340"/>
      <c r="AJ209" s="340"/>
      <c r="AK209" s="340"/>
      <c r="AL209" s="340"/>
      <c r="AM209" s="340"/>
      <c r="AN209" s="340"/>
      <c r="AO209" s="340"/>
      <c r="AP209" s="340"/>
      <c r="AQ209" s="340"/>
      <c r="AR209" s="340"/>
      <c r="AS209" s="340"/>
      <c r="AT209" s="340"/>
      <c r="AU209" s="520"/>
      <c r="AV209" s="521"/>
      <c r="AW209" s="521"/>
      <c r="AX209" s="521"/>
      <c r="AY209" s="521"/>
      <c r="AZ209" s="521"/>
      <c r="BA209" s="521"/>
      <c r="BB209" s="521"/>
      <c r="BC209" s="522"/>
      <c r="BD209" s="379" t="s">
        <v>276</v>
      </c>
      <c r="BE209" s="340"/>
      <c r="BF209" s="340"/>
      <c r="BG209" s="340"/>
      <c r="BH209" s="340"/>
      <c r="BI209" s="340"/>
      <c r="BJ209" s="340"/>
      <c r="BK209" s="340"/>
      <c r="BL209" s="340"/>
      <c r="BM209" s="340"/>
      <c r="BN209" s="379" t="s">
        <v>274</v>
      </c>
      <c r="BO209" s="340"/>
      <c r="BP209" s="340"/>
      <c r="BQ209" s="340"/>
      <c r="BR209" s="340"/>
      <c r="BS209" s="340"/>
      <c r="BT209" s="340"/>
      <c r="BU209" s="340"/>
      <c r="BV209" s="340"/>
      <c r="BW209" s="340"/>
      <c r="BX209" s="340"/>
      <c r="BY209" s="340"/>
      <c r="BZ209" s="340"/>
      <c r="CA209" s="340"/>
      <c r="CB209" s="340"/>
    </row>
    <row r="210" spans="1:85" ht="17.45" customHeight="1">
      <c r="A210" s="376"/>
      <c r="B210" s="377"/>
      <c r="C210" s="377"/>
      <c r="D210" s="378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  <c r="AB210" s="340"/>
      <c r="AC210" s="340"/>
      <c r="AD210" s="340"/>
      <c r="AE210" s="340"/>
      <c r="AF210" s="340"/>
      <c r="AG210" s="340"/>
      <c r="AH210" s="340"/>
      <c r="AI210" s="340"/>
      <c r="AJ210" s="340"/>
      <c r="AK210" s="340"/>
      <c r="AL210" s="340"/>
      <c r="AM210" s="340"/>
      <c r="AN210" s="340"/>
      <c r="AO210" s="340"/>
      <c r="AP210" s="340"/>
      <c r="AQ210" s="340"/>
      <c r="AR210" s="340"/>
      <c r="AS210" s="340"/>
      <c r="AT210" s="340"/>
      <c r="AU210" s="523"/>
      <c r="AV210" s="524"/>
      <c r="AW210" s="524"/>
      <c r="AX210" s="524"/>
      <c r="AY210" s="524"/>
      <c r="AZ210" s="524"/>
      <c r="BA210" s="524"/>
      <c r="BB210" s="524"/>
      <c r="BC210" s="525"/>
      <c r="BD210" s="340"/>
      <c r="BE210" s="340"/>
      <c r="BF210" s="340"/>
      <c r="BG210" s="340"/>
      <c r="BH210" s="340"/>
      <c r="BI210" s="340"/>
      <c r="BJ210" s="340"/>
      <c r="BK210" s="340"/>
      <c r="BL210" s="340"/>
      <c r="BM210" s="340"/>
      <c r="BN210" s="379" t="s">
        <v>485</v>
      </c>
      <c r="BO210" s="340"/>
      <c r="BP210" s="340"/>
      <c r="BQ210" s="340"/>
      <c r="BR210" s="340"/>
      <c r="BS210" s="340"/>
      <c r="BT210" s="340"/>
      <c r="BU210" s="340"/>
      <c r="BV210" s="340"/>
      <c r="BW210" s="390" t="s">
        <v>518</v>
      </c>
      <c r="BX210" s="391"/>
      <c r="BY210" s="391"/>
      <c r="BZ210" s="391"/>
      <c r="CA210" s="391"/>
      <c r="CB210" s="392"/>
    </row>
    <row r="211" spans="1:85" ht="17.45" customHeight="1">
      <c r="A211" s="361">
        <v>1</v>
      </c>
      <c r="B211" s="362"/>
      <c r="C211" s="362"/>
      <c r="D211" s="363"/>
      <c r="E211" s="346">
        <v>2</v>
      </c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/>
      <c r="V211" s="347"/>
      <c r="W211" s="347"/>
      <c r="X211" s="347"/>
      <c r="Y211" s="347"/>
      <c r="Z211" s="347"/>
      <c r="AA211" s="347"/>
      <c r="AB211" s="347"/>
      <c r="AC211" s="347"/>
      <c r="AD211" s="347"/>
      <c r="AE211" s="347"/>
      <c r="AF211" s="347"/>
      <c r="AG211" s="347"/>
      <c r="AH211" s="347"/>
      <c r="AI211" s="347"/>
      <c r="AJ211" s="347"/>
      <c r="AK211" s="347"/>
      <c r="AL211" s="347"/>
      <c r="AM211" s="347"/>
      <c r="AN211" s="347"/>
      <c r="AO211" s="347"/>
      <c r="AP211" s="347"/>
      <c r="AQ211" s="347"/>
      <c r="AR211" s="347"/>
      <c r="AS211" s="347"/>
      <c r="AT211" s="347"/>
      <c r="AU211" s="361">
        <v>3</v>
      </c>
      <c r="AV211" s="526"/>
      <c r="AW211" s="526"/>
      <c r="AX211" s="526"/>
      <c r="AY211" s="526"/>
      <c r="AZ211" s="526"/>
      <c r="BA211" s="526"/>
      <c r="BB211" s="526"/>
      <c r="BC211" s="527"/>
      <c r="BD211" s="346">
        <v>4</v>
      </c>
      <c r="BE211" s="346"/>
      <c r="BF211" s="346"/>
      <c r="BG211" s="346"/>
      <c r="BH211" s="346"/>
      <c r="BI211" s="346"/>
      <c r="BJ211" s="346"/>
      <c r="BK211" s="346"/>
      <c r="BL211" s="346"/>
      <c r="BM211" s="346"/>
      <c r="BN211" s="346">
        <v>5</v>
      </c>
      <c r="BO211" s="347"/>
      <c r="BP211" s="347"/>
      <c r="BQ211" s="347"/>
      <c r="BR211" s="347"/>
      <c r="BS211" s="347"/>
      <c r="BT211" s="347"/>
      <c r="BU211" s="347"/>
      <c r="BV211" s="347"/>
      <c r="BW211" s="346">
        <v>6</v>
      </c>
      <c r="BX211" s="347"/>
      <c r="BY211" s="347"/>
      <c r="BZ211" s="347"/>
      <c r="CA211" s="347"/>
      <c r="CB211" s="347"/>
    </row>
    <row r="212" spans="1:85" ht="17.45" customHeight="1">
      <c r="A212" s="341">
        <v>1</v>
      </c>
      <c r="B212" s="342"/>
      <c r="C212" s="342"/>
      <c r="D212" s="343"/>
      <c r="E212" s="528" t="s">
        <v>629</v>
      </c>
      <c r="F212" s="529"/>
      <c r="G212" s="529"/>
      <c r="H212" s="529"/>
      <c r="I212" s="529"/>
      <c r="J212" s="529"/>
      <c r="K212" s="529"/>
      <c r="L212" s="529"/>
      <c r="M212" s="529"/>
      <c r="N212" s="529"/>
      <c r="O212" s="529"/>
      <c r="P212" s="529"/>
      <c r="Q212" s="529"/>
      <c r="R212" s="529"/>
      <c r="S212" s="529"/>
      <c r="T212" s="529"/>
      <c r="U212" s="529"/>
      <c r="V212" s="529"/>
      <c r="W212" s="529"/>
      <c r="X212" s="529"/>
      <c r="Y212" s="529"/>
      <c r="Z212" s="529"/>
      <c r="AA212" s="529"/>
      <c r="AB212" s="529"/>
      <c r="AC212" s="529"/>
      <c r="AD212" s="529"/>
      <c r="AE212" s="529"/>
      <c r="AF212" s="529"/>
      <c r="AG212" s="529"/>
      <c r="AH212" s="529"/>
      <c r="AI212" s="529"/>
      <c r="AJ212" s="529"/>
      <c r="AK212" s="529"/>
      <c r="AL212" s="529"/>
      <c r="AM212" s="529"/>
      <c r="AN212" s="529"/>
      <c r="AO212" s="529"/>
      <c r="AP212" s="529"/>
      <c r="AQ212" s="529"/>
      <c r="AR212" s="529"/>
      <c r="AS212" s="529"/>
      <c r="AT212" s="529"/>
      <c r="AU212" s="530"/>
      <c r="AV212" s="531"/>
      <c r="AW212" s="531"/>
      <c r="AX212" s="531"/>
      <c r="AY212" s="531"/>
      <c r="AZ212" s="531"/>
      <c r="BA212" s="531"/>
      <c r="BB212" s="531"/>
      <c r="BC212" s="532"/>
      <c r="BD212" s="407">
        <v>5000</v>
      </c>
      <c r="BE212" s="407"/>
      <c r="BF212" s="407"/>
      <c r="BG212" s="407"/>
      <c r="BH212" s="407"/>
      <c r="BI212" s="407"/>
      <c r="BJ212" s="407"/>
      <c r="BK212" s="407"/>
      <c r="BL212" s="407"/>
      <c r="BM212" s="407"/>
      <c r="BN212" s="407">
        <v>0</v>
      </c>
      <c r="BO212" s="349"/>
      <c r="BP212" s="349"/>
      <c r="BQ212" s="349"/>
      <c r="BR212" s="349"/>
      <c r="BS212" s="349"/>
      <c r="BT212" s="349"/>
      <c r="BU212" s="349"/>
      <c r="BV212" s="349"/>
      <c r="BW212" s="407">
        <v>0</v>
      </c>
      <c r="BX212" s="349"/>
      <c r="BY212" s="349"/>
      <c r="BZ212" s="349"/>
      <c r="CA212" s="349"/>
      <c r="CB212" s="349"/>
    </row>
    <row r="213" spans="1:85" ht="28.5" customHeight="1">
      <c r="A213" s="341">
        <v>2</v>
      </c>
      <c r="B213" s="342"/>
      <c r="C213" s="342"/>
      <c r="D213" s="343"/>
      <c r="E213" s="528" t="s">
        <v>630</v>
      </c>
      <c r="F213" s="529"/>
      <c r="G213" s="529"/>
      <c r="H213" s="529"/>
      <c r="I213" s="529"/>
      <c r="J213" s="529"/>
      <c r="K213" s="529"/>
      <c r="L213" s="529"/>
      <c r="M213" s="529"/>
      <c r="N213" s="529"/>
      <c r="O213" s="529"/>
      <c r="P213" s="529"/>
      <c r="Q213" s="529"/>
      <c r="R213" s="529"/>
      <c r="S213" s="529"/>
      <c r="T213" s="529"/>
      <c r="U213" s="529"/>
      <c r="V213" s="529"/>
      <c r="W213" s="529"/>
      <c r="X213" s="529"/>
      <c r="Y213" s="529"/>
      <c r="Z213" s="529"/>
      <c r="AA213" s="529"/>
      <c r="AB213" s="529"/>
      <c r="AC213" s="529"/>
      <c r="AD213" s="529"/>
      <c r="AE213" s="529"/>
      <c r="AF213" s="529"/>
      <c r="AG213" s="529"/>
      <c r="AH213" s="529"/>
      <c r="AI213" s="529"/>
      <c r="AJ213" s="529"/>
      <c r="AK213" s="529"/>
      <c r="AL213" s="529"/>
      <c r="AM213" s="529"/>
      <c r="AN213" s="529"/>
      <c r="AO213" s="529"/>
      <c r="AP213" s="529"/>
      <c r="AQ213" s="529"/>
      <c r="AR213" s="529"/>
      <c r="AS213" s="529"/>
      <c r="AT213" s="529"/>
      <c r="AU213" s="530"/>
      <c r="AV213" s="531"/>
      <c r="AW213" s="531"/>
      <c r="AX213" s="531"/>
      <c r="AY213" s="531"/>
      <c r="AZ213" s="531"/>
      <c r="BA213" s="531"/>
      <c r="BB213" s="531"/>
      <c r="BC213" s="532"/>
      <c r="BD213" s="407">
        <v>45000</v>
      </c>
      <c r="BE213" s="407"/>
      <c r="BF213" s="407"/>
      <c r="BG213" s="407"/>
      <c r="BH213" s="407"/>
      <c r="BI213" s="407"/>
      <c r="BJ213" s="407"/>
      <c r="BK213" s="407"/>
      <c r="BL213" s="407"/>
      <c r="BM213" s="407"/>
      <c r="BN213" s="407">
        <v>0</v>
      </c>
      <c r="BO213" s="349"/>
      <c r="BP213" s="349"/>
      <c r="BQ213" s="349"/>
      <c r="BR213" s="349"/>
      <c r="BS213" s="349"/>
      <c r="BT213" s="349"/>
      <c r="BU213" s="349"/>
      <c r="BV213" s="349"/>
      <c r="BW213" s="407">
        <v>0</v>
      </c>
      <c r="BX213" s="349"/>
      <c r="BY213" s="349"/>
      <c r="BZ213" s="349"/>
      <c r="CA213" s="349"/>
      <c r="CB213" s="349"/>
    </row>
    <row r="214" spans="1:85" ht="17.45" customHeight="1">
      <c r="A214" s="350"/>
      <c r="B214" s="351"/>
      <c r="C214" s="351"/>
      <c r="D214" s="352"/>
      <c r="E214" s="510" t="s">
        <v>168</v>
      </c>
      <c r="F214" s="511"/>
      <c r="G214" s="511"/>
      <c r="H214" s="511"/>
      <c r="I214" s="511"/>
      <c r="J214" s="511"/>
      <c r="K214" s="511"/>
      <c r="L214" s="511"/>
      <c r="M214" s="511"/>
      <c r="N214" s="511"/>
      <c r="O214" s="511"/>
      <c r="P214" s="511"/>
      <c r="Q214" s="511"/>
      <c r="R214" s="511"/>
      <c r="S214" s="511"/>
      <c r="T214" s="511"/>
      <c r="U214" s="511"/>
      <c r="V214" s="511"/>
      <c r="W214" s="511"/>
      <c r="X214" s="511"/>
      <c r="Y214" s="511"/>
      <c r="Z214" s="511"/>
      <c r="AA214" s="511"/>
      <c r="AB214" s="511"/>
      <c r="AC214" s="511"/>
      <c r="AD214" s="511"/>
      <c r="AE214" s="511"/>
      <c r="AF214" s="511"/>
      <c r="AG214" s="511"/>
      <c r="AH214" s="511"/>
      <c r="AI214" s="511"/>
      <c r="AJ214" s="511"/>
      <c r="AK214" s="511"/>
      <c r="AL214" s="511"/>
      <c r="AM214" s="511"/>
      <c r="AN214" s="511"/>
      <c r="AO214" s="511"/>
      <c r="AP214" s="511"/>
      <c r="AQ214" s="511"/>
      <c r="AR214" s="511"/>
      <c r="AS214" s="511"/>
      <c r="AT214" s="512"/>
      <c r="AU214" s="455" t="s">
        <v>5</v>
      </c>
      <c r="AV214" s="513"/>
      <c r="AW214" s="513"/>
      <c r="AX214" s="513"/>
      <c r="AY214" s="513"/>
      <c r="AZ214" s="513"/>
      <c r="BA214" s="513"/>
      <c r="BB214" s="513"/>
      <c r="BC214" s="514"/>
      <c r="BD214" s="515">
        <f>SUM(BD212:BM213)</f>
        <v>50000</v>
      </c>
      <c r="BE214" s="516"/>
      <c r="BF214" s="516"/>
      <c r="BG214" s="516"/>
      <c r="BH214" s="516"/>
      <c r="BI214" s="516"/>
      <c r="BJ214" s="516"/>
      <c r="BK214" s="516"/>
      <c r="BL214" s="516"/>
      <c r="BM214" s="517"/>
      <c r="BN214" s="414">
        <f>SUM(BN212:BN212)</f>
        <v>0</v>
      </c>
      <c r="BO214" s="360"/>
      <c r="BP214" s="360"/>
      <c r="BQ214" s="360"/>
      <c r="BR214" s="360"/>
      <c r="BS214" s="360"/>
      <c r="BT214" s="360"/>
      <c r="BU214" s="360"/>
      <c r="BV214" s="360"/>
      <c r="BW214" s="414">
        <f>SUM(BW212:BW212)</f>
        <v>0</v>
      </c>
      <c r="BX214" s="360"/>
      <c r="BY214" s="360"/>
      <c r="BZ214" s="360"/>
      <c r="CA214" s="360"/>
      <c r="CB214" s="360"/>
    </row>
    <row r="215" spans="1:85" ht="13.5" customHeight="1"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81"/>
      <c r="AK215" s="82"/>
      <c r="AL215" s="82"/>
      <c r="AM215" s="82"/>
      <c r="AN215" s="82"/>
      <c r="AO215" s="82"/>
      <c r="AP215" s="82"/>
      <c r="AQ215" s="82"/>
      <c r="AR215" s="81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96"/>
      <c r="BF215" s="176"/>
      <c r="BG215" s="176"/>
      <c r="BH215" s="176"/>
      <c r="BI215" s="176"/>
      <c r="BJ215" s="176"/>
      <c r="BK215" s="176"/>
      <c r="BL215" s="176"/>
      <c r="BM215" s="176"/>
      <c r="BN215" s="176"/>
      <c r="BO215" s="129"/>
      <c r="BP215" s="138"/>
      <c r="BQ215" s="138"/>
      <c r="BR215" s="138"/>
      <c r="BS215" s="138"/>
      <c r="BT215" s="138"/>
      <c r="BU215" s="138"/>
      <c r="BV215" s="138"/>
      <c r="BW215" s="138"/>
      <c r="BX215" s="138"/>
      <c r="BY215" s="138"/>
      <c r="BZ215" s="138"/>
      <c r="CA215" s="138"/>
      <c r="CB215" s="138"/>
    </row>
    <row r="216" spans="1:85" ht="18" customHeight="1">
      <c r="A216" s="389" t="s">
        <v>631</v>
      </c>
      <c r="B216" s="389"/>
      <c r="C216" s="389"/>
      <c r="D216" s="389"/>
      <c r="E216" s="389"/>
      <c r="F216" s="389"/>
      <c r="G216" s="389"/>
      <c r="H216" s="389"/>
      <c r="I216" s="389"/>
      <c r="J216" s="389"/>
      <c r="K216" s="389"/>
      <c r="L216" s="389"/>
      <c r="M216" s="389"/>
      <c r="N216" s="389"/>
      <c r="O216" s="389"/>
      <c r="P216" s="389"/>
      <c r="Q216" s="389"/>
      <c r="R216" s="389"/>
      <c r="S216" s="389"/>
      <c r="T216" s="389"/>
      <c r="U216" s="389"/>
      <c r="V216" s="389"/>
      <c r="W216" s="389"/>
      <c r="X216" s="389"/>
      <c r="Y216" s="389"/>
      <c r="Z216" s="389"/>
      <c r="AA216" s="389"/>
      <c r="AB216" s="389"/>
      <c r="AC216" s="389"/>
      <c r="AD216" s="389"/>
      <c r="AE216" s="389"/>
      <c r="AF216" s="389"/>
      <c r="AG216" s="389"/>
      <c r="AH216" s="389"/>
      <c r="AI216" s="389"/>
      <c r="AJ216" s="389"/>
      <c r="AK216" s="389"/>
      <c r="AL216" s="389"/>
      <c r="AM216" s="389"/>
      <c r="AN216" s="389"/>
      <c r="AO216" s="389"/>
      <c r="AP216" s="389"/>
      <c r="AQ216" s="389"/>
      <c r="AR216" s="389"/>
      <c r="AS216" s="389"/>
      <c r="AT216" s="389"/>
      <c r="AU216" s="389"/>
      <c r="AV216" s="389"/>
      <c r="AW216" s="389"/>
      <c r="AX216" s="389"/>
      <c r="AY216" s="389"/>
      <c r="AZ216" s="389"/>
      <c r="BA216" s="389"/>
      <c r="BB216" s="389"/>
      <c r="BC216" s="389"/>
      <c r="BD216" s="389"/>
      <c r="BE216" s="389"/>
      <c r="BF216" s="389"/>
      <c r="BG216" s="389"/>
      <c r="BH216" s="389"/>
      <c r="BI216" s="389"/>
      <c r="BJ216" s="389"/>
      <c r="BK216" s="389"/>
      <c r="BL216" s="389"/>
      <c r="BM216" s="389"/>
      <c r="BN216" s="389"/>
      <c r="BO216" s="389"/>
      <c r="BP216" s="389"/>
      <c r="BQ216" s="389"/>
      <c r="BR216" s="389"/>
      <c r="BS216" s="389"/>
      <c r="BT216" s="389"/>
      <c r="BU216" s="389"/>
      <c r="BV216" s="389"/>
      <c r="BW216" s="389"/>
      <c r="BX216" s="389"/>
      <c r="BY216" s="389"/>
      <c r="BZ216" s="389"/>
      <c r="CA216" s="389"/>
      <c r="CB216" s="389"/>
      <c r="CC216" s="31"/>
      <c r="CD216" s="39"/>
      <c r="CE216" s="39"/>
    </row>
    <row r="217" spans="1:85" s="31" customFormat="1" ht="9.6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G217" s="146"/>
    </row>
    <row r="218" spans="1:85" s="31" customFormat="1" ht="15" customHeight="1">
      <c r="A218" s="370" t="s">
        <v>187</v>
      </c>
      <c r="B218" s="371"/>
      <c r="C218" s="371"/>
      <c r="D218" s="372"/>
      <c r="E218" s="379" t="s">
        <v>166</v>
      </c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  <c r="AA218" s="340"/>
      <c r="AB218" s="340"/>
      <c r="AC218" s="340"/>
      <c r="AD218" s="340"/>
      <c r="AE218" s="340"/>
      <c r="AF218" s="340"/>
      <c r="AG218" s="340"/>
      <c r="AH218" s="340"/>
      <c r="AI218" s="340"/>
      <c r="AJ218" s="340"/>
      <c r="AK218" s="340"/>
      <c r="AL218" s="340"/>
      <c r="AM218" s="340"/>
      <c r="AN218" s="379" t="s">
        <v>173</v>
      </c>
      <c r="AO218" s="340"/>
      <c r="AP218" s="340"/>
      <c r="AQ218" s="340"/>
      <c r="AR218" s="340"/>
      <c r="AS218" s="340"/>
      <c r="AT218" s="340"/>
      <c r="AU218" s="379" t="s">
        <v>229</v>
      </c>
      <c r="AV218" s="340"/>
      <c r="AW218" s="340"/>
      <c r="AX218" s="340"/>
      <c r="AY218" s="340"/>
      <c r="AZ218" s="340"/>
      <c r="BA218" s="340"/>
      <c r="BB218" s="340"/>
      <c r="BC218" s="340"/>
      <c r="BD218" s="379" t="s">
        <v>315</v>
      </c>
      <c r="BE218" s="340"/>
      <c r="BF218" s="340"/>
      <c r="BG218" s="340"/>
      <c r="BH218" s="340"/>
      <c r="BI218" s="340"/>
      <c r="BJ218" s="340"/>
      <c r="BK218" s="340"/>
      <c r="BL218" s="340"/>
      <c r="BM218" s="340"/>
      <c r="BN218" s="340"/>
      <c r="BO218" s="340"/>
      <c r="BP218" s="340"/>
      <c r="BQ218" s="340"/>
      <c r="BR218" s="340"/>
      <c r="BS218" s="340"/>
      <c r="BT218" s="340"/>
      <c r="BU218" s="340"/>
      <c r="BV218" s="340"/>
      <c r="BW218" s="340"/>
      <c r="BX218" s="340"/>
      <c r="BY218" s="340"/>
      <c r="BZ218" s="340"/>
      <c r="CA218" s="340"/>
      <c r="CB218" s="340"/>
      <c r="CG218" s="146"/>
    </row>
    <row r="219" spans="1:85" s="31" customFormat="1" ht="15" customHeight="1">
      <c r="A219" s="373"/>
      <c r="B219" s="374"/>
      <c r="C219" s="374"/>
      <c r="D219" s="375"/>
      <c r="E219" s="340"/>
      <c r="F219" s="340"/>
      <c r="G219" s="340"/>
      <c r="H219" s="340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  <c r="AA219" s="340"/>
      <c r="AB219" s="340"/>
      <c r="AC219" s="340"/>
      <c r="AD219" s="340"/>
      <c r="AE219" s="340"/>
      <c r="AF219" s="340"/>
      <c r="AG219" s="340"/>
      <c r="AH219" s="340"/>
      <c r="AI219" s="340"/>
      <c r="AJ219" s="340"/>
      <c r="AK219" s="340"/>
      <c r="AL219" s="340"/>
      <c r="AM219" s="340"/>
      <c r="AN219" s="340"/>
      <c r="AO219" s="340"/>
      <c r="AP219" s="340"/>
      <c r="AQ219" s="340"/>
      <c r="AR219" s="340"/>
      <c r="AS219" s="340"/>
      <c r="AT219" s="340"/>
      <c r="AU219" s="340"/>
      <c r="AV219" s="340"/>
      <c r="AW219" s="340"/>
      <c r="AX219" s="340"/>
      <c r="AY219" s="340"/>
      <c r="AZ219" s="340"/>
      <c r="BA219" s="340"/>
      <c r="BB219" s="340"/>
      <c r="BC219" s="340"/>
      <c r="BD219" s="370" t="s">
        <v>276</v>
      </c>
      <c r="BE219" s="371"/>
      <c r="BF219" s="371"/>
      <c r="BG219" s="371"/>
      <c r="BH219" s="371"/>
      <c r="BI219" s="371"/>
      <c r="BJ219" s="371"/>
      <c r="BK219" s="371"/>
      <c r="BL219" s="371"/>
      <c r="BM219" s="372"/>
      <c r="BN219" s="379" t="s">
        <v>274</v>
      </c>
      <c r="BO219" s="340"/>
      <c r="BP219" s="340"/>
      <c r="BQ219" s="340"/>
      <c r="BR219" s="340"/>
      <c r="BS219" s="340"/>
      <c r="BT219" s="340"/>
      <c r="BU219" s="340"/>
      <c r="BV219" s="340"/>
      <c r="BW219" s="340"/>
      <c r="BX219" s="340"/>
      <c r="BY219" s="340"/>
      <c r="BZ219" s="340"/>
      <c r="CA219" s="340"/>
      <c r="CB219" s="340"/>
      <c r="CG219" s="146"/>
    </row>
    <row r="220" spans="1:85" s="31" customFormat="1" ht="13.15" customHeight="1">
      <c r="A220" s="376"/>
      <c r="B220" s="377"/>
      <c r="C220" s="377"/>
      <c r="D220" s="378"/>
      <c r="E220" s="340"/>
      <c r="F220" s="340"/>
      <c r="G220" s="340"/>
      <c r="H220" s="340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  <c r="AA220" s="340"/>
      <c r="AB220" s="340"/>
      <c r="AC220" s="340"/>
      <c r="AD220" s="340"/>
      <c r="AE220" s="340"/>
      <c r="AF220" s="340"/>
      <c r="AG220" s="340"/>
      <c r="AH220" s="340"/>
      <c r="AI220" s="340"/>
      <c r="AJ220" s="340"/>
      <c r="AK220" s="340"/>
      <c r="AL220" s="340"/>
      <c r="AM220" s="340"/>
      <c r="AN220" s="340"/>
      <c r="AO220" s="340"/>
      <c r="AP220" s="340"/>
      <c r="AQ220" s="340"/>
      <c r="AR220" s="340"/>
      <c r="AS220" s="340"/>
      <c r="AT220" s="340"/>
      <c r="AU220" s="340"/>
      <c r="AV220" s="340"/>
      <c r="AW220" s="340"/>
      <c r="AX220" s="340"/>
      <c r="AY220" s="340"/>
      <c r="AZ220" s="340"/>
      <c r="BA220" s="340"/>
      <c r="BB220" s="340"/>
      <c r="BC220" s="340"/>
      <c r="BD220" s="376"/>
      <c r="BE220" s="377"/>
      <c r="BF220" s="377"/>
      <c r="BG220" s="377"/>
      <c r="BH220" s="377"/>
      <c r="BI220" s="377"/>
      <c r="BJ220" s="377"/>
      <c r="BK220" s="377"/>
      <c r="BL220" s="377"/>
      <c r="BM220" s="378"/>
      <c r="BN220" s="379" t="s">
        <v>485</v>
      </c>
      <c r="BO220" s="340"/>
      <c r="BP220" s="340"/>
      <c r="BQ220" s="340"/>
      <c r="BR220" s="340"/>
      <c r="BS220" s="340"/>
      <c r="BT220" s="340"/>
      <c r="BU220" s="340"/>
      <c r="BV220" s="340"/>
      <c r="BW220" s="390" t="s">
        <v>518</v>
      </c>
      <c r="BX220" s="391"/>
      <c r="BY220" s="391"/>
      <c r="BZ220" s="391"/>
      <c r="CA220" s="391"/>
      <c r="CB220" s="392"/>
      <c r="CG220" s="146"/>
    </row>
    <row r="221" spans="1:85" s="31" customFormat="1" ht="15" customHeight="1">
      <c r="A221" s="361">
        <v>1</v>
      </c>
      <c r="B221" s="362"/>
      <c r="C221" s="362"/>
      <c r="D221" s="363"/>
      <c r="E221" s="346">
        <v>2</v>
      </c>
      <c r="F221" s="347"/>
      <c r="G221" s="347"/>
      <c r="H221" s="347"/>
      <c r="I221" s="347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47"/>
      <c r="U221" s="347"/>
      <c r="V221" s="347"/>
      <c r="W221" s="347"/>
      <c r="X221" s="347"/>
      <c r="Y221" s="347"/>
      <c r="Z221" s="347"/>
      <c r="AA221" s="347"/>
      <c r="AB221" s="347"/>
      <c r="AC221" s="347"/>
      <c r="AD221" s="347"/>
      <c r="AE221" s="347"/>
      <c r="AF221" s="347"/>
      <c r="AG221" s="347"/>
      <c r="AH221" s="347"/>
      <c r="AI221" s="347"/>
      <c r="AJ221" s="347"/>
      <c r="AK221" s="347"/>
      <c r="AL221" s="347"/>
      <c r="AM221" s="347"/>
      <c r="AN221" s="346">
        <v>3</v>
      </c>
      <c r="AO221" s="347"/>
      <c r="AP221" s="347"/>
      <c r="AQ221" s="347"/>
      <c r="AR221" s="347"/>
      <c r="AS221" s="347"/>
      <c r="AT221" s="347"/>
      <c r="AU221" s="348">
        <v>4</v>
      </c>
      <c r="AV221" s="348"/>
      <c r="AW221" s="348"/>
      <c r="AX221" s="348"/>
      <c r="AY221" s="348"/>
      <c r="AZ221" s="348"/>
      <c r="BA221" s="348"/>
      <c r="BB221" s="348"/>
      <c r="BC221" s="348"/>
      <c r="BD221" s="348">
        <v>5</v>
      </c>
      <c r="BE221" s="348"/>
      <c r="BF221" s="348"/>
      <c r="BG221" s="348"/>
      <c r="BH221" s="348"/>
      <c r="BI221" s="348"/>
      <c r="BJ221" s="348"/>
      <c r="BK221" s="348"/>
      <c r="BL221" s="348"/>
      <c r="BM221" s="348"/>
      <c r="BN221" s="348">
        <v>6</v>
      </c>
      <c r="BO221" s="348"/>
      <c r="BP221" s="348"/>
      <c r="BQ221" s="348"/>
      <c r="BR221" s="348"/>
      <c r="BS221" s="348"/>
      <c r="BT221" s="348"/>
      <c r="BU221" s="348"/>
      <c r="BV221" s="348"/>
      <c r="BW221" s="348">
        <v>7</v>
      </c>
      <c r="BX221" s="348"/>
      <c r="BY221" s="348"/>
      <c r="BZ221" s="348"/>
      <c r="CA221" s="348"/>
      <c r="CB221" s="348"/>
      <c r="CG221" s="146"/>
    </row>
    <row r="222" spans="1:85" s="31" customFormat="1" ht="16.5" customHeight="1">
      <c r="A222" s="341" t="s">
        <v>197</v>
      </c>
      <c r="B222" s="342"/>
      <c r="C222" s="342"/>
      <c r="D222" s="343"/>
      <c r="E222" s="364" t="s">
        <v>586</v>
      </c>
      <c r="F222" s="365"/>
      <c r="G222" s="365"/>
      <c r="H222" s="365"/>
      <c r="I222" s="365"/>
      <c r="J222" s="365"/>
      <c r="K222" s="365"/>
      <c r="L222" s="365"/>
      <c r="M222" s="365"/>
      <c r="N222" s="365"/>
      <c r="O222" s="365"/>
      <c r="P222" s="365"/>
      <c r="Q222" s="365"/>
      <c r="R222" s="365"/>
      <c r="S222" s="365"/>
      <c r="T222" s="365"/>
      <c r="U222" s="365"/>
      <c r="V222" s="365"/>
      <c r="W222" s="365"/>
      <c r="X222" s="365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65"/>
      <c r="AI222" s="365"/>
      <c r="AJ222" s="365"/>
      <c r="AK222" s="365"/>
      <c r="AL222" s="365"/>
      <c r="AM222" s="365"/>
      <c r="AN222" s="380"/>
      <c r="AO222" s="381"/>
      <c r="AP222" s="381"/>
      <c r="AQ222" s="381"/>
      <c r="AR222" s="381"/>
      <c r="AS222" s="381"/>
      <c r="AT222" s="382"/>
      <c r="AU222" s="383"/>
      <c r="AV222" s="381"/>
      <c r="AW222" s="381"/>
      <c r="AX222" s="381"/>
      <c r="AY222" s="381"/>
      <c r="AZ222" s="381"/>
      <c r="BA222" s="381"/>
      <c r="BB222" s="381"/>
      <c r="BC222" s="382"/>
      <c r="BD222" s="386">
        <v>50000</v>
      </c>
      <c r="BE222" s="387"/>
      <c r="BF222" s="387"/>
      <c r="BG222" s="387"/>
      <c r="BH222" s="387"/>
      <c r="BI222" s="387"/>
      <c r="BJ222" s="387"/>
      <c r="BK222" s="387"/>
      <c r="BL222" s="387"/>
      <c r="BM222" s="388"/>
      <c r="BN222" s="386"/>
      <c r="BO222" s="387"/>
      <c r="BP222" s="387"/>
      <c r="BQ222" s="387"/>
      <c r="BR222" s="387"/>
      <c r="BS222" s="387"/>
      <c r="BT222" s="387"/>
      <c r="BU222" s="387"/>
      <c r="BV222" s="388"/>
      <c r="BW222" s="386"/>
      <c r="BX222" s="387"/>
      <c r="BY222" s="387"/>
      <c r="BZ222" s="387"/>
      <c r="CA222" s="387"/>
      <c r="CB222" s="388"/>
      <c r="CG222" s="146"/>
    </row>
    <row r="223" spans="1:85" s="31" customFormat="1" ht="16.5" customHeight="1">
      <c r="A223" s="341" t="s">
        <v>137</v>
      </c>
      <c r="B223" s="342"/>
      <c r="C223" s="342"/>
      <c r="D223" s="343"/>
      <c r="E223" s="364" t="s">
        <v>357</v>
      </c>
      <c r="F223" s="365"/>
      <c r="G223" s="365"/>
      <c r="H223" s="365"/>
      <c r="I223" s="365"/>
      <c r="J223" s="365"/>
      <c r="K223" s="365"/>
      <c r="L223" s="365"/>
      <c r="M223" s="365"/>
      <c r="N223" s="365"/>
      <c r="O223" s="365"/>
      <c r="P223" s="365"/>
      <c r="Q223" s="365"/>
      <c r="R223" s="365"/>
      <c r="S223" s="365"/>
      <c r="T223" s="365"/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65"/>
      <c r="AI223" s="365"/>
      <c r="AJ223" s="365"/>
      <c r="AK223" s="365"/>
      <c r="AL223" s="365"/>
      <c r="AM223" s="365"/>
      <c r="AN223" s="380"/>
      <c r="AO223" s="381"/>
      <c r="AP223" s="381"/>
      <c r="AQ223" s="381"/>
      <c r="AR223" s="381"/>
      <c r="AS223" s="381"/>
      <c r="AT223" s="382"/>
      <c r="AU223" s="383"/>
      <c r="AV223" s="381"/>
      <c r="AW223" s="381"/>
      <c r="AX223" s="381"/>
      <c r="AY223" s="381"/>
      <c r="AZ223" s="381"/>
      <c r="BA223" s="381"/>
      <c r="BB223" s="381"/>
      <c r="BC223" s="382"/>
      <c r="BD223" s="386">
        <v>15000</v>
      </c>
      <c r="BE223" s="387"/>
      <c r="BF223" s="387"/>
      <c r="BG223" s="387"/>
      <c r="BH223" s="387"/>
      <c r="BI223" s="387"/>
      <c r="BJ223" s="387"/>
      <c r="BK223" s="387"/>
      <c r="BL223" s="387"/>
      <c r="BM223" s="388"/>
      <c r="BN223" s="386"/>
      <c r="BO223" s="387"/>
      <c r="BP223" s="387"/>
      <c r="BQ223" s="387"/>
      <c r="BR223" s="387"/>
      <c r="BS223" s="387"/>
      <c r="BT223" s="387"/>
      <c r="BU223" s="387"/>
      <c r="BV223" s="388"/>
      <c r="BW223" s="386"/>
      <c r="BX223" s="387"/>
      <c r="BY223" s="387"/>
      <c r="BZ223" s="387"/>
      <c r="CA223" s="387"/>
      <c r="CB223" s="388"/>
      <c r="CG223" s="146"/>
    </row>
    <row r="224" spans="1:85" s="31" customFormat="1" ht="18" customHeight="1">
      <c r="A224" s="350"/>
      <c r="B224" s="351"/>
      <c r="C224" s="351"/>
      <c r="D224" s="352"/>
      <c r="E224" s="353" t="s">
        <v>168</v>
      </c>
      <c r="F224" s="354"/>
      <c r="G224" s="354"/>
      <c r="H224" s="354"/>
      <c r="I224" s="354"/>
      <c r="J224" s="354"/>
      <c r="K224" s="354"/>
      <c r="L224" s="354"/>
      <c r="M224" s="354"/>
      <c r="N224" s="354"/>
      <c r="O224" s="354"/>
      <c r="P224" s="354"/>
      <c r="Q224" s="354"/>
      <c r="R224" s="354"/>
      <c r="S224" s="354"/>
      <c r="T224" s="354"/>
      <c r="U224" s="354"/>
      <c r="V224" s="354"/>
      <c r="W224" s="354"/>
      <c r="X224" s="354"/>
      <c r="Y224" s="354"/>
      <c r="Z224" s="354"/>
      <c r="AA224" s="354"/>
      <c r="AB224" s="354"/>
      <c r="AC224" s="354"/>
      <c r="AD224" s="354"/>
      <c r="AE224" s="354"/>
      <c r="AF224" s="354"/>
      <c r="AG224" s="354"/>
      <c r="AH224" s="354"/>
      <c r="AI224" s="354"/>
      <c r="AJ224" s="354"/>
      <c r="AK224" s="354"/>
      <c r="AL224" s="354"/>
      <c r="AM224" s="354"/>
      <c r="AN224" s="355" t="s">
        <v>5</v>
      </c>
      <c r="AO224" s="356"/>
      <c r="AP224" s="356"/>
      <c r="AQ224" s="356"/>
      <c r="AR224" s="356"/>
      <c r="AS224" s="356" t="s">
        <v>5</v>
      </c>
      <c r="AT224" s="356"/>
      <c r="AU224" s="357" t="s">
        <v>5</v>
      </c>
      <c r="AV224" s="358"/>
      <c r="AW224" s="358"/>
      <c r="AX224" s="358"/>
      <c r="AY224" s="358"/>
      <c r="AZ224" s="358"/>
      <c r="BA224" s="358"/>
      <c r="BB224" s="358"/>
      <c r="BC224" s="359" t="s">
        <v>5</v>
      </c>
      <c r="BD224" s="366">
        <f>SUM(BD222:BM223)</f>
        <v>65000</v>
      </c>
      <c r="BE224" s="367"/>
      <c r="BF224" s="367"/>
      <c r="BG224" s="367"/>
      <c r="BH224" s="367"/>
      <c r="BI224" s="367"/>
      <c r="BJ224" s="367"/>
      <c r="BK224" s="367"/>
      <c r="BL224" s="367"/>
      <c r="BM224" s="368"/>
      <c r="BN224" s="366">
        <f>BN222</f>
        <v>0</v>
      </c>
      <c r="BO224" s="367"/>
      <c r="BP224" s="367"/>
      <c r="BQ224" s="367"/>
      <c r="BR224" s="367"/>
      <c r="BS224" s="367"/>
      <c r="BT224" s="367"/>
      <c r="BU224" s="367"/>
      <c r="BV224" s="368"/>
      <c r="BW224" s="366">
        <f>BW222</f>
        <v>0</v>
      </c>
      <c r="BX224" s="367"/>
      <c r="BY224" s="367"/>
      <c r="BZ224" s="367"/>
      <c r="CA224" s="367"/>
      <c r="CB224" s="368"/>
      <c r="CG224" s="146"/>
    </row>
    <row r="225" spans="1:85" ht="12.75" customHeight="1"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81"/>
      <c r="AK225" s="82"/>
      <c r="AL225" s="82"/>
      <c r="AM225" s="82"/>
      <c r="AN225" s="82"/>
      <c r="AO225" s="82"/>
      <c r="AP225" s="82"/>
      <c r="AQ225" s="82"/>
      <c r="AR225" s="81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96"/>
      <c r="BF225" s="176"/>
      <c r="BG225" s="176"/>
      <c r="BH225" s="176"/>
      <c r="BI225" s="176"/>
      <c r="BJ225" s="176"/>
      <c r="BK225" s="176"/>
      <c r="BL225" s="176"/>
      <c r="BM225" s="176"/>
      <c r="BN225" s="176"/>
      <c r="BO225" s="129"/>
      <c r="BP225" s="138"/>
      <c r="BQ225" s="138"/>
      <c r="BR225" s="138"/>
      <c r="BS225" s="138"/>
      <c r="BT225" s="138"/>
      <c r="BU225" s="138"/>
      <c r="BV225" s="138"/>
      <c r="BW225" s="138"/>
      <c r="BX225" s="138"/>
      <c r="BY225" s="138"/>
      <c r="BZ225" s="138"/>
      <c r="CA225" s="138"/>
      <c r="CB225" s="138"/>
    </row>
    <row r="226" spans="1:85" s="31" customFormat="1" ht="15">
      <c r="A226" s="389" t="s">
        <v>632</v>
      </c>
      <c r="B226" s="389"/>
      <c r="C226" s="389"/>
      <c r="D226" s="389"/>
      <c r="E226" s="389"/>
      <c r="F226" s="389"/>
      <c r="G226" s="389"/>
      <c r="H226" s="389"/>
      <c r="I226" s="389"/>
      <c r="J226" s="389"/>
      <c r="K226" s="389"/>
      <c r="L226" s="389"/>
      <c r="M226" s="389"/>
      <c r="N226" s="389"/>
      <c r="O226" s="389"/>
      <c r="P226" s="389"/>
      <c r="Q226" s="389"/>
      <c r="R226" s="389"/>
      <c r="S226" s="389"/>
      <c r="T226" s="389"/>
      <c r="U226" s="389"/>
      <c r="V226" s="389"/>
      <c r="W226" s="389"/>
      <c r="X226" s="389"/>
      <c r="Y226" s="389"/>
      <c r="Z226" s="389"/>
      <c r="AA226" s="389"/>
      <c r="AB226" s="389"/>
      <c r="AC226" s="389"/>
      <c r="AD226" s="389"/>
      <c r="AE226" s="389"/>
      <c r="AF226" s="389"/>
      <c r="AG226" s="389"/>
      <c r="AH226" s="389"/>
      <c r="AI226" s="389"/>
      <c r="AJ226" s="389"/>
      <c r="AK226" s="389"/>
      <c r="AL226" s="389"/>
      <c r="AM226" s="389"/>
      <c r="AN226" s="389"/>
      <c r="AO226" s="389"/>
      <c r="AP226" s="389"/>
      <c r="AQ226" s="389"/>
      <c r="AR226" s="389"/>
      <c r="AS226" s="389"/>
      <c r="AT226" s="389"/>
      <c r="AU226" s="389"/>
      <c r="AV226" s="389"/>
      <c r="AW226" s="389"/>
      <c r="AX226" s="389"/>
      <c r="AY226" s="389"/>
      <c r="AZ226" s="389"/>
      <c r="BA226" s="389"/>
      <c r="BB226" s="389"/>
      <c r="BC226" s="389"/>
      <c r="BD226" s="389"/>
      <c r="BE226" s="389"/>
      <c r="BF226" s="389"/>
      <c r="BG226" s="389"/>
      <c r="BH226" s="389"/>
      <c r="BI226" s="389"/>
      <c r="BJ226" s="389"/>
      <c r="BK226" s="389"/>
      <c r="BL226" s="389"/>
      <c r="BM226" s="389"/>
      <c r="BN226" s="389"/>
      <c r="BO226" s="389"/>
      <c r="BP226" s="389"/>
      <c r="BQ226" s="389"/>
      <c r="BR226" s="389"/>
      <c r="BS226" s="389"/>
      <c r="BT226" s="389"/>
      <c r="BU226" s="389"/>
      <c r="BV226" s="389"/>
      <c r="BW226" s="389"/>
      <c r="BX226" s="389"/>
      <c r="BY226" s="389"/>
      <c r="BZ226" s="389"/>
      <c r="CA226" s="389"/>
      <c r="CB226" s="389"/>
      <c r="CG226" s="146"/>
    </row>
    <row r="227" spans="1:85" s="31" customFormat="1" ht="13.1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G227" s="146"/>
    </row>
    <row r="228" spans="1:85" s="31" customFormat="1" ht="14.45" customHeight="1">
      <c r="A228" s="370" t="s">
        <v>187</v>
      </c>
      <c r="B228" s="371"/>
      <c r="C228" s="371"/>
      <c r="D228" s="372"/>
      <c r="E228" s="379" t="s">
        <v>166</v>
      </c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  <c r="AA228" s="340"/>
      <c r="AB228" s="340"/>
      <c r="AC228" s="340"/>
      <c r="AD228" s="340"/>
      <c r="AE228" s="340"/>
      <c r="AF228" s="340"/>
      <c r="AG228" s="340"/>
      <c r="AH228" s="340"/>
      <c r="AI228" s="340"/>
      <c r="AJ228" s="340"/>
      <c r="AK228" s="340"/>
      <c r="AL228" s="340"/>
      <c r="AM228" s="340"/>
      <c r="AN228" s="379" t="s">
        <v>173</v>
      </c>
      <c r="AO228" s="340"/>
      <c r="AP228" s="340"/>
      <c r="AQ228" s="340"/>
      <c r="AR228" s="340"/>
      <c r="AS228" s="340"/>
      <c r="AT228" s="340"/>
      <c r="AU228" s="379" t="s">
        <v>229</v>
      </c>
      <c r="AV228" s="340"/>
      <c r="AW228" s="340"/>
      <c r="AX228" s="340"/>
      <c r="AY228" s="340"/>
      <c r="AZ228" s="340"/>
      <c r="BA228" s="340"/>
      <c r="BB228" s="340"/>
      <c r="BC228" s="340"/>
      <c r="BD228" s="379" t="s">
        <v>315</v>
      </c>
      <c r="BE228" s="340"/>
      <c r="BF228" s="340"/>
      <c r="BG228" s="340"/>
      <c r="BH228" s="340"/>
      <c r="BI228" s="340"/>
      <c r="BJ228" s="340"/>
      <c r="BK228" s="340"/>
      <c r="BL228" s="340"/>
      <c r="BM228" s="340"/>
      <c r="BN228" s="340"/>
      <c r="BO228" s="340"/>
      <c r="BP228" s="340"/>
      <c r="BQ228" s="340"/>
      <c r="BR228" s="340"/>
      <c r="BS228" s="340"/>
      <c r="BT228" s="340"/>
      <c r="BU228" s="340"/>
      <c r="BV228" s="340"/>
      <c r="BW228" s="340"/>
      <c r="BX228" s="340"/>
      <c r="BY228" s="340"/>
      <c r="BZ228" s="340"/>
      <c r="CA228" s="340"/>
      <c r="CB228" s="340"/>
      <c r="CG228" s="146"/>
    </row>
    <row r="229" spans="1:85" s="31" customFormat="1" ht="14.45" customHeight="1">
      <c r="A229" s="373"/>
      <c r="B229" s="374"/>
      <c r="C229" s="374"/>
      <c r="D229" s="375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0"/>
      <c r="W229" s="340"/>
      <c r="X229" s="340"/>
      <c r="Y229" s="340"/>
      <c r="Z229" s="340"/>
      <c r="AA229" s="340"/>
      <c r="AB229" s="340"/>
      <c r="AC229" s="340"/>
      <c r="AD229" s="340"/>
      <c r="AE229" s="340"/>
      <c r="AF229" s="340"/>
      <c r="AG229" s="340"/>
      <c r="AH229" s="340"/>
      <c r="AI229" s="340"/>
      <c r="AJ229" s="340"/>
      <c r="AK229" s="340"/>
      <c r="AL229" s="340"/>
      <c r="AM229" s="340"/>
      <c r="AN229" s="340"/>
      <c r="AO229" s="340"/>
      <c r="AP229" s="340"/>
      <c r="AQ229" s="340"/>
      <c r="AR229" s="340"/>
      <c r="AS229" s="340"/>
      <c r="AT229" s="340"/>
      <c r="AU229" s="340"/>
      <c r="AV229" s="340"/>
      <c r="AW229" s="340"/>
      <c r="AX229" s="340"/>
      <c r="AY229" s="340"/>
      <c r="AZ229" s="340"/>
      <c r="BA229" s="340"/>
      <c r="BB229" s="340"/>
      <c r="BC229" s="340"/>
      <c r="BD229" s="370" t="s">
        <v>276</v>
      </c>
      <c r="BE229" s="371"/>
      <c r="BF229" s="371"/>
      <c r="BG229" s="371"/>
      <c r="BH229" s="371"/>
      <c r="BI229" s="371"/>
      <c r="BJ229" s="371"/>
      <c r="BK229" s="371"/>
      <c r="BL229" s="371"/>
      <c r="BM229" s="372"/>
      <c r="BN229" s="379" t="s">
        <v>274</v>
      </c>
      <c r="BO229" s="340"/>
      <c r="BP229" s="340"/>
      <c r="BQ229" s="340"/>
      <c r="BR229" s="340"/>
      <c r="BS229" s="340"/>
      <c r="BT229" s="340"/>
      <c r="BU229" s="340"/>
      <c r="BV229" s="340"/>
      <c r="BW229" s="340"/>
      <c r="BX229" s="340"/>
      <c r="BY229" s="340"/>
      <c r="BZ229" s="340"/>
      <c r="CA229" s="340"/>
      <c r="CB229" s="340"/>
      <c r="CG229" s="146"/>
    </row>
    <row r="230" spans="1:85" s="31" customFormat="1" ht="13.15" customHeight="1">
      <c r="A230" s="376"/>
      <c r="B230" s="377"/>
      <c r="C230" s="377"/>
      <c r="D230" s="378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  <c r="AA230" s="340"/>
      <c r="AB230" s="340"/>
      <c r="AC230" s="340"/>
      <c r="AD230" s="340"/>
      <c r="AE230" s="340"/>
      <c r="AF230" s="340"/>
      <c r="AG230" s="340"/>
      <c r="AH230" s="340"/>
      <c r="AI230" s="340"/>
      <c r="AJ230" s="340"/>
      <c r="AK230" s="340"/>
      <c r="AL230" s="340"/>
      <c r="AM230" s="340"/>
      <c r="AN230" s="340"/>
      <c r="AO230" s="340"/>
      <c r="AP230" s="340"/>
      <c r="AQ230" s="340"/>
      <c r="AR230" s="340"/>
      <c r="AS230" s="340"/>
      <c r="AT230" s="340"/>
      <c r="AU230" s="340"/>
      <c r="AV230" s="340"/>
      <c r="AW230" s="340"/>
      <c r="AX230" s="340"/>
      <c r="AY230" s="340"/>
      <c r="AZ230" s="340"/>
      <c r="BA230" s="340"/>
      <c r="BB230" s="340"/>
      <c r="BC230" s="340"/>
      <c r="BD230" s="376"/>
      <c r="BE230" s="377"/>
      <c r="BF230" s="377"/>
      <c r="BG230" s="377"/>
      <c r="BH230" s="377"/>
      <c r="BI230" s="377"/>
      <c r="BJ230" s="377"/>
      <c r="BK230" s="377"/>
      <c r="BL230" s="377"/>
      <c r="BM230" s="378"/>
      <c r="BN230" s="379" t="s">
        <v>485</v>
      </c>
      <c r="BO230" s="340"/>
      <c r="BP230" s="340"/>
      <c r="BQ230" s="340"/>
      <c r="BR230" s="340"/>
      <c r="BS230" s="340"/>
      <c r="BT230" s="340"/>
      <c r="BU230" s="340"/>
      <c r="BV230" s="340"/>
      <c r="BW230" s="390" t="s">
        <v>518</v>
      </c>
      <c r="BX230" s="391"/>
      <c r="BY230" s="391"/>
      <c r="BZ230" s="391"/>
      <c r="CA230" s="391"/>
      <c r="CB230" s="392"/>
      <c r="CG230" s="146"/>
    </row>
    <row r="231" spans="1:85" s="31" customFormat="1" ht="13.15" customHeight="1">
      <c r="A231" s="361">
        <v>1</v>
      </c>
      <c r="B231" s="362"/>
      <c r="C231" s="362"/>
      <c r="D231" s="363"/>
      <c r="E231" s="346">
        <v>2</v>
      </c>
      <c r="F231" s="347"/>
      <c r="G231" s="347"/>
      <c r="H231" s="347"/>
      <c r="I231" s="347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  <c r="T231" s="347"/>
      <c r="U231" s="347"/>
      <c r="V231" s="347"/>
      <c r="W231" s="347"/>
      <c r="X231" s="347"/>
      <c r="Y231" s="347"/>
      <c r="Z231" s="347"/>
      <c r="AA231" s="347"/>
      <c r="AB231" s="347"/>
      <c r="AC231" s="347"/>
      <c r="AD231" s="347"/>
      <c r="AE231" s="347"/>
      <c r="AF231" s="347"/>
      <c r="AG231" s="347"/>
      <c r="AH231" s="347"/>
      <c r="AI231" s="347"/>
      <c r="AJ231" s="347"/>
      <c r="AK231" s="347"/>
      <c r="AL231" s="347"/>
      <c r="AM231" s="347"/>
      <c r="AN231" s="346">
        <v>3</v>
      </c>
      <c r="AO231" s="347"/>
      <c r="AP231" s="347"/>
      <c r="AQ231" s="347"/>
      <c r="AR231" s="347"/>
      <c r="AS231" s="347"/>
      <c r="AT231" s="347"/>
      <c r="AU231" s="348">
        <v>4</v>
      </c>
      <c r="AV231" s="348"/>
      <c r="AW231" s="348"/>
      <c r="AX231" s="348"/>
      <c r="AY231" s="348"/>
      <c r="AZ231" s="348"/>
      <c r="BA231" s="348"/>
      <c r="BB231" s="348"/>
      <c r="BC231" s="348"/>
      <c r="BD231" s="348">
        <v>5</v>
      </c>
      <c r="BE231" s="348"/>
      <c r="BF231" s="348"/>
      <c r="BG231" s="348"/>
      <c r="BH231" s="348"/>
      <c r="BI231" s="348"/>
      <c r="BJ231" s="348"/>
      <c r="BK231" s="348"/>
      <c r="BL231" s="348"/>
      <c r="BM231" s="348"/>
      <c r="BN231" s="348">
        <v>6</v>
      </c>
      <c r="BO231" s="348"/>
      <c r="BP231" s="348"/>
      <c r="BQ231" s="348"/>
      <c r="BR231" s="348"/>
      <c r="BS231" s="348"/>
      <c r="BT231" s="348"/>
      <c r="BU231" s="348"/>
      <c r="BV231" s="348"/>
      <c r="BW231" s="348">
        <v>7</v>
      </c>
      <c r="BX231" s="348"/>
      <c r="BY231" s="348"/>
      <c r="BZ231" s="348"/>
      <c r="CA231" s="348"/>
      <c r="CB231" s="348"/>
      <c r="CG231" s="146"/>
    </row>
    <row r="232" spans="1:85" s="31" customFormat="1" ht="30.75" customHeight="1">
      <c r="A232" s="341" t="s">
        <v>197</v>
      </c>
      <c r="B232" s="342"/>
      <c r="C232" s="342"/>
      <c r="D232" s="343"/>
      <c r="E232" s="384" t="s">
        <v>633</v>
      </c>
      <c r="F232" s="385"/>
      <c r="G232" s="385"/>
      <c r="H232" s="385"/>
      <c r="I232" s="385"/>
      <c r="J232" s="385"/>
      <c r="K232" s="385"/>
      <c r="L232" s="385"/>
      <c r="M232" s="385"/>
      <c r="N232" s="385"/>
      <c r="O232" s="385"/>
      <c r="P232" s="385"/>
      <c r="Q232" s="385"/>
      <c r="R232" s="385"/>
      <c r="S232" s="385"/>
      <c r="T232" s="385"/>
      <c r="U232" s="385"/>
      <c r="V232" s="385"/>
      <c r="W232" s="385"/>
      <c r="X232" s="385"/>
      <c r="Y232" s="385"/>
      <c r="Z232" s="385"/>
      <c r="AA232" s="385"/>
      <c r="AB232" s="385"/>
      <c r="AC232" s="385"/>
      <c r="AD232" s="385"/>
      <c r="AE232" s="385"/>
      <c r="AF232" s="385"/>
      <c r="AG232" s="385"/>
      <c r="AH232" s="385"/>
      <c r="AI232" s="385"/>
      <c r="AJ232" s="385"/>
      <c r="AK232" s="385"/>
      <c r="AL232" s="385"/>
      <c r="AM232" s="385"/>
      <c r="AN232" s="380"/>
      <c r="AO232" s="381"/>
      <c r="AP232" s="381"/>
      <c r="AQ232" s="381"/>
      <c r="AR232" s="381"/>
      <c r="AS232" s="381"/>
      <c r="AT232" s="382"/>
      <c r="AU232" s="383"/>
      <c r="AV232" s="381"/>
      <c r="AW232" s="381"/>
      <c r="AX232" s="381"/>
      <c r="AY232" s="381"/>
      <c r="AZ232" s="381"/>
      <c r="BA232" s="381"/>
      <c r="BB232" s="381"/>
      <c r="BC232" s="382"/>
      <c r="BD232" s="386">
        <v>6813</v>
      </c>
      <c r="BE232" s="387"/>
      <c r="BF232" s="387"/>
      <c r="BG232" s="387"/>
      <c r="BH232" s="387"/>
      <c r="BI232" s="387"/>
      <c r="BJ232" s="387"/>
      <c r="BK232" s="387"/>
      <c r="BL232" s="387"/>
      <c r="BM232" s="388"/>
      <c r="BN232" s="386"/>
      <c r="BO232" s="387"/>
      <c r="BP232" s="387"/>
      <c r="BQ232" s="387"/>
      <c r="BR232" s="387"/>
      <c r="BS232" s="387"/>
      <c r="BT232" s="387"/>
      <c r="BU232" s="387"/>
      <c r="BV232" s="388"/>
      <c r="BW232" s="386"/>
      <c r="BX232" s="387"/>
      <c r="BY232" s="387"/>
      <c r="BZ232" s="387"/>
      <c r="CA232" s="387"/>
      <c r="CB232" s="388"/>
      <c r="CG232" s="146"/>
    </row>
    <row r="233" spans="1:85" s="31" customFormat="1" ht="15" hidden="1">
      <c r="A233" s="341" t="s">
        <v>137</v>
      </c>
      <c r="B233" s="342"/>
      <c r="C233" s="342"/>
      <c r="D233" s="343"/>
      <c r="E233" s="344" t="s">
        <v>385</v>
      </c>
      <c r="F233" s="345"/>
      <c r="G233" s="345"/>
      <c r="H233" s="345"/>
      <c r="I233" s="345"/>
      <c r="J233" s="345"/>
      <c r="K233" s="345"/>
      <c r="L233" s="345"/>
      <c r="M233" s="345"/>
      <c r="N233" s="345"/>
      <c r="O233" s="345"/>
      <c r="P233" s="345"/>
      <c r="Q233" s="345"/>
      <c r="R233" s="345"/>
      <c r="S233" s="345"/>
      <c r="T233" s="345"/>
      <c r="U233" s="345"/>
      <c r="V233" s="345"/>
      <c r="W233" s="345"/>
      <c r="X233" s="345"/>
      <c r="Y233" s="345"/>
      <c r="Z233" s="345"/>
      <c r="AA233" s="345"/>
      <c r="AB233" s="345"/>
      <c r="AC233" s="345"/>
      <c r="AD233" s="345"/>
      <c r="AE233" s="345"/>
      <c r="AF233" s="345"/>
      <c r="AG233" s="345"/>
      <c r="AH233" s="345"/>
      <c r="AI233" s="345"/>
      <c r="AJ233" s="345"/>
      <c r="AK233" s="345"/>
      <c r="AL233" s="345"/>
      <c r="AM233" s="345"/>
      <c r="AN233" s="380"/>
      <c r="AO233" s="381"/>
      <c r="AP233" s="381"/>
      <c r="AQ233" s="381"/>
      <c r="AR233" s="381"/>
      <c r="AS233" s="381"/>
      <c r="AT233" s="382"/>
      <c r="AU233" s="383"/>
      <c r="AV233" s="381"/>
      <c r="AW233" s="381"/>
      <c r="AX233" s="381"/>
      <c r="AY233" s="381"/>
      <c r="AZ233" s="381"/>
      <c r="BA233" s="381"/>
      <c r="BB233" s="381"/>
      <c r="BC233" s="382"/>
      <c r="BD233" s="386"/>
      <c r="BE233" s="387"/>
      <c r="BF233" s="387"/>
      <c r="BG233" s="387"/>
      <c r="BH233" s="387"/>
      <c r="BI233" s="387"/>
      <c r="BJ233" s="387"/>
      <c r="BK233" s="387"/>
      <c r="BL233" s="387"/>
      <c r="BM233" s="388"/>
      <c r="BN233" s="386">
        <f>BD233</f>
        <v>0</v>
      </c>
      <c r="BO233" s="387"/>
      <c r="BP233" s="387"/>
      <c r="BQ233" s="387"/>
      <c r="BR233" s="387"/>
      <c r="BS233" s="387"/>
      <c r="BT233" s="387"/>
      <c r="BU233" s="387"/>
      <c r="BV233" s="388"/>
      <c r="BW233" s="386">
        <f>BD233</f>
        <v>0</v>
      </c>
      <c r="BX233" s="387"/>
      <c r="BY233" s="387"/>
      <c r="BZ233" s="387"/>
      <c r="CA233" s="387"/>
      <c r="CB233" s="388"/>
      <c r="CG233" s="146"/>
    </row>
    <row r="234" spans="1:85" s="31" customFormat="1" ht="22.5" customHeight="1">
      <c r="A234" s="350"/>
      <c r="B234" s="351"/>
      <c r="C234" s="351"/>
      <c r="D234" s="352"/>
      <c r="E234" s="353" t="s">
        <v>168</v>
      </c>
      <c r="F234" s="354"/>
      <c r="G234" s="354"/>
      <c r="H234" s="354"/>
      <c r="I234" s="354"/>
      <c r="J234" s="354"/>
      <c r="K234" s="354"/>
      <c r="L234" s="354"/>
      <c r="M234" s="354"/>
      <c r="N234" s="354"/>
      <c r="O234" s="354"/>
      <c r="P234" s="354"/>
      <c r="Q234" s="354"/>
      <c r="R234" s="354"/>
      <c r="S234" s="354"/>
      <c r="T234" s="354"/>
      <c r="U234" s="354"/>
      <c r="V234" s="354"/>
      <c r="W234" s="354"/>
      <c r="X234" s="354"/>
      <c r="Y234" s="354"/>
      <c r="Z234" s="354"/>
      <c r="AA234" s="354"/>
      <c r="AB234" s="354"/>
      <c r="AC234" s="354"/>
      <c r="AD234" s="354"/>
      <c r="AE234" s="354"/>
      <c r="AF234" s="354"/>
      <c r="AG234" s="354"/>
      <c r="AH234" s="354"/>
      <c r="AI234" s="354"/>
      <c r="AJ234" s="354"/>
      <c r="AK234" s="354"/>
      <c r="AL234" s="354"/>
      <c r="AM234" s="354"/>
      <c r="AN234" s="355" t="s">
        <v>5</v>
      </c>
      <c r="AO234" s="356"/>
      <c r="AP234" s="356"/>
      <c r="AQ234" s="356"/>
      <c r="AR234" s="356"/>
      <c r="AS234" s="356" t="s">
        <v>5</v>
      </c>
      <c r="AT234" s="356"/>
      <c r="AU234" s="357" t="s">
        <v>5</v>
      </c>
      <c r="AV234" s="358"/>
      <c r="AW234" s="358"/>
      <c r="AX234" s="358"/>
      <c r="AY234" s="358"/>
      <c r="AZ234" s="358"/>
      <c r="BA234" s="358"/>
      <c r="BB234" s="358"/>
      <c r="BC234" s="359" t="s">
        <v>5</v>
      </c>
      <c r="BD234" s="366">
        <f>BD232+BD233</f>
        <v>6813</v>
      </c>
      <c r="BE234" s="367"/>
      <c r="BF234" s="367"/>
      <c r="BG234" s="367"/>
      <c r="BH234" s="367"/>
      <c r="BI234" s="367"/>
      <c r="BJ234" s="367"/>
      <c r="BK234" s="367"/>
      <c r="BL234" s="367"/>
      <c r="BM234" s="368"/>
      <c r="BN234" s="366">
        <f>SUM(BN232:BN233)</f>
        <v>0</v>
      </c>
      <c r="BO234" s="367"/>
      <c r="BP234" s="367"/>
      <c r="BQ234" s="367"/>
      <c r="BR234" s="367"/>
      <c r="BS234" s="367"/>
      <c r="BT234" s="367"/>
      <c r="BU234" s="367"/>
      <c r="BV234" s="368"/>
      <c r="BW234" s="366">
        <f>SUM(BW232:BW233)</f>
        <v>0</v>
      </c>
      <c r="BX234" s="367"/>
      <c r="BY234" s="367"/>
      <c r="BZ234" s="367"/>
      <c r="CA234" s="367"/>
      <c r="CB234" s="368"/>
      <c r="CG234" s="146"/>
    </row>
    <row r="235" spans="1:85" s="31" customFormat="1" ht="22.5" customHeight="1">
      <c r="A235" s="38"/>
      <c r="B235" s="38"/>
      <c r="C235" s="38"/>
      <c r="D235" s="38"/>
      <c r="E235" s="102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5"/>
      <c r="AO235" s="266"/>
      <c r="AP235" s="266"/>
      <c r="AQ235" s="266"/>
      <c r="AR235" s="266"/>
      <c r="AS235" s="266"/>
      <c r="AT235" s="266"/>
      <c r="AU235" s="267"/>
      <c r="AV235" s="267"/>
      <c r="AW235" s="267"/>
      <c r="AX235" s="267"/>
      <c r="AY235" s="267"/>
      <c r="AZ235" s="267"/>
      <c r="BA235" s="267"/>
      <c r="BB235" s="267"/>
      <c r="BC235" s="267"/>
      <c r="BD235" s="268"/>
      <c r="BE235" s="268"/>
      <c r="BF235" s="268"/>
      <c r="BG235" s="268"/>
      <c r="BH235" s="268"/>
      <c r="BI235" s="268"/>
      <c r="BJ235" s="268"/>
      <c r="BK235" s="268"/>
      <c r="BL235" s="268"/>
      <c r="BM235" s="268"/>
      <c r="BN235" s="268"/>
      <c r="BO235" s="268"/>
      <c r="BP235" s="268"/>
      <c r="BQ235" s="268"/>
      <c r="BR235" s="268"/>
      <c r="BS235" s="268"/>
      <c r="BT235" s="268"/>
      <c r="BU235" s="268"/>
      <c r="BV235" s="268"/>
      <c r="BW235" s="268"/>
      <c r="BX235" s="268"/>
      <c r="BY235" s="268"/>
      <c r="BZ235" s="268"/>
      <c r="CA235" s="268"/>
      <c r="CB235" s="268"/>
      <c r="CG235" s="146"/>
    </row>
    <row r="236" spans="1:85" ht="15" customHeight="1">
      <c r="A236" s="389" t="s">
        <v>634</v>
      </c>
      <c r="B236" s="389"/>
      <c r="C236" s="389"/>
      <c r="D236" s="389"/>
      <c r="E236" s="389"/>
      <c r="F236" s="389"/>
      <c r="G236" s="389"/>
      <c r="H236" s="389"/>
      <c r="I236" s="389"/>
      <c r="J236" s="389"/>
      <c r="K236" s="389"/>
      <c r="L236" s="389"/>
      <c r="M236" s="389"/>
      <c r="N236" s="389"/>
      <c r="O236" s="389"/>
      <c r="P236" s="389"/>
      <c r="Q236" s="389"/>
      <c r="R236" s="389"/>
      <c r="S236" s="389"/>
      <c r="T236" s="389"/>
      <c r="U236" s="389"/>
      <c r="V236" s="389"/>
      <c r="W236" s="389"/>
      <c r="X236" s="389"/>
      <c r="Y236" s="389"/>
      <c r="Z236" s="389"/>
      <c r="AA236" s="389"/>
      <c r="AB236" s="389"/>
      <c r="AC236" s="389"/>
      <c r="AD236" s="389"/>
      <c r="AE236" s="389"/>
      <c r="AF236" s="389"/>
      <c r="AG236" s="389"/>
      <c r="AH236" s="389"/>
      <c r="AI236" s="389"/>
      <c r="AJ236" s="389"/>
      <c r="AK236" s="389"/>
      <c r="AL236" s="389"/>
      <c r="AM236" s="389"/>
      <c r="AN236" s="389"/>
      <c r="AO236" s="389"/>
      <c r="AP236" s="389"/>
      <c r="AQ236" s="389"/>
      <c r="AR236" s="389"/>
      <c r="AS236" s="389"/>
      <c r="AT236" s="389"/>
      <c r="AU236" s="389"/>
      <c r="AV236" s="389"/>
      <c r="AW236" s="389"/>
      <c r="AX236" s="389"/>
      <c r="AY236" s="389"/>
      <c r="AZ236" s="389"/>
      <c r="BA236" s="389"/>
      <c r="BB236" s="389"/>
      <c r="BC236" s="389"/>
      <c r="BD236" s="389"/>
      <c r="BE236" s="389"/>
      <c r="BF236" s="389"/>
      <c r="BG236" s="389"/>
      <c r="BH236" s="389"/>
      <c r="BI236" s="389"/>
      <c r="BJ236" s="389"/>
      <c r="BK236" s="389"/>
      <c r="BL236" s="389"/>
      <c r="BM236" s="389"/>
      <c r="BN236" s="389"/>
      <c r="BO236" s="389"/>
      <c r="BP236" s="389"/>
      <c r="BQ236" s="389"/>
      <c r="BR236" s="389"/>
      <c r="BS236" s="389"/>
      <c r="BT236" s="389"/>
      <c r="BU236" s="389"/>
      <c r="BV236" s="389"/>
      <c r="BW236" s="389"/>
      <c r="BX236" s="389"/>
      <c r="BY236" s="389"/>
      <c r="BZ236" s="389"/>
      <c r="CA236" s="389"/>
      <c r="CB236" s="389"/>
      <c r="CC236" s="31"/>
      <c r="CG236" s="164"/>
    </row>
    <row r="237" spans="1:85" ht="1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1"/>
      <c r="CG237" s="164"/>
    </row>
    <row r="238" spans="1:85" ht="15" customHeight="1">
      <c r="A238" s="370" t="s">
        <v>187</v>
      </c>
      <c r="B238" s="371"/>
      <c r="C238" s="371"/>
      <c r="D238" s="372"/>
      <c r="E238" s="379" t="s">
        <v>166</v>
      </c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  <c r="AA238" s="340"/>
      <c r="AB238" s="340"/>
      <c r="AC238" s="340"/>
      <c r="AD238" s="340"/>
      <c r="AE238" s="340"/>
      <c r="AF238" s="340"/>
      <c r="AG238" s="340"/>
      <c r="AH238" s="340"/>
      <c r="AI238" s="340"/>
      <c r="AJ238" s="340"/>
      <c r="AK238" s="340"/>
      <c r="AL238" s="340"/>
      <c r="AM238" s="340"/>
      <c r="AN238" s="379" t="s">
        <v>173</v>
      </c>
      <c r="AO238" s="340"/>
      <c r="AP238" s="340"/>
      <c r="AQ238" s="340"/>
      <c r="AR238" s="340"/>
      <c r="AS238" s="340"/>
      <c r="AT238" s="340"/>
      <c r="AU238" s="379" t="s">
        <v>229</v>
      </c>
      <c r="AV238" s="340"/>
      <c r="AW238" s="340"/>
      <c r="AX238" s="340"/>
      <c r="AY238" s="340"/>
      <c r="AZ238" s="340"/>
      <c r="BA238" s="340"/>
      <c r="BB238" s="340"/>
      <c r="BC238" s="340"/>
      <c r="BD238" s="379" t="s">
        <v>315</v>
      </c>
      <c r="BE238" s="340"/>
      <c r="BF238" s="340"/>
      <c r="BG238" s="340"/>
      <c r="BH238" s="340"/>
      <c r="BI238" s="340"/>
      <c r="BJ238" s="340"/>
      <c r="BK238" s="340"/>
      <c r="BL238" s="340"/>
      <c r="BM238" s="340"/>
      <c r="BN238" s="340"/>
      <c r="BO238" s="340"/>
      <c r="BP238" s="340"/>
      <c r="BQ238" s="340"/>
      <c r="BR238" s="340"/>
      <c r="BS238" s="340"/>
      <c r="BT238" s="340"/>
      <c r="BU238" s="340"/>
      <c r="BV238" s="340"/>
      <c r="BW238" s="340"/>
      <c r="BX238" s="340"/>
      <c r="BY238" s="340"/>
      <c r="BZ238" s="340"/>
      <c r="CA238" s="340"/>
      <c r="CB238" s="340"/>
      <c r="CC238" s="31"/>
      <c r="CG238" s="164"/>
    </row>
    <row r="239" spans="1:85" ht="12.6" customHeight="1">
      <c r="A239" s="373"/>
      <c r="B239" s="374"/>
      <c r="C239" s="374"/>
      <c r="D239" s="375"/>
      <c r="E239" s="340"/>
      <c r="F239" s="340"/>
      <c r="G239" s="340"/>
      <c r="H239" s="340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  <c r="AA239" s="340"/>
      <c r="AB239" s="340"/>
      <c r="AC239" s="340"/>
      <c r="AD239" s="340"/>
      <c r="AE239" s="340"/>
      <c r="AF239" s="340"/>
      <c r="AG239" s="340"/>
      <c r="AH239" s="340"/>
      <c r="AI239" s="340"/>
      <c r="AJ239" s="340"/>
      <c r="AK239" s="340"/>
      <c r="AL239" s="340"/>
      <c r="AM239" s="340"/>
      <c r="AN239" s="340"/>
      <c r="AO239" s="340"/>
      <c r="AP239" s="340"/>
      <c r="AQ239" s="340"/>
      <c r="AR239" s="340"/>
      <c r="AS239" s="340"/>
      <c r="AT239" s="340"/>
      <c r="AU239" s="340"/>
      <c r="AV239" s="340"/>
      <c r="AW239" s="340"/>
      <c r="AX239" s="340"/>
      <c r="AY239" s="340"/>
      <c r="AZ239" s="340"/>
      <c r="BA239" s="340"/>
      <c r="BB239" s="340"/>
      <c r="BC239" s="340"/>
      <c r="BD239" s="370" t="s">
        <v>276</v>
      </c>
      <c r="BE239" s="371"/>
      <c r="BF239" s="371"/>
      <c r="BG239" s="371"/>
      <c r="BH239" s="371"/>
      <c r="BI239" s="371"/>
      <c r="BJ239" s="371"/>
      <c r="BK239" s="371"/>
      <c r="BL239" s="371"/>
      <c r="BM239" s="372"/>
      <c r="BN239" s="379" t="s">
        <v>274</v>
      </c>
      <c r="BO239" s="340"/>
      <c r="BP239" s="340"/>
      <c r="BQ239" s="340"/>
      <c r="BR239" s="340"/>
      <c r="BS239" s="340"/>
      <c r="BT239" s="340"/>
      <c r="BU239" s="340"/>
      <c r="BV239" s="340"/>
      <c r="BW239" s="340"/>
      <c r="BX239" s="340"/>
      <c r="BY239" s="340"/>
      <c r="BZ239" s="340"/>
      <c r="CA239" s="340"/>
      <c r="CB239" s="340"/>
      <c r="CC239" s="31"/>
      <c r="CG239" s="164"/>
    </row>
    <row r="240" spans="1:85" ht="21" customHeight="1">
      <c r="A240" s="376"/>
      <c r="B240" s="377"/>
      <c r="C240" s="377"/>
      <c r="D240" s="378"/>
      <c r="E240" s="340"/>
      <c r="F240" s="340"/>
      <c r="G240" s="340"/>
      <c r="H240" s="340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  <c r="AA240" s="340"/>
      <c r="AB240" s="340"/>
      <c r="AC240" s="340"/>
      <c r="AD240" s="340"/>
      <c r="AE240" s="340"/>
      <c r="AF240" s="340"/>
      <c r="AG240" s="340"/>
      <c r="AH240" s="340"/>
      <c r="AI240" s="340"/>
      <c r="AJ240" s="340"/>
      <c r="AK240" s="340"/>
      <c r="AL240" s="340"/>
      <c r="AM240" s="340"/>
      <c r="AN240" s="340"/>
      <c r="AO240" s="340"/>
      <c r="AP240" s="340"/>
      <c r="AQ240" s="340"/>
      <c r="AR240" s="340"/>
      <c r="AS240" s="340"/>
      <c r="AT240" s="340"/>
      <c r="AU240" s="340"/>
      <c r="AV240" s="340"/>
      <c r="AW240" s="340"/>
      <c r="AX240" s="340"/>
      <c r="AY240" s="340"/>
      <c r="AZ240" s="340"/>
      <c r="BA240" s="340"/>
      <c r="BB240" s="340"/>
      <c r="BC240" s="340"/>
      <c r="BD240" s="376"/>
      <c r="BE240" s="377"/>
      <c r="BF240" s="377"/>
      <c r="BG240" s="377"/>
      <c r="BH240" s="377"/>
      <c r="BI240" s="377"/>
      <c r="BJ240" s="377"/>
      <c r="BK240" s="377"/>
      <c r="BL240" s="377"/>
      <c r="BM240" s="378"/>
      <c r="BN240" s="379" t="s">
        <v>485</v>
      </c>
      <c r="BO240" s="340"/>
      <c r="BP240" s="340"/>
      <c r="BQ240" s="340"/>
      <c r="BR240" s="340"/>
      <c r="BS240" s="340"/>
      <c r="BT240" s="340"/>
      <c r="BU240" s="340"/>
      <c r="BV240" s="340"/>
      <c r="BW240" s="390" t="s">
        <v>518</v>
      </c>
      <c r="BX240" s="391"/>
      <c r="BY240" s="391"/>
      <c r="BZ240" s="391"/>
      <c r="CA240" s="391"/>
      <c r="CB240" s="392"/>
      <c r="CC240" s="31"/>
      <c r="CG240" s="164"/>
    </row>
    <row r="241" spans="1:85" ht="16.149999999999999" customHeight="1">
      <c r="A241" s="361">
        <v>1</v>
      </c>
      <c r="B241" s="362"/>
      <c r="C241" s="362"/>
      <c r="D241" s="363"/>
      <c r="E241" s="346">
        <v>2</v>
      </c>
      <c r="F241" s="347"/>
      <c r="G241" s="347"/>
      <c r="H241" s="347"/>
      <c r="I241" s="347"/>
      <c r="J241" s="347"/>
      <c r="K241" s="347"/>
      <c r="L241" s="347"/>
      <c r="M241" s="347"/>
      <c r="N241" s="347"/>
      <c r="O241" s="347"/>
      <c r="P241" s="347"/>
      <c r="Q241" s="347"/>
      <c r="R241" s="347"/>
      <c r="S241" s="347"/>
      <c r="T241" s="347"/>
      <c r="U241" s="347"/>
      <c r="V241" s="347"/>
      <c r="W241" s="347"/>
      <c r="X241" s="347"/>
      <c r="Y241" s="347"/>
      <c r="Z241" s="347"/>
      <c r="AA241" s="347"/>
      <c r="AB241" s="347"/>
      <c r="AC241" s="347"/>
      <c r="AD241" s="347"/>
      <c r="AE241" s="347"/>
      <c r="AF241" s="347"/>
      <c r="AG241" s="347"/>
      <c r="AH241" s="347"/>
      <c r="AI241" s="347"/>
      <c r="AJ241" s="347"/>
      <c r="AK241" s="347"/>
      <c r="AL241" s="347"/>
      <c r="AM241" s="347"/>
      <c r="AN241" s="346">
        <v>3</v>
      </c>
      <c r="AO241" s="347"/>
      <c r="AP241" s="347"/>
      <c r="AQ241" s="347"/>
      <c r="AR241" s="347"/>
      <c r="AS241" s="347"/>
      <c r="AT241" s="347"/>
      <c r="AU241" s="348">
        <v>4</v>
      </c>
      <c r="AV241" s="348"/>
      <c r="AW241" s="348"/>
      <c r="AX241" s="348"/>
      <c r="AY241" s="348"/>
      <c r="AZ241" s="348"/>
      <c r="BA241" s="348"/>
      <c r="BB241" s="348"/>
      <c r="BC241" s="348"/>
      <c r="BD241" s="348">
        <v>5</v>
      </c>
      <c r="BE241" s="348"/>
      <c r="BF241" s="348"/>
      <c r="BG241" s="348"/>
      <c r="BH241" s="348"/>
      <c r="BI241" s="348"/>
      <c r="BJ241" s="348"/>
      <c r="BK241" s="348"/>
      <c r="BL241" s="348"/>
      <c r="BM241" s="348"/>
      <c r="BN241" s="348">
        <v>6</v>
      </c>
      <c r="BO241" s="348"/>
      <c r="BP241" s="348"/>
      <c r="BQ241" s="348"/>
      <c r="BR241" s="348"/>
      <c r="BS241" s="348"/>
      <c r="BT241" s="348"/>
      <c r="BU241" s="348"/>
      <c r="BV241" s="348"/>
      <c r="BW241" s="348">
        <v>7</v>
      </c>
      <c r="BX241" s="348"/>
      <c r="BY241" s="348"/>
      <c r="BZ241" s="348"/>
      <c r="CA241" s="348"/>
      <c r="CB241" s="348"/>
      <c r="CC241" s="31"/>
      <c r="CG241" s="164"/>
    </row>
    <row r="242" spans="1:85" ht="15" hidden="1">
      <c r="A242" s="341" t="s">
        <v>197</v>
      </c>
      <c r="B242" s="342"/>
      <c r="C242" s="342"/>
      <c r="D242" s="343"/>
      <c r="E242" s="344" t="s">
        <v>386</v>
      </c>
      <c r="F242" s="345"/>
      <c r="G242" s="345"/>
      <c r="H242" s="345"/>
      <c r="I242" s="345"/>
      <c r="J242" s="345"/>
      <c r="K242" s="345"/>
      <c r="L242" s="345"/>
      <c r="M242" s="345"/>
      <c r="N242" s="345"/>
      <c r="O242" s="345"/>
      <c r="P242" s="345"/>
      <c r="Q242" s="345"/>
      <c r="R242" s="345"/>
      <c r="S242" s="345"/>
      <c r="T242" s="345"/>
      <c r="U242" s="345"/>
      <c r="V242" s="345"/>
      <c r="W242" s="345"/>
      <c r="X242" s="345"/>
      <c r="Y242" s="345"/>
      <c r="Z242" s="345"/>
      <c r="AA242" s="345"/>
      <c r="AB242" s="345"/>
      <c r="AC242" s="345"/>
      <c r="AD242" s="345"/>
      <c r="AE242" s="345"/>
      <c r="AF242" s="345"/>
      <c r="AG242" s="345"/>
      <c r="AH242" s="345"/>
      <c r="AI242" s="345"/>
      <c r="AJ242" s="345"/>
      <c r="AK242" s="345"/>
      <c r="AL242" s="345"/>
      <c r="AM242" s="345"/>
      <c r="AN242" s="380"/>
      <c r="AO242" s="381"/>
      <c r="AP242" s="381"/>
      <c r="AQ242" s="381"/>
      <c r="AR242" s="381"/>
      <c r="AS242" s="381"/>
      <c r="AT242" s="382"/>
      <c r="AU242" s="383"/>
      <c r="AV242" s="381"/>
      <c r="AW242" s="381"/>
      <c r="AX242" s="381"/>
      <c r="AY242" s="381"/>
      <c r="AZ242" s="381"/>
      <c r="BA242" s="381"/>
      <c r="BB242" s="381"/>
      <c r="BC242" s="382"/>
      <c r="BD242" s="383"/>
      <c r="BE242" s="381"/>
      <c r="BF242" s="381"/>
      <c r="BG242" s="381"/>
      <c r="BH242" s="381"/>
      <c r="BI242" s="381"/>
      <c r="BJ242" s="381"/>
      <c r="BK242" s="381"/>
      <c r="BL242" s="381"/>
      <c r="BM242" s="382"/>
      <c r="BN242" s="383">
        <f>BD242</f>
        <v>0</v>
      </c>
      <c r="BO242" s="381"/>
      <c r="BP242" s="381"/>
      <c r="BQ242" s="381"/>
      <c r="BR242" s="381"/>
      <c r="BS242" s="381"/>
      <c r="BT242" s="381"/>
      <c r="BU242" s="381"/>
      <c r="BV242" s="382"/>
      <c r="BW242" s="383">
        <f>BD242</f>
        <v>0</v>
      </c>
      <c r="BX242" s="381"/>
      <c r="BY242" s="381"/>
      <c r="BZ242" s="381"/>
      <c r="CA242" s="381"/>
      <c r="CB242" s="382"/>
      <c r="CC242" s="31"/>
      <c r="CG242" s="164"/>
    </row>
    <row r="243" spans="1:85" ht="22.5" customHeight="1">
      <c r="A243" s="341" t="s">
        <v>197</v>
      </c>
      <c r="B243" s="342"/>
      <c r="C243" s="342"/>
      <c r="D243" s="343"/>
      <c r="E243" s="384" t="s">
        <v>635</v>
      </c>
      <c r="F243" s="385"/>
      <c r="G243" s="385"/>
      <c r="H243" s="385"/>
      <c r="I243" s="385"/>
      <c r="J243" s="385"/>
      <c r="K243" s="385"/>
      <c r="L243" s="385"/>
      <c r="M243" s="385"/>
      <c r="N243" s="385"/>
      <c r="O243" s="385"/>
      <c r="P243" s="385"/>
      <c r="Q243" s="385"/>
      <c r="R243" s="385"/>
      <c r="S243" s="385"/>
      <c r="T243" s="385"/>
      <c r="U243" s="385"/>
      <c r="V243" s="385"/>
      <c r="W243" s="385"/>
      <c r="X243" s="385"/>
      <c r="Y243" s="385"/>
      <c r="Z243" s="385"/>
      <c r="AA243" s="385"/>
      <c r="AB243" s="385"/>
      <c r="AC243" s="385"/>
      <c r="AD243" s="385"/>
      <c r="AE243" s="385"/>
      <c r="AF243" s="385"/>
      <c r="AG243" s="385"/>
      <c r="AH243" s="385"/>
      <c r="AI243" s="385"/>
      <c r="AJ243" s="385"/>
      <c r="AK243" s="385"/>
      <c r="AL243" s="385"/>
      <c r="AM243" s="385"/>
      <c r="AN243" s="380"/>
      <c r="AO243" s="381"/>
      <c r="AP243" s="381"/>
      <c r="AQ243" s="381"/>
      <c r="AR243" s="381"/>
      <c r="AS243" s="381"/>
      <c r="AT243" s="382"/>
      <c r="AU243" s="383"/>
      <c r="AV243" s="381"/>
      <c r="AW243" s="381"/>
      <c r="AX243" s="381"/>
      <c r="AY243" s="381"/>
      <c r="AZ243" s="381"/>
      <c r="BA243" s="381"/>
      <c r="BB243" s="381"/>
      <c r="BC243" s="382"/>
      <c r="BD243" s="386">
        <v>25000</v>
      </c>
      <c r="BE243" s="387"/>
      <c r="BF243" s="387"/>
      <c r="BG243" s="387"/>
      <c r="BH243" s="387"/>
      <c r="BI243" s="387"/>
      <c r="BJ243" s="387"/>
      <c r="BK243" s="387"/>
      <c r="BL243" s="387"/>
      <c r="BM243" s="388"/>
      <c r="BN243" s="386"/>
      <c r="BO243" s="387"/>
      <c r="BP243" s="387"/>
      <c r="BQ243" s="387"/>
      <c r="BR243" s="387"/>
      <c r="BS243" s="387"/>
      <c r="BT243" s="387"/>
      <c r="BU243" s="387"/>
      <c r="BV243" s="388"/>
      <c r="BW243" s="386"/>
      <c r="BX243" s="387"/>
      <c r="BY243" s="387"/>
      <c r="BZ243" s="387"/>
      <c r="CA243" s="387"/>
      <c r="CB243" s="388"/>
      <c r="CC243" s="31"/>
      <c r="CG243" s="164"/>
    </row>
    <row r="244" spans="1:85" ht="16.5" hidden="1" customHeight="1">
      <c r="A244" s="341" t="s">
        <v>137</v>
      </c>
      <c r="B244" s="342"/>
      <c r="C244" s="342"/>
      <c r="D244" s="343"/>
      <c r="E244" s="344" t="s">
        <v>387</v>
      </c>
      <c r="F244" s="345"/>
      <c r="G244" s="345"/>
      <c r="H244" s="345"/>
      <c r="I244" s="345"/>
      <c r="J244" s="345"/>
      <c r="K244" s="345"/>
      <c r="L244" s="345"/>
      <c r="M244" s="345"/>
      <c r="N244" s="345"/>
      <c r="O244" s="345"/>
      <c r="P244" s="345"/>
      <c r="Q244" s="345"/>
      <c r="R244" s="345"/>
      <c r="S244" s="345"/>
      <c r="T244" s="345"/>
      <c r="U244" s="345"/>
      <c r="V244" s="345"/>
      <c r="W244" s="345"/>
      <c r="X244" s="345"/>
      <c r="Y244" s="345"/>
      <c r="Z244" s="345"/>
      <c r="AA244" s="345"/>
      <c r="AB244" s="345"/>
      <c r="AC244" s="345"/>
      <c r="AD244" s="345"/>
      <c r="AE244" s="345"/>
      <c r="AF244" s="345"/>
      <c r="AG244" s="345"/>
      <c r="AH244" s="345"/>
      <c r="AI244" s="345"/>
      <c r="AJ244" s="345"/>
      <c r="AK244" s="345"/>
      <c r="AL244" s="345"/>
      <c r="AM244" s="345"/>
      <c r="AN244" s="380"/>
      <c r="AO244" s="381"/>
      <c r="AP244" s="381"/>
      <c r="AQ244" s="381"/>
      <c r="AR244" s="381"/>
      <c r="AS244" s="381"/>
      <c r="AT244" s="382"/>
      <c r="AU244" s="383"/>
      <c r="AV244" s="381"/>
      <c r="AW244" s="381"/>
      <c r="AX244" s="381"/>
      <c r="AY244" s="381"/>
      <c r="AZ244" s="381"/>
      <c r="BA244" s="381"/>
      <c r="BB244" s="381"/>
      <c r="BC244" s="382"/>
      <c r="BD244" s="386"/>
      <c r="BE244" s="387"/>
      <c r="BF244" s="387"/>
      <c r="BG244" s="387"/>
      <c r="BH244" s="387"/>
      <c r="BI244" s="387"/>
      <c r="BJ244" s="387"/>
      <c r="BK244" s="387"/>
      <c r="BL244" s="387"/>
      <c r="BM244" s="388"/>
      <c r="BN244" s="386"/>
      <c r="BO244" s="387"/>
      <c r="BP244" s="387"/>
      <c r="BQ244" s="387"/>
      <c r="BR244" s="387"/>
      <c r="BS244" s="387"/>
      <c r="BT244" s="387"/>
      <c r="BU244" s="387"/>
      <c r="BV244" s="388"/>
      <c r="BW244" s="386"/>
      <c r="BX244" s="387"/>
      <c r="BY244" s="387"/>
      <c r="BZ244" s="387"/>
      <c r="CA244" s="387"/>
      <c r="CB244" s="388"/>
      <c r="CC244" s="31"/>
      <c r="CG244" s="164"/>
    </row>
    <row r="245" spans="1:85" ht="15">
      <c r="A245" s="350"/>
      <c r="B245" s="351"/>
      <c r="C245" s="351"/>
      <c r="D245" s="352"/>
      <c r="E245" s="353" t="s">
        <v>168</v>
      </c>
      <c r="F245" s="354"/>
      <c r="G245" s="354"/>
      <c r="H245" s="354"/>
      <c r="I245" s="354"/>
      <c r="J245" s="354"/>
      <c r="K245" s="354"/>
      <c r="L245" s="354"/>
      <c r="M245" s="354"/>
      <c r="N245" s="354"/>
      <c r="O245" s="354"/>
      <c r="P245" s="354"/>
      <c r="Q245" s="354"/>
      <c r="R245" s="354"/>
      <c r="S245" s="354"/>
      <c r="T245" s="354"/>
      <c r="U245" s="354"/>
      <c r="V245" s="354"/>
      <c r="W245" s="354"/>
      <c r="X245" s="354"/>
      <c r="Y245" s="354"/>
      <c r="Z245" s="354"/>
      <c r="AA245" s="354"/>
      <c r="AB245" s="354"/>
      <c r="AC245" s="354"/>
      <c r="AD245" s="354"/>
      <c r="AE245" s="354"/>
      <c r="AF245" s="354"/>
      <c r="AG245" s="354"/>
      <c r="AH245" s="354"/>
      <c r="AI245" s="354"/>
      <c r="AJ245" s="354"/>
      <c r="AK245" s="354"/>
      <c r="AL245" s="354"/>
      <c r="AM245" s="354"/>
      <c r="AN245" s="355" t="s">
        <v>5</v>
      </c>
      <c r="AO245" s="356"/>
      <c r="AP245" s="356"/>
      <c r="AQ245" s="356"/>
      <c r="AR245" s="356"/>
      <c r="AS245" s="356" t="s">
        <v>5</v>
      </c>
      <c r="AT245" s="356"/>
      <c r="AU245" s="357" t="s">
        <v>5</v>
      </c>
      <c r="AV245" s="358"/>
      <c r="AW245" s="358"/>
      <c r="AX245" s="358"/>
      <c r="AY245" s="358"/>
      <c r="AZ245" s="358"/>
      <c r="BA245" s="358"/>
      <c r="BB245" s="358"/>
      <c r="BC245" s="359" t="s">
        <v>5</v>
      </c>
      <c r="BD245" s="366">
        <f>SUM(BD242:BD244)</f>
        <v>25000</v>
      </c>
      <c r="BE245" s="367"/>
      <c r="BF245" s="367"/>
      <c r="BG245" s="367"/>
      <c r="BH245" s="367"/>
      <c r="BI245" s="367"/>
      <c r="BJ245" s="367"/>
      <c r="BK245" s="367"/>
      <c r="BL245" s="367"/>
      <c r="BM245" s="368"/>
      <c r="BN245" s="366">
        <f>SUM(BN242:BN244)</f>
        <v>0</v>
      </c>
      <c r="BO245" s="367"/>
      <c r="BP245" s="367"/>
      <c r="BQ245" s="367"/>
      <c r="BR245" s="367"/>
      <c r="BS245" s="367"/>
      <c r="BT245" s="367"/>
      <c r="BU245" s="367"/>
      <c r="BV245" s="368"/>
      <c r="BW245" s="366">
        <f>SUM(BW242:BW244)</f>
        <v>0</v>
      </c>
      <c r="BX245" s="367"/>
      <c r="BY245" s="367"/>
      <c r="BZ245" s="367"/>
      <c r="CA245" s="367"/>
      <c r="CB245" s="368"/>
      <c r="CC245" s="31"/>
      <c r="CG245" s="164"/>
    </row>
    <row r="246" spans="1:85" ht="15">
      <c r="E246" s="102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264"/>
      <c r="AF246" s="264"/>
      <c r="AG246" s="264"/>
      <c r="AH246" s="264"/>
      <c r="AI246" s="264"/>
      <c r="AJ246" s="264"/>
      <c r="AK246" s="264"/>
      <c r="AL246" s="264"/>
      <c r="AM246" s="264"/>
      <c r="AN246" s="265"/>
      <c r="AO246" s="266"/>
      <c r="AP246" s="266"/>
      <c r="AQ246" s="266"/>
      <c r="AR246" s="266"/>
      <c r="AS246" s="266"/>
      <c r="AT246" s="266"/>
      <c r="AU246" s="267"/>
      <c r="AV246" s="267"/>
      <c r="AW246" s="267"/>
      <c r="AX246" s="267"/>
      <c r="AY246" s="267"/>
      <c r="AZ246" s="267"/>
      <c r="BA246" s="267"/>
      <c r="BB246" s="267"/>
      <c r="BC246" s="267"/>
      <c r="BD246" s="268"/>
      <c r="BE246" s="268"/>
      <c r="BF246" s="268"/>
      <c r="BG246" s="268"/>
      <c r="BH246" s="268"/>
      <c r="BI246" s="268"/>
      <c r="BJ246" s="268"/>
      <c r="BK246" s="268"/>
      <c r="BL246" s="268"/>
      <c r="BM246" s="268"/>
      <c r="BN246" s="268"/>
      <c r="BO246" s="268"/>
      <c r="BP246" s="268"/>
      <c r="BQ246" s="268"/>
      <c r="BR246" s="268"/>
      <c r="BS246" s="268"/>
      <c r="BT246" s="268"/>
      <c r="BU246" s="268"/>
      <c r="BV246" s="268"/>
      <c r="BW246" s="268"/>
      <c r="BX246" s="268"/>
      <c r="BY246" s="268"/>
      <c r="BZ246" s="268"/>
      <c r="CA246" s="268"/>
      <c r="CB246" s="268"/>
      <c r="CC246" s="31"/>
      <c r="CG246" s="164"/>
    </row>
    <row r="247" spans="1:85" ht="17.45" hidden="1" customHeight="1">
      <c r="A247" s="503" t="s">
        <v>161</v>
      </c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  <c r="AA247" s="503"/>
      <c r="AB247" s="503"/>
      <c r="AC247" s="503"/>
      <c r="AD247" s="503"/>
      <c r="AE247" s="504" t="s">
        <v>426</v>
      </c>
      <c r="AF247" s="504"/>
      <c r="AG247" s="504"/>
      <c r="AH247" s="504"/>
      <c r="AI247" s="504"/>
      <c r="AJ247" s="504"/>
      <c r="AK247" s="504"/>
      <c r="AL247" s="504"/>
      <c r="AM247" s="504"/>
      <c r="AN247" s="504"/>
      <c r="AO247" s="504"/>
      <c r="AP247" s="504"/>
      <c r="AQ247" s="504"/>
      <c r="AR247" s="504"/>
      <c r="AS247" s="504"/>
      <c r="AT247" s="504"/>
      <c r="AU247" s="504"/>
      <c r="AV247" s="504"/>
      <c r="AW247" s="504"/>
      <c r="AX247" s="504"/>
      <c r="AY247" s="504"/>
      <c r="AZ247" s="504"/>
      <c r="BA247" s="504"/>
      <c r="BB247" s="504"/>
      <c r="BC247" s="504"/>
      <c r="BD247" s="504"/>
      <c r="BE247" s="504"/>
      <c r="BF247" s="504"/>
      <c r="BG247" s="504"/>
      <c r="BH247" s="504"/>
      <c r="BI247" s="504"/>
      <c r="BJ247" s="504"/>
      <c r="BK247" s="504"/>
      <c r="BL247" s="504"/>
      <c r="BM247" s="504"/>
      <c r="BN247" s="504"/>
      <c r="BO247" s="504"/>
      <c r="BP247" s="504"/>
      <c r="BQ247" s="504"/>
      <c r="BR247" s="504"/>
      <c r="BS247" s="504"/>
      <c r="BT247" s="504"/>
      <c r="BU247" s="504"/>
      <c r="BV247" s="504"/>
      <c r="BW247" s="504"/>
      <c r="BX247" s="504"/>
      <c r="BY247" s="504"/>
      <c r="BZ247" s="504"/>
      <c r="CA247" s="504"/>
      <c r="CB247" s="504"/>
    </row>
    <row r="248" spans="1:85" ht="17.45" hidden="1" customHeight="1">
      <c r="A248" s="120" t="s">
        <v>162</v>
      </c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504" t="s">
        <v>180</v>
      </c>
      <c r="T248" s="504"/>
      <c r="U248" s="504"/>
      <c r="V248" s="504"/>
      <c r="W248" s="504"/>
      <c r="X248" s="504"/>
      <c r="Y248" s="504"/>
      <c r="Z248" s="504"/>
      <c r="AA248" s="504"/>
      <c r="AB248" s="504"/>
      <c r="AC248" s="504"/>
      <c r="AD248" s="504"/>
      <c r="AE248" s="504"/>
      <c r="AF248" s="504"/>
      <c r="AG248" s="504"/>
      <c r="AH248" s="504"/>
      <c r="AI248" s="504"/>
      <c r="AJ248" s="504"/>
      <c r="AK248" s="504"/>
      <c r="AL248" s="504"/>
      <c r="AM248" s="504"/>
      <c r="AN248" s="504"/>
      <c r="AO248" s="504"/>
      <c r="AP248" s="504"/>
      <c r="AQ248" s="504"/>
      <c r="AR248" s="504"/>
      <c r="AS248" s="504"/>
      <c r="AT248" s="504"/>
      <c r="AU248" s="504"/>
      <c r="AV248" s="504"/>
      <c r="AW248" s="504"/>
      <c r="AX248" s="504"/>
      <c r="AY248" s="504"/>
      <c r="AZ248" s="504"/>
      <c r="BA248" s="504"/>
      <c r="BB248" s="504"/>
      <c r="BC248" s="504"/>
      <c r="BD248" s="504"/>
      <c r="BE248" s="504"/>
      <c r="BF248" s="504"/>
      <c r="BG248" s="504"/>
      <c r="BH248" s="504"/>
      <c r="BI248" s="504"/>
      <c r="BJ248" s="504"/>
      <c r="BK248" s="504"/>
      <c r="BL248" s="504"/>
      <c r="BM248" s="504"/>
      <c r="BN248" s="504"/>
      <c r="BO248" s="504"/>
      <c r="BP248" s="504"/>
      <c r="BQ248" s="504"/>
      <c r="BR248" s="504"/>
      <c r="BS248" s="504"/>
      <c r="BT248" s="504"/>
      <c r="BU248" s="504"/>
      <c r="BV248" s="504"/>
      <c r="BW248" s="504"/>
      <c r="BX248" s="504"/>
      <c r="BY248" s="504"/>
      <c r="BZ248" s="504"/>
      <c r="CA248" s="504"/>
      <c r="CB248" s="504"/>
    </row>
    <row r="249" spans="1:85" ht="31.5" hidden="1" customHeight="1">
      <c r="A249" s="120" t="s">
        <v>164</v>
      </c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421" t="s">
        <v>169</v>
      </c>
      <c r="AI249" s="421"/>
      <c r="AJ249" s="421"/>
      <c r="AK249" s="421"/>
      <c r="AL249" s="421"/>
      <c r="AM249" s="421"/>
      <c r="AN249" s="421"/>
      <c r="AO249" s="421"/>
      <c r="AP249" s="421"/>
      <c r="AQ249" s="421"/>
      <c r="AR249" s="421"/>
      <c r="AS249" s="421"/>
      <c r="AT249" s="421"/>
      <c r="AU249" s="421"/>
      <c r="AV249" s="421"/>
      <c r="AW249" s="421"/>
      <c r="AX249" s="421"/>
      <c r="AY249" s="421"/>
      <c r="AZ249" s="421"/>
      <c r="BA249" s="421"/>
      <c r="BB249" s="421"/>
      <c r="BC249" s="421"/>
      <c r="BD249" s="421"/>
      <c r="BE249" s="421"/>
      <c r="BF249" s="421"/>
      <c r="BG249" s="421"/>
      <c r="BH249" s="421"/>
      <c r="BI249" s="421"/>
      <c r="BJ249" s="421"/>
      <c r="BK249" s="421"/>
      <c r="BL249" s="421"/>
      <c r="BM249" s="421"/>
      <c r="BN249" s="421"/>
      <c r="BO249" s="421"/>
      <c r="BP249" s="421"/>
      <c r="BQ249" s="421"/>
      <c r="BR249" s="421"/>
      <c r="BS249" s="421"/>
      <c r="BT249" s="421"/>
      <c r="BU249" s="421"/>
      <c r="BV249" s="421"/>
      <c r="BW249" s="421"/>
      <c r="BX249" s="421"/>
      <c r="BY249" s="421"/>
      <c r="BZ249" s="421"/>
      <c r="CA249" s="421"/>
      <c r="CB249" s="421"/>
    </row>
    <row r="250" spans="1:85" ht="12" hidden="1" customHeight="1">
      <c r="A250" s="120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174"/>
      <c r="AI250" s="174"/>
      <c r="AJ250" s="174"/>
      <c r="AK250" s="174"/>
      <c r="AL250" s="174"/>
      <c r="AM250" s="174"/>
      <c r="AN250" s="174"/>
      <c r="AO250" s="174"/>
      <c r="AP250" s="174"/>
      <c r="AQ250" s="174"/>
      <c r="AR250" s="174"/>
      <c r="AS250" s="174"/>
      <c r="AT250" s="174"/>
      <c r="AU250" s="174"/>
      <c r="AV250" s="174"/>
      <c r="AW250" s="174"/>
      <c r="AX250" s="174"/>
      <c r="AY250" s="174"/>
      <c r="AZ250" s="174"/>
      <c r="BA250" s="174"/>
      <c r="BB250" s="174"/>
      <c r="BC250" s="174"/>
      <c r="BD250" s="174"/>
      <c r="BE250" s="174"/>
      <c r="BF250" s="174"/>
      <c r="BG250" s="174"/>
      <c r="BH250" s="174"/>
      <c r="BI250" s="174"/>
      <c r="BJ250" s="174"/>
      <c r="BK250" s="174"/>
      <c r="BL250" s="174"/>
      <c r="BM250" s="174"/>
      <c r="BN250" s="174"/>
      <c r="BO250" s="174"/>
      <c r="BP250" s="174"/>
      <c r="BQ250" s="174"/>
      <c r="BR250" s="174"/>
      <c r="BS250" s="174"/>
      <c r="BT250" s="174"/>
      <c r="BU250" s="174"/>
      <c r="BV250" s="174"/>
      <c r="BW250" s="174"/>
      <c r="BX250" s="174"/>
      <c r="BY250" s="174"/>
      <c r="BZ250" s="174"/>
      <c r="CA250" s="174"/>
      <c r="CB250" s="174"/>
    </row>
    <row r="251" spans="1:85" ht="17.45" hidden="1" customHeight="1">
      <c r="A251" s="422" t="s">
        <v>477</v>
      </c>
      <c r="B251" s="422"/>
      <c r="C251" s="422"/>
      <c r="D251" s="422"/>
      <c r="E251" s="422"/>
      <c r="F251" s="422"/>
      <c r="G251" s="422"/>
      <c r="H251" s="422"/>
      <c r="I251" s="422"/>
      <c r="J251" s="422"/>
      <c r="K251" s="422"/>
      <c r="L251" s="422"/>
      <c r="M251" s="422"/>
      <c r="N251" s="422"/>
      <c r="O251" s="422"/>
      <c r="P251" s="422"/>
      <c r="Q251" s="422"/>
      <c r="R251" s="422"/>
      <c r="S251" s="422"/>
      <c r="T251" s="422"/>
      <c r="U251" s="422"/>
      <c r="V251" s="422"/>
      <c r="W251" s="422"/>
      <c r="X251" s="422"/>
      <c r="Y251" s="422"/>
      <c r="Z251" s="422"/>
      <c r="AA251" s="422"/>
      <c r="AB251" s="422"/>
      <c r="AC251" s="422"/>
      <c r="AD251" s="422"/>
      <c r="AE251" s="422"/>
      <c r="AF251" s="422"/>
      <c r="AG251" s="422"/>
      <c r="AH251" s="422"/>
      <c r="AI251" s="422"/>
      <c r="AJ251" s="422"/>
      <c r="AK251" s="422"/>
      <c r="AL251" s="422"/>
      <c r="AM251" s="422"/>
      <c r="AN251" s="422"/>
      <c r="AO251" s="422"/>
      <c r="AP251" s="422"/>
      <c r="AQ251" s="422"/>
      <c r="AR251" s="422"/>
      <c r="AS251" s="422"/>
      <c r="AT251" s="422"/>
      <c r="AU251" s="422"/>
      <c r="AV251" s="422"/>
      <c r="AW251" s="422"/>
      <c r="AX251" s="422"/>
      <c r="AY251" s="422"/>
      <c r="AZ251" s="422"/>
      <c r="BA251" s="422"/>
      <c r="BB251" s="422"/>
      <c r="BC251" s="422"/>
      <c r="BD251" s="422"/>
      <c r="BE251" s="422"/>
      <c r="BF251" s="422"/>
      <c r="BG251" s="422"/>
      <c r="BH251" s="422"/>
      <c r="BI251" s="422"/>
      <c r="BJ251" s="422"/>
      <c r="BK251" s="422"/>
      <c r="BL251" s="422"/>
      <c r="BM251" s="422"/>
      <c r="BN251" s="422"/>
      <c r="BO251" s="422"/>
      <c r="BP251" s="422"/>
      <c r="BQ251" s="422"/>
      <c r="BR251" s="422"/>
      <c r="BS251" s="422"/>
      <c r="BT251" s="422"/>
      <c r="BU251" s="422"/>
      <c r="BV251" s="422"/>
      <c r="BW251" s="422"/>
      <c r="BX251" s="422"/>
      <c r="BY251" s="422"/>
      <c r="BZ251" s="422"/>
      <c r="CA251" s="422"/>
      <c r="CB251" s="422"/>
    </row>
    <row r="252" spans="1:85" ht="8.4499999999999993" hidden="1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</row>
    <row r="253" spans="1:85" ht="17.45" hidden="1" customHeight="1">
      <c r="A253" s="370" t="s">
        <v>187</v>
      </c>
      <c r="B253" s="371"/>
      <c r="C253" s="371"/>
      <c r="D253" s="372"/>
      <c r="E253" s="423" t="s">
        <v>17</v>
      </c>
      <c r="F253" s="423"/>
      <c r="G253" s="423"/>
      <c r="H253" s="423"/>
      <c r="I253" s="423"/>
      <c r="J253" s="423"/>
      <c r="K253" s="423"/>
      <c r="L253" s="423"/>
      <c r="M253" s="423"/>
      <c r="N253" s="423"/>
      <c r="O253" s="423"/>
      <c r="P253" s="423"/>
      <c r="Q253" s="423"/>
      <c r="R253" s="423"/>
      <c r="S253" s="423"/>
      <c r="T253" s="423"/>
      <c r="U253" s="423"/>
      <c r="V253" s="423"/>
      <c r="W253" s="423"/>
      <c r="X253" s="423"/>
      <c r="Y253" s="423"/>
      <c r="Z253" s="423"/>
      <c r="AA253" s="423"/>
      <c r="AB253" s="423"/>
      <c r="AC253" s="423"/>
      <c r="AD253" s="423"/>
      <c r="AE253" s="423"/>
      <c r="AF253" s="423"/>
      <c r="AG253" s="423"/>
      <c r="AH253" s="423"/>
      <c r="AI253" s="423"/>
      <c r="AJ253" s="379" t="s">
        <v>295</v>
      </c>
      <c r="AK253" s="340"/>
      <c r="AL253" s="340"/>
      <c r="AM253" s="340"/>
      <c r="AN253" s="340"/>
      <c r="AO253" s="340"/>
      <c r="AP253" s="340"/>
      <c r="AQ253" s="340"/>
      <c r="AR253" s="379" t="s">
        <v>296</v>
      </c>
      <c r="AS253" s="340"/>
      <c r="AT253" s="340"/>
      <c r="AU253" s="340"/>
      <c r="AV253" s="340"/>
      <c r="AW253" s="340"/>
      <c r="AX253" s="379" t="s">
        <v>297</v>
      </c>
      <c r="AY253" s="340"/>
      <c r="AZ253" s="340"/>
      <c r="BA253" s="340"/>
      <c r="BB253" s="340"/>
      <c r="BC253" s="340"/>
      <c r="BD253" s="340"/>
      <c r="BE253" s="379" t="s">
        <v>298</v>
      </c>
      <c r="BF253" s="340"/>
      <c r="BG253" s="340"/>
      <c r="BH253" s="340"/>
      <c r="BI253" s="340"/>
      <c r="BJ253" s="340"/>
      <c r="BK253" s="340"/>
      <c r="BL253" s="340"/>
      <c r="BM253" s="340"/>
      <c r="BN253" s="340"/>
      <c r="BO253" s="340"/>
      <c r="BP253" s="340"/>
      <c r="BQ253" s="340"/>
      <c r="BR253" s="340"/>
      <c r="BS253" s="340"/>
      <c r="BT253" s="340"/>
      <c r="BU253" s="340"/>
      <c r="BV253" s="340"/>
      <c r="BW253" s="340"/>
      <c r="BX253" s="340"/>
      <c r="BY253" s="340"/>
      <c r="BZ253" s="340"/>
      <c r="CA253" s="340"/>
      <c r="CB253" s="340"/>
    </row>
    <row r="254" spans="1:85" ht="17.45" hidden="1" customHeight="1">
      <c r="A254" s="373"/>
      <c r="B254" s="374"/>
      <c r="C254" s="374"/>
      <c r="D254" s="375"/>
      <c r="E254" s="423"/>
      <c r="F254" s="423"/>
      <c r="G254" s="423"/>
      <c r="H254" s="423"/>
      <c r="I254" s="423"/>
      <c r="J254" s="423"/>
      <c r="K254" s="423"/>
      <c r="L254" s="423"/>
      <c r="M254" s="423"/>
      <c r="N254" s="423"/>
      <c r="O254" s="423"/>
      <c r="P254" s="423"/>
      <c r="Q254" s="423"/>
      <c r="R254" s="423"/>
      <c r="S254" s="423"/>
      <c r="T254" s="423"/>
      <c r="U254" s="423"/>
      <c r="V254" s="423"/>
      <c r="W254" s="423"/>
      <c r="X254" s="423"/>
      <c r="Y254" s="423"/>
      <c r="Z254" s="423"/>
      <c r="AA254" s="423"/>
      <c r="AB254" s="423"/>
      <c r="AC254" s="423"/>
      <c r="AD254" s="423"/>
      <c r="AE254" s="423"/>
      <c r="AF254" s="423"/>
      <c r="AG254" s="423"/>
      <c r="AH254" s="423"/>
      <c r="AI254" s="423"/>
      <c r="AJ254" s="340"/>
      <c r="AK254" s="340"/>
      <c r="AL254" s="340"/>
      <c r="AM254" s="340"/>
      <c r="AN254" s="340"/>
      <c r="AO254" s="340"/>
      <c r="AP254" s="340"/>
      <c r="AQ254" s="340"/>
      <c r="AR254" s="340"/>
      <c r="AS254" s="340"/>
      <c r="AT254" s="340"/>
      <c r="AU254" s="340"/>
      <c r="AV254" s="340"/>
      <c r="AW254" s="340"/>
      <c r="AX254" s="340"/>
      <c r="AY254" s="340"/>
      <c r="AZ254" s="340"/>
      <c r="BA254" s="340"/>
      <c r="BB254" s="340"/>
      <c r="BC254" s="340"/>
      <c r="BD254" s="340"/>
      <c r="BE254" s="340"/>
      <c r="BF254" s="340"/>
      <c r="BG254" s="340"/>
      <c r="BH254" s="340"/>
      <c r="BI254" s="340"/>
      <c r="BJ254" s="340"/>
      <c r="BK254" s="340"/>
      <c r="BL254" s="340"/>
      <c r="BM254" s="340"/>
      <c r="BN254" s="340"/>
      <c r="BO254" s="340"/>
      <c r="BP254" s="340"/>
      <c r="BQ254" s="340"/>
      <c r="BR254" s="340"/>
      <c r="BS254" s="340"/>
      <c r="BT254" s="340"/>
      <c r="BU254" s="340"/>
      <c r="BV254" s="340"/>
      <c r="BW254" s="340"/>
      <c r="BX254" s="340"/>
      <c r="BY254" s="340"/>
      <c r="BZ254" s="340"/>
      <c r="CA254" s="340"/>
      <c r="CB254" s="340"/>
    </row>
    <row r="255" spans="1:85" ht="17.45" hidden="1" customHeight="1">
      <c r="A255" s="373"/>
      <c r="B255" s="374"/>
      <c r="C255" s="374"/>
      <c r="D255" s="375"/>
      <c r="E255" s="423"/>
      <c r="F255" s="423"/>
      <c r="G255" s="423"/>
      <c r="H255" s="423"/>
      <c r="I255" s="423"/>
      <c r="J255" s="423"/>
      <c r="K255" s="423"/>
      <c r="L255" s="423"/>
      <c r="M255" s="423"/>
      <c r="N255" s="423"/>
      <c r="O255" s="423"/>
      <c r="P255" s="423"/>
      <c r="Q255" s="423"/>
      <c r="R255" s="423"/>
      <c r="S255" s="423"/>
      <c r="T255" s="423"/>
      <c r="U255" s="423"/>
      <c r="V255" s="423"/>
      <c r="W255" s="423"/>
      <c r="X255" s="423"/>
      <c r="Y255" s="423"/>
      <c r="Z255" s="423"/>
      <c r="AA255" s="423"/>
      <c r="AB255" s="423"/>
      <c r="AC255" s="423"/>
      <c r="AD255" s="423"/>
      <c r="AE255" s="423"/>
      <c r="AF255" s="423"/>
      <c r="AG255" s="423"/>
      <c r="AH255" s="423"/>
      <c r="AI255" s="423"/>
      <c r="AJ255" s="340"/>
      <c r="AK255" s="340"/>
      <c r="AL255" s="340"/>
      <c r="AM255" s="340"/>
      <c r="AN255" s="340"/>
      <c r="AO255" s="340"/>
      <c r="AP255" s="340"/>
      <c r="AQ255" s="340"/>
      <c r="AR255" s="340"/>
      <c r="AS255" s="340"/>
      <c r="AT255" s="340"/>
      <c r="AU255" s="340"/>
      <c r="AV255" s="340"/>
      <c r="AW255" s="340"/>
      <c r="AX255" s="340"/>
      <c r="AY255" s="340"/>
      <c r="AZ255" s="340"/>
      <c r="BA255" s="340"/>
      <c r="BB255" s="340"/>
      <c r="BC255" s="340"/>
      <c r="BD255" s="340"/>
      <c r="BE255" s="379" t="s">
        <v>275</v>
      </c>
      <c r="BF255" s="340"/>
      <c r="BG255" s="340"/>
      <c r="BH255" s="340"/>
      <c r="BI255" s="340"/>
      <c r="BJ255" s="340"/>
      <c r="BK255" s="340"/>
      <c r="BL255" s="340"/>
      <c r="BM255" s="340"/>
      <c r="BN255" s="340"/>
      <c r="BO255" s="379" t="s">
        <v>274</v>
      </c>
      <c r="BP255" s="340"/>
      <c r="BQ255" s="340"/>
      <c r="BR255" s="340"/>
      <c r="BS255" s="340"/>
      <c r="BT255" s="340"/>
      <c r="BU255" s="340"/>
      <c r="BV255" s="340"/>
      <c r="BW255" s="340"/>
      <c r="BX255" s="340"/>
      <c r="BY255" s="340"/>
      <c r="BZ255" s="340"/>
      <c r="CA255" s="340"/>
      <c r="CB255" s="340"/>
    </row>
    <row r="256" spans="1:85" ht="17.45" hidden="1" customHeight="1">
      <c r="A256" s="376"/>
      <c r="B256" s="377"/>
      <c r="C256" s="377"/>
      <c r="D256" s="378"/>
      <c r="E256" s="423"/>
      <c r="F256" s="423"/>
      <c r="G256" s="423"/>
      <c r="H256" s="423"/>
      <c r="I256" s="423"/>
      <c r="J256" s="423"/>
      <c r="K256" s="423"/>
      <c r="L256" s="423"/>
      <c r="M256" s="423"/>
      <c r="N256" s="423"/>
      <c r="O256" s="423"/>
      <c r="P256" s="423"/>
      <c r="Q256" s="423"/>
      <c r="R256" s="423"/>
      <c r="S256" s="423"/>
      <c r="T256" s="423"/>
      <c r="U256" s="423"/>
      <c r="V256" s="423"/>
      <c r="W256" s="423"/>
      <c r="X256" s="423"/>
      <c r="Y256" s="423"/>
      <c r="Z256" s="423"/>
      <c r="AA256" s="423"/>
      <c r="AB256" s="423"/>
      <c r="AC256" s="423"/>
      <c r="AD256" s="423"/>
      <c r="AE256" s="423"/>
      <c r="AF256" s="423"/>
      <c r="AG256" s="423"/>
      <c r="AH256" s="423"/>
      <c r="AI256" s="423"/>
      <c r="AJ256" s="340"/>
      <c r="AK256" s="340"/>
      <c r="AL256" s="340"/>
      <c r="AM256" s="340"/>
      <c r="AN256" s="340"/>
      <c r="AO256" s="340"/>
      <c r="AP256" s="340"/>
      <c r="AQ256" s="340"/>
      <c r="AR256" s="340"/>
      <c r="AS256" s="340"/>
      <c r="AT256" s="340"/>
      <c r="AU256" s="340"/>
      <c r="AV256" s="340"/>
      <c r="AW256" s="340"/>
      <c r="AX256" s="340"/>
      <c r="AY256" s="340"/>
      <c r="AZ256" s="340"/>
      <c r="BA256" s="340"/>
      <c r="BB256" s="340"/>
      <c r="BC256" s="340"/>
      <c r="BD256" s="340"/>
      <c r="BE256" s="340"/>
      <c r="BF256" s="340"/>
      <c r="BG256" s="340"/>
      <c r="BH256" s="340"/>
      <c r="BI256" s="340"/>
      <c r="BJ256" s="340"/>
      <c r="BK256" s="340"/>
      <c r="BL256" s="340"/>
      <c r="BM256" s="340"/>
      <c r="BN256" s="340"/>
      <c r="BO256" s="390" t="s">
        <v>276</v>
      </c>
      <c r="BP256" s="391"/>
      <c r="BQ256" s="391"/>
      <c r="BR256" s="391"/>
      <c r="BS256" s="391"/>
      <c r="BT256" s="391"/>
      <c r="BU256" s="391"/>
      <c r="BV256" s="392"/>
      <c r="BW256" s="390" t="s">
        <v>485</v>
      </c>
      <c r="BX256" s="391"/>
      <c r="BY256" s="391"/>
      <c r="BZ256" s="391"/>
      <c r="CA256" s="391"/>
      <c r="CB256" s="392"/>
    </row>
    <row r="257" spans="1:123" ht="17.45" hidden="1" customHeight="1">
      <c r="A257" s="346">
        <v>1</v>
      </c>
      <c r="B257" s="347"/>
      <c r="C257" s="347"/>
      <c r="D257" s="347"/>
      <c r="E257" s="348">
        <v>2</v>
      </c>
      <c r="F257" s="348"/>
      <c r="G257" s="348"/>
      <c r="H257" s="348"/>
      <c r="I257" s="348"/>
      <c r="J257" s="348"/>
      <c r="K257" s="348"/>
      <c r="L257" s="348"/>
      <c r="M257" s="348"/>
      <c r="N257" s="348"/>
      <c r="O257" s="348"/>
      <c r="P257" s="348"/>
      <c r="Q257" s="348"/>
      <c r="R257" s="348"/>
      <c r="S257" s="348"/>
      <c r="T257" s="348"/>
      <c r="U257" s="348"/>
      <c r="V257" s="348"/>
      <c r="W257" s="348"/>
      <c r="X257" s="348"/>
      <c r="Y257" s="348"/>
      <c r="Z257" s="348"/>
      <c r="AA257" s="348"/>
      <c r="AB257" s="348"/>
      <c r="AC257" s="348"/>
      <c r="AD257" s="348"/>
      <c r="AE257" s="348"/>
      <c r="AF257" s="348"/>
      <c r="AG257" s="348"/>
      <c r="AH257" s="348"/>
      <c r="AI257" s="348"/>
      <c r="AJ257" s="348">
        <v>3</v>
      </c>
      <c r="AK257" s="348"/>
      <c r="AL257" s="348"/>
      <c r="AM257" s="348"/>
      <c r="AN257" s="348"/>
      <c r="AO257" s="348"/>
      <c r="AP257" s="348"/>
      <c r="AQ257" s="348"/>
      <c r="AR257" s="348">
        <v>4</v>
      </c>
      <c r="AS257" s="348"/>
      <c r="AT257" s="348"/>
      <c r="AU257" s="348"/>
      <c r="AV257" s="348"/>
      <c r="AW257" s="348"/>
      <c r="AX257" s="348">
        <v>5</v>
      </c>
      <c r="AY257" s="348"/>
      <c r="AZ257" s="348"/>
      <c r="BA257" s="348"/>
      <c r="BB257" s="348"/>
      <c r="BC257" s="348"/>
      <c r="BD257" s="348"/>
      <c r="BE257" s="348">
        <v>6</v>
      </c>
      <c r="BF257" s="348"/>
      <c r="BG257" s="348"/>
      <c r="BH257" s="348"/>
      <c r="BI257" s="348"/>
      <c r="BJ257" s="348"/>
      <c r="BK257" s="348"/>
      <c r="BL257" s="348"/>
      <c r="BM257" s="348"/>
      <c r="BN257" s="348"/>
      <c r="BO257" s="348">
        <v>7</v>
      </c>
      <c r="BP257" s="348"/>
      <c r="BQ257" s="348"/>
      <c r="BR257" s="348"/>
      <c r="BS257" s="348"/>
      <c r="BT257" s="348"/>
      <c r="BU257" s="348"/>
      <c r="BV257" s="348"/>
      <c r="BW257" s="348">
        <v>8</v>
      </c>
      <c r="BX257" s="348"/>
      <c r="BY257" s="348"/>
      <c r="BZ257" s="348"/>
      <c r="CA257" s="348"/>
      <c r="CB257" s="348"/>
    </row>
    <row r="258" spans="1:123" ht="17.45" hidden="1" customHeight="1">
      <c r="A258" s="341" t="s">
        <v>197</v>
      </c>
      <c r="B258" s="342"/>
      <c r="C258" s="342"/>
      <c r="D258" s="343"/>
      <c r="E258" s="402" t="s">
        <v>425</v>
      </c>
      <c r="F258" s="403"/>
      <c r="G258" s="403"/>
      <c r="H258" s="403"/>
      <c r="I258" s="403"/>
      <c r="J258" s="403"/>
      <c r="K258" s="403"/>
      <c r="L258" s="403"/>
      <c r="M258" s="403"/>
      <c r="N258" s="403"/>
      <c r="O258" s="403"/>
      <c r="P258" s="403"/>
      <c r="Q258" s="403"/>
      <c r="R258" s="403"/>
      <c r="S258" s="403"/>
      <c r="T258" s="403"/>
      <c r="U258" s="403"/>
      <c r="V258" s="403"/>
      <c r="W258" s="403"/>
      <c r="X258" s="403"/>
      <c r="Y258" s="403"/>
      <c r="Z258" s="403"/>
      <c r="AA258" s="403"/>
      <c r="AB258" s="403"/>
      <c r="AC258" s="403"/>
      <c r="AD258" s="403"/>
      <c r="AE258" s="403"/>
      <c r="AF258" s="403"/>
      <c r="AG258" s="403"/>
      <c r="AH258" s="403"/>
      <c r="AI258" s="404"/>
      <c r="AJ258" s="405"/>
      <c r="AK258" s="406"/>
      <c r="AL258" s="406"/>
      <c r="AM258" s="406"/>
      <c r="AN258" s="406"/>
      <c r="AO258" s="406"/>
      <c r="AP258" s="406"/>
      <c r="AQ258" s="406"/>
      <c r="AR258" s="405"/>
      <c r="AS258" s="406"/>
      <c r="AT258" s="406"/>
      <c r="AU258" s="406"/>
      <c r="AV258" s="406"/>
      <c r="AW258" s="406"/>
      <c r="AX258" s="406"/>
      <c r="AY258" s="406"/>
      <c r="AZ258" s="406"/>
      <c r="BA258" s="406"/>
      <c r="BB258" s="406"/>
      <c r="BC258" s="406"/>
      <c r="BD258" s="406"/>
      <c r="BE258" s="407"/>
      <c r="BF258" s="408"/>
      <c r="BG258" s="408"/>
      <c r="BH258" s="408"/>
      <c r="BI258" s="408"/>
      <c r="BJ258" s="408"/>
      <c r="BK258" s="408"/>
      <c r="BL258" s="408"/>
      <c r="BM258" s="408"/>
      <c r="BN258" s="408"/>
      <c r="BO258" s="407">
        <v>0</v>
      </c>
      <c r="BP258" s="408"/>
      <c r="BQ258" s="408"/>
      <c r="BR258" s="408"/>
      <c r="BS258" s="408"/>
      <c r="BT258" s="408"/>
      <c r="BU258" s="408"/>
      <c r="BV258" s="408"/>
      <c r="BW258" s="407">
        <v>0</v>
      </c>
      <c r="BX258" s="408"/>
      <c r="BY258" s="408"/>
      <c r="BZ258" s="408"/>
      <c r="CA258" s="408"/>
      <c r="CB258" s="408"/>
    </row>
    <row r="259" spans="1:123" ht="17.45" hidden="1" customHeight="1">
      <c r="A259" s="350"/>
      <c r="B259" s="351"/>
      <c r="C259" s="351"/>
      <c r="D259" s="352"/>
      <c r="E259" s="409" t="s">
        <v>168</v>
      </c>
      <c r="F259" s="410"/>
      <c r="G259" s="410"/>
      <c r="H259" s="410"/>
      <c r="I259" s="410"/>
      <c r="J259" s="410"/>
      <c r="K259" s="410"/>
      <c r="L259" s="410"/>
      <c r="M259" s="410"/>
      <c r="N259" s="410"/>
      <c r="O259" s="410"/>
      <c r="P259" s="410"/>
      <c r="Q259" s="410"/>
      <c r="R259" s="410"/>
      <c r="S259" s="410"/>
      <c r="T259" s="410"/>
      <c r="U259" s="410"/>
      <c r="V259" s="410"/>
      <c r="W259" s="410"/>
      <c r="X259" s="410"/>
      <c r="Y259" s="410"/>
      <c r="Z259" s="410"/>
      <c r="AA259" s="410"/>
      <c r="AB259" s="410"/>
      <c r="AC259" s="410"/>
      <c r="AD259" s="410"/>
      <c r="AE259" s="410"/>
      <c r="AF259" s="410"/>
      <c r="AG259" s="410"/>
      <c r="AH259" s="410"/>
      <c r="AI259" s="411"/>
      <c r="AJ259" s="412" t="s">
        <v>5</v>
      </c>
      <c r="AK259" s="413"/>
      <c r="AL259" s="413"/>
      <c r="AM259" s="413"/>
      <c r="AN259" s="413"/>
      <c r="AO259" s="413"/>
      <c r="AP259" s="413"/>
      <c r="AQ259" s="413"/>
      <c r="AR259" s="412" t="s">
        <v>5</v>
      </c>
      <c r="AS259" s="413"/>
      <c r="AT259" s="413"/>
      <c r="AU259" s="413" t="s">
        <v>5</v>
      </c>
      <c r="AV259" s="413"/>
      <c r="AW259" s="413"/>
      <c r="AX259" s="413" t="s">
        <v>5</v>
      </c>
      <c r="AY259" s="413"/>
      <c r="AZ259" s="413"/>
      <c r="BA259" s="413"/>
      <c r="BB259" s="413"/>
      <c r="BC259" s="413"/>
      <c r="BD259" s="413"/>
      <c r="BE259" s="414">
        <f>BE258</f>
        <v>0</v>
      </c>
      <c r="BF259" s="415"/>
      <c r="BG259" s="415"/>
      <c r="BH259" s="415"/>
      <c r="BI259" s="415"/>
      <c r="BJ259" s="415"/>
      <c r="BK259" s="415"/>
      <c r="BL259" s="415"/>
      <c r="BM259" s="415"/>
      <c r="BN259" s="415"/>
      <c r="BO259" s="414">
        <v>0</v>
      </c>
      <c r="BP259" s="415">
        <f>SUM(BP258:CB258)</f>
        <v>0</v>
      </c>
      <c r="BQ259" s="415"/>
      <c r="BR259" s="415"/>
      <c r="BS259" s="415"/>
      <c r="BT259" s="415"/>
      <c r="BU259" s="415"/>
      <c r="BV259" s="415"/>
      <c r="BW259" s="414">
        <v>0</v>
      </c>
      <c r="BX259" s="415"/>
      <c r="BY259" s="415"/>
      <c r="BZ259" s="415"/>
      <c r="CA259" s="415"/>
      <c r="CB259" s="415"/>
    </row>
    <row r="260" spans="1:123" ht="17.45" hidden="1" customHeight="1"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81"/>
      <c r="AK260" s="82"/>
      <c r="AL260" s="82"/>
      <c r="AM260" s="82"/>
      <c r="AN260" s="82"/>
      <c r="AO260" s="82"/>
      <c r="AP260" s="82"/>
      <c r="AQ260" s="82"/>
      <c r="AR260" s="81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96"/>
      <c r="BF260" s="176"/>
      <c r="BG260" s="176"/>
      <c r="BH260" s="176"/>
      <c r="BI260" s="176"/>
      <c r="BJ260" s="176"/>
      <c r="BK260" s="176"/>
      <c r="BL260" s="176"/>
      <c r="BM260" s="176"/>
      <c r="BN260" s="176"/>
      <c r="BO260" s="129"/>
      <c r="BP260" s="138"/>
      <c r="BQ260" s="138"/>
      <c r="BR260" s="138"/>
      <c r="BS260" s="138"/>
      <c r="BT260" s="138"/>
      <c r="BU260" s="138"/>
      <c r="BV260" s="138"/>
      <c r="BW260" s="138"/>
      <c r="BX260" s="138"/>
      <c r="BY260" s="138"/>
      <c r="BZ260" s="138"/>
      <c r="CA260" s="138"/>
      <c r="CB260" s="138"/>
    </row>
    <row r="261" spans="1:123" s="46" customFormat="1" ht="15.75">
      <c r="A261" s="419" t="s">
        <v>564</v>
      </c>
      <c r="B261" s="419"/>
      <c r="C261" s="419"/>
      <c r="D261" s="419"/>
      <c r="E261" s="419"/>
      <c r="F261" s="419"/>
      <c r="G261" s="419"/>
      <c r="H261" s="419"/>
      <c r="I261" s="419"/>
      <c r="J261" s="419"/>
      <c r="K261" s="419"/>
      <c r="L261" s="419"/>
      <c r="M261" s="419"/>
      <c r="N261" s="419"/>
      <c r="O261" s="419"/>
      <c r="P261" s="419"/>
      <c r="Q261" s="419"/>
      <c r="R261" s="419"/>
      <c r="S261" s="419"/>
      <c r="T261" s="419"/>
      <c r="U261" s="419"/>
      <c r="V261" s="419"/>
      <c r="W261" s="419"/>
      <c r="X261" s="419"/>
      <c r="Y261" s="419"/>
      <c r="Z261" s="419"/>
      <c r="AA261" s="419"/>
      <c r="AB261" s="419"/>
      <c r="AC261" s="419"/>
      <c r="AD261" s="419"/>
      <c r="AE261" s="419"/>
      <c r="AF261" s="419"/>
      <c r="AG261" s="419"/>
      <c r="AH261" s="419"/>
      <c r="AI261" s="419"/>
      <c r="AJ261" s="419"/>
      <c r="AK261" s="419"/>
      <c r="AL261" s="419"/>
      <c r="AM261" s="419"/>
      <c r="AN261" s="419"/>
      <c r="AO261" s="419"/>
      <c r="AP261" s="419"/>
      <c r="AQ261" s="419"/>
      <c r="AR261" s="419"/>
      <c r="AS261" s="419"/>
      <c r="AT261" s="419"/>
      <c r="AU261" s="419"/>
      <c r="AV261" s="419"/>
      <c r="AW261" s="419"/>
      <c r="AX261" s="419"/>
      <c r="AY261" s="419"/>
      <c r="AZ261" s="419"/>
      <c r="BA261" s="419"/>
      <c r="BB261" s="419"/>
      <c r="BC261" s="419"/>
      <c r="BD261" s="419"/>
      <c r="BE261" s="419"/>
      <c r="BF261" s="419"/>
      <c r="BG261" s="419"/>
      <c r="BH261" s="419"/>
      <c r="BI261" s="419"/>
      <c r="BJ261" s="419"/>
      <c r="BK261" s="419"/>
      <c r="BL261" s="419"/>
      <c r="BM261" s="419"/>
      <c r="BN261" s="419"/>
      <c r="BO261" s="419"/>
      <c r="BP261" s="419"/>
      <c r="BQ261" s="419"/>
      <c r="BR261" s="419"/>
      <c r="BS261" s="419"/>
      <c r="BT261" s="419"/>
      <c r="BU261" s="419"/>
      <c r="BV261" s="419"/>
      <c r="BW261" s="419"/>
      <c r="BX261" s="419"/>
      <c r="BY261" s="419"/>
      <c r="BZ261" s="419"/>
      <c r="CA261" s="419"/>
      <c r="CB261" s="419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</row>
    <row r="263" spans="1:123" ht="15.75">
      <c r="A263" s="46" t="s">
        <v>161</v>
      </c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50"/>
      <c r="U263" s="50"/>
      <c r="V263" s="50"/>
      <c r="W263" s="50"/>
      <c r="X263" s="50"/>
      <c r="Y263" s="50"/>
      <c r="Z263" s="420" t="s">
        <v>667</v>
      </c>
      <c r="AA263" s="500"/>
      <c r="AB263" s="500"/>
      <c r="AC263" s="500"/>
      <c r="AD263" s="500"/>
      <c r="AE263" s="500"/>
      <c r="AF263" s="500"/>
      <c r="AG263" s="500"/>
      <c r="AH263" s="500"/>
      <c r="AI263" s="500"/>
      <c r="AJ263" s="500"/>
      <c r="AK263" s="500"/>
      <c r="AL263" s="500"/>
      <c r="AM263" s="500"/>
      <c r="AN263" s="500"/>
      <c r="AO263" s="500"/>
      <c r="AP263" s="500"/>
      <c r="AQ263" s="500"/>
      <c r="AR263" s="500"/>
      <c r="AS263" s="500"/>
      <c r="AT263" s="500"/>
      <c r="AU263" s="500"/>
      <c r="AV263" s="500"/>
      <c r="AW263" s="500"/>
      <c r="AX263" s="500"/>
      <c r="AY263" s="500"/>
      <c r="AZ263" s="500"/>
      <c r="BA263" s="500"/>
      <c r="BB263" s="500"/>
      <c r="BC263" s="500"/>
      <c r="BD263" s="500"/>
      <c r="BE263" s="500"/>
      <c r="BF263" s="500"/>
      <c r="BG263" s="500"/>
      <c r="BH263" s="500"/>
      <c r="BI263" s="500"/>
      <c r="BJ263" s="500"/>
      <c r="BK263" s="500"/>
      <c r="BL263" s="500"/>
      <c r="BM263" s="500"/>
      <c r="BN263" s="500"/>
      <c r="BO263" s="500"/>
      <c r="BP263" s="500"/>
      <c r="BQ263" s="500"/>
      <c r="BR263" s="500"/>
      <c r="BS263" s="500"/>
      <c r="BT263" s="500"/>
      <c r="BU263" s="500"/>
      <c r="BV263" s="500"/>
      <c r="BW263" s="500"/>
      <c r="BX263" s="500"/>
      <c r="BY263" s="500"/>
      <c r="BZ263" s="500"/>
      <c r="CA263" s="500"/>
      <c r="CB263" s="500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  <c r="CZ263" s="51"/>
      <c r="DA263" s="51"/>
      <c r="DB263" s="51"/>
      <c r="DC263" s="51"/>
      <c r="DD263" s="51"/>
      <c r="DE263" s="51"/>
      <c r="DF263" s="51"/>
      <c r="DG263" s="51"/>
      <c r="DH263" s="51"/>
      <c r="DI263" s="51"/>
      <c r="DJ263" s="51"/>
      <c r="DK263" s="51"/>
      <c r="DL263" s="51"/>
      <c r="DM263" s="51"/>
      <c r="DN263" s="51"/>
      <c r="DO263" s="51"/>
      <c r="DP263" s="51"/>
      <c r="DQ263" s="51"/>
      <c r="DR263" s="51"/>
      <c r="DS263" s="51"/>
    </row>
    <row r="264" spans="1:123">
      <c r="A264" s="48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3"/>
      <c r="CP264" s="53"/>
      <c r="CQ264" s="53"/>
      <c r="CR264" s="53"/>
      <c r="CS264" s="53"/>
      <c r="CT264" s="53"/>
      <c r="CU264" s="53"/>
      <c r="CV264" s="53"/>
      <c r="CW264" s="53"/>
      <c r="CX264" s="53"/>
      <c r="CY264" s="53"/>
      <c r="CZ264" s="53"/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K264" s="53"/>
      <c r="DL264" s="53"/>
      <c r="DM264" s="53"/>
      <c r="DN264" s="53"/>
      <c r="DO264" s="53"/>
      <c r="DP264" s="53"/>
      <c r="DQ264" s="53"/>
      <c r="DR264" s="53"/>
      <c r="DS264" s="53"/>
    </row>
    <row r="265" spans="1:123" s="49" customFormat="1" ht="15.75">
      <c r="A265" s="46" t="s">
        <v>162</v>
      </c>
      <c r="S265" s="420" t="s">
        <v>186</v>
      </c>
      <c r="T265" s="500"/>
      <c r="U265" s="500"/>
      <c r="V265" s="500"/>
      <c r="W265" s="500"/>
      <c r="X265" s="500"/>
      <c r="Y265" s="500"/>
      <c r="Z265" s="500"/>
      <c r="AA265" s="500"/>
      <c r="AB265" s="500"/>
      <c r="AC265" s="500"/>
      <c r="AD265" s="500"/>
      <c r="AE265" s="500"/>
      <c r="AF265" s="500"/>
      <c r="AG265" s="500"/>
      <c r="AH265" s="500"/>
      <c r="AI265" s="500"/>
      <c r="AJ265" s="500"/>
      <c r="AK265" s="500"/>
      <c r="AL265" s="500"/>
      <c r="AM265" s="500"/>
      <c r="AN265" s="500"/>
      <c r="AO265" s="500"/>
      <c r="AP265" s="500"/>
      <c r="AQ265" s="500"/>
      <c r="AR265" s="500"/>
      <c r="AS265" s="500"/>
      <c r="AT265" s="500"/>
      <c r="AU265" s="500"/>
      <c r="AV265" s="500"/>
      <c r="AW265" s="500"/>
      <c r="AX265" s="500"/>
      <c r="AY265" s="500"/>
      <c r="AZ265" s="500"/>
      <c r="BA265" s="500"/>
      <c r="BB265" s="500"/>
      <c r="BC265" s="500"/>
      <c r="BD265" s="500"/>
      <c r="BE265" s="500"/>
      <c r="BF265" s="500"/>
      <c r="BG265" s="500"/>
      <c r="BH265" s="500"/>
      <c r="BI265" s="500"/>
      <c r="BJ265" s="500"/>
      <c r="BK265" s="500"/>
      <c r="BL265" s="500"/>
      <c r="BM265" s="500"/>
      <c r="BN265" s="500"/>
      <c r="BO265" s="500"/>
      <c r="BP265" s="500"/>
      <c r="BQ265" s="500"/>
      <c r="BR265" s="500"/>
      <c r="BS265" s="500"/>
      <c r="BT265" s="500"/>
      <c r="BU265" s="500"/>
      <c r="BV265" s="500"/>
      <c r="BW265" s="500"/>
      <c r="BX265" s="500"/>
      <c r="BY265" s="500"/>
      <c r="BZ265" s="500"/>
      <c r="CA265" s="500"/>
      <c r="CB265" s="500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  <c r="CZ265" s="51"/>
      <c r="DA265" s="51"/>
      <c r="DB265" s="51"/>
      <c r="DC265" s="51"/>
      <c r="DD265" s="51"/>
      <c r="DE265" s="51"/>
      <c r="DF265" s="51"/>
      <c r="DG265" s="51"/>
      <c r="DH265" s="51"/>
      <c r="DI265" s="51"/>
      <c r="DJ265" s="51"/>
      <c r="DK265" s="51"/>
      <c r="DL265" s="51"/>
      <c r="DM265" s="51"/>
      <c r="DN265" s="51"/>
      <c r="DO265" s="51"/>
      <c r="DP265" s="51"/>
      <c r="DQ265" s="51"/>
      <c r="DR265" s="51"/>
      <c r="DS265" s="51"/>
    </row>
    <row r="266" spans="1:123" s="52" customFormat="1" ht="9.75">
      <c r="A266" s="48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3"/>
      <c r="CP266" s="53"/>
      <c r="CQ266" s="53"/>
      <c r="CR266" s="53"/>
      <c r="CS266" s="53"/>
      <c r="CT266" s="53"/>
      <c r="CU266" s="53"/>
      <c r="CV266" s="53"/>
      <c r="CW266" s="53"/>
      <c r="CX266" s="53"/>
      <c r="CY266" s="53"/>
      <c r="CZ266" s="53"/>
      <c r="DA266" s="53"/>
      <c r="DB266" s="53"/>
      <c r="DC266" s="53"/>
      <c r="DD266" s="53"/>
      <c r="DE266" s="53"/>
      <c r="DF266" s="53"/>
      <c r="DG266" s="53"/>
      <c r="DH266" s="53"/>
      <c r="DI266" s="53"/>
      <c r="DJ266" s="53"/>
      <c r="DK266" s="53"/>
      <c r="DL266" s="53"/>
      <c r="DM266" s="53"/>
      <c r="DN266" s="53"/>
      <c r="DO266" s="53"/>
      <c r="DP266" s="53"/>
      <c r="DQ266" s="53"/>
      <c r="DR266" s="53"/>
      <c r="DS266" s="53"/>
    </row>
    <row r="267" spans="1:123" s="49" customFormat="1" ht="30.6" customHeight="1">
      <c r="A267" s="46" t="s">
        <v>164</v>
      </c>
      <c r="AH267" s="508" t="s">
        <v>169</v>
      </c>
      <c r="AI267" s="508"/>
      <c r="AJ267" s="508"/>
      <c r="AK267" s="508"/>
      <c r="AL267" s="508"/>
      <c r="AM267" s="508"/>
      <c r="AN267" s="508"/>
      <c r="AO267" s="508"/>
      <c r="AP267" s="508"/>
      <c r="AQ267" s="508"/>
      <c r="AR267" s="508"/>
      <c r="AS267" s="508"/>
      <c r="AT267" s="508"/>
      <c r="AU267" s="508"/>
      <c r="AV267" s="508"/>
      <c r="AW267" s="508"/>
      <c r="AX267" s="508"/>
      <c r="AY267" s="508"/>
      <c r="AZ267" s="508"/>
      <c r="BA267" s="508"/>
      <c r="BB267" s="508"/>
      <c r="BC267" s="508"/>
      <c r="BD267" s="508"/>
      <c r="BE267" s="508"/>
      <c r="BF267" s="508"/>
      <c r="BG267" s="508"/>
      <c r="BH267" s="508"/>
      <c r="BI267" s="508"/>
      <c r="BJ267" s="508"/>
      <c r="BK267" s="508"/>
      <c r="BL267" s="508"/>
      <c r="BM267" s="508"/>
      <c r="BN267" s="508"/>
      <c r="BO267" s="508"/>
      <c r="BP267" s="508"/>
      <c r="BQ267" s="508"/>
      <c r="BR267" s="508"/>
      <c r="BS267" s="508"/>
      <c r="BT267" s="508"/>
      <c r="BU267" s="508"/>
      <c r="BV267" s="508"/>
      <c r="BW267" s="508"/>
      <c r="BX267" s="508"/>
      <c r="BY267" s="508"/>
      <c r="BZ267" s="508"/>
      <c r="CA267" s="508"/>
      <c r="CB267" s="508"/>
      <c r="CC267" s="84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  <c r="DK267" s="85"/>
      <c r="DL267" s="85"/>
      <c r="DM267" s="85"/>
      <c r="DN267" s="85"/>
      <c r="DO267" s="85"/>
      <c r="DP267" s="85"/>
      <c r="DQ267" s="85"/>
      <c r="DR267" s="85"/>
      <c r="DS267" s="85"/>
    </row>
    <row r="268" spans="1:123" s="49" customFormat="1" ht="15.75"/>
    <row r="269" spans="1:123" s="49" customFormat="1" ht="15.75">
      <c r="A269" s="509" t="s">
        <v>565</v>
      </c>
      <c r="B269" s="509"/>
      <c r="C269" s="509"/>
      <c r="D269" s="509"/>
      <c r="E269" s="509"/>
      <c r="F269" s="509"/>
      <c r="G269" s="509"/>
      <c r="H269" s="509"/>
      <c r="I269" s="509"/>
      <c r="J269" s="509"/>
      <c r="K269" s="509"/>
      <c r="L269" s="509"/>
      <c r="M269" s="509"/>
      <c r="N269" s="509"/>
      <c r="O269" s="509"/>
      <c r="P269" s="509"/>
      <c r="Q269" s="509"/>
      <c r="R269" s="509"/>
      <c r="S269" s="509"/>
      <c r="T269" s="509"/>
      <c r="U269" s="509"/>
      <c r="V269" s="509"/>
      <c r="W269" s="509"/>
      <c r="X269" s="509"/>
      <c r="Y269" s="509"/>
      <c r="Z269" s="509"/>
      <c r="AA269" s="509"/>
      <c r="AB269" s="509"/>
      <c r="AC269" s="509"/>
      <c r="AD269" s="509"/>
      <c r="AE269" s="509"/>
      <c r="AF269" s="509"/>
      <c r="AG269" s="509"/>
      <c r="AH269" s="509"/>
      <c r="AI269" s="509"/>
      <c r="AJ269" s="509"/>
      <c r="AK269" s="509"/>
      <c r="AL269" s="509"/>
      <c r="AM269" s="509"/>
      <c r="AN269" s="509"/>
      <c r="AO269" s="509"/>
      <c r="AP269" s="509"/>
      <c r="AQ269" s="509"/>
      <c r="AR269" s="509"/>
      <c r="AS269" s="509"/>
      <c r="AT269" s="509"/>
      <c r="AU269" s="509"/>
      <c r="AV269" s="509"/>
      <c r="AW269" s="509"/>
      <c r="AX269" s="509"/>
      <c r="AY269" s="509"/>
      <c r="AZ269" s="509"/>
      <c r="BA269" s="509"/>
      <c r="BB269" s="509"/>
      <c r="BC269" s="509"/>
      <c r="BD269" s="509"/>
      <c r="BE269" s="509"/>
      <c r="BF269" s="509"/>
      <c r="BG269" s="509"/>
      <c r="BH269" s="509"/>
      <c r="BI269" s="509"/>
      <c r="BJ269" s="509"/>
      <c r="BK269" s="509"/>
      <c r="BL269" s="509"/>
      <c r="BM269" s="509"/>
      <c r="BN269" s="509"/>
      <c r="BO269" s="509"/>
      <c r="BP269" s="509"/>
      <c r="BQ269" s="509"/>
      <c r="BR269" s="509"/>
      <c r="BS269" s="509"/>
      <c r="BT269" s="509"/>
      <c r="BU269" s="509"/>
      <c r="BV269" s="509"/>
      <c r="BW269" s="509"/>
      <c r="BX269" s="509"/>
      <c r="BY269" s="509"/>
      <c r="BZ269" s="509"/>
      <c r="CA269" s="509"/>
      <c r="CB269" s="509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</row>
    <row r="270" spans="1:123" s="49" customFormat="1" ht="15.75">
      <c r="A270" s="281"/>
      <c r="B270" s="281"/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  <c r="AA270" s="281"/>
      <c r="AB270" s="281"/>
      <c r="AC270" s="281"/>
      <c r="AD270" s="281"/>
      <c r="AE270" s="281"/>
      <c r="AF270" s="281"/>
      <c r="AG270" s="281"/>
      <c r="AH270" s="281"/>
      <c r="AI270" s="281"/>
      <c r="AJ270" s="281"/>
      <c r="AK270" s="281"/>
      <c r="AL270" s="281"/>
      <c r="AM270" s="281"/>
      <c r="AN270" s="281"/>
      <c r="AO270" s="281"/>
      <c r="AP270" s="281"/>
      <c r="AQ270" s="281"/>
      <c r="AR270" s="281"/>
      <c r="AS270" s="281"/>
      <c r="AT270" s="281"/>
      <c r="AU270" s="281"/>
      <c r="AV270" s="281"/>
      <c r="AW270" s="281"/>
      <c r="AX270" s="281"/>
      <c r="AY270" s="281"/>
      <c r="AZ270" s="281"/>
      <c r="BA270" s="281"/>
      <c r="BB270" s="281"/>
      <c r="BC270" s="281"/>
      <c r="BD270" s="281"/>
      <c r="BE270" s="281"/>
      <c r="BF270" s="281"/>
      <c r="BG270" s="281"/>
      <c r="BH270" s="281"/>
      <c r="BI270" s="281"/>
      <c r="BJ270" s="281"/>
      <c r="BK270" s="281"/>
      <c r="BL270" s="281"/>
      <c r="BM270" s="281"/>
      <c r="BN270" s="281"/>
      <c r="BO270" s="281"/>
      <c r="BP270" s="281"/>
      <c r="BQ270" s="281"/>
      <c r="BR270" s="281"/>
      <c r="BS270" s="281"/>
      <c r="BT270" s="281"/>
      <c r="BU270" s="281"/>
      <c r="BV270" s="281"/>
      <c r="BW270" s="281"/>
      <c r="BX270" s="281"/>
      <c r="BY270" s="281"/>
      <c r="BZ270" s="281"/>
      <c r="CA270" s="281"/>
      <c r="CB270" s="281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</row>
    <row r="271" spans="1:123" ht="25.5" customHeight="1">
      <c r="A271" s="379" t="s">
        <v>187</v>
      </c>
      <c r="B271" s="502"/>
      <c r="C271" s="502"/>
      <c r="D271" s="379" t="s">
        <v>188</v>
      </c>
      <c r="E271" s="502"/>
      <c r="F271" s="502"/>
      <c r="G271" s="502"/>
      <c r="H271" s="502"/>
      <c r="I271" s="502"/>
      <c r="J271" s="502"/>
      <c r="K271" s="502"/>
      <c r="L271" s="502"/>
      <c r="M271" s="502"/>
      <c r="N271" s="502"/>
      <c r="O271" s="502"/>
      <c r="P271" s="502"/>
      <c r="Q271" s="502"/>
      <c r="R271" s="502"/>
      <c r="S271" s="502"/>
      <c r="T271" s="379" t="s">
        <v>189</v>
      </c>
      <c r="U271" s="502"/>
      <c r="V271" s="502"/>
      <c r="W271" s="502"/>
      <c r="X271" s="502"/>
      <c r="Y271" s="502"/>
      <c r="Z271" s="502"/>
      <c r="AA271" s="502"/>
      <c r="AB271" s="502"/>
      <c r="AC271" s="502"/>
      <c r="AD271" s="502"/>
      <c r="AE271" s="502"/>
      <c r="AF271" s="379" t="s">
        <v>190</v>
      </c>
      <c r="AG271" s="502"/>
      <c r="AH271" s="502"/>
      <c r="AI271" s="502"/>
      <c r="AJ271" s="502"/>
      <c r="AK271" s="502"/>
      <c r="AL271" s="502"/>
      <c r="AM271" s="502"/>
      <c r="AN271" s="502"/>
      <c r="AO271" s="502"/>
      <c r="AP271" s="502"/>
      <c r="AQ271" s="502"/>
      <c r="AR271" s="502"/>
      <c r="AS271" s="502"/>
      <c r="AT271" s="502"/>
      <c r="AU271" s="502"/>
      <c r="AV271" s="502"/>
      <c r="AW271" s="502"/>
      <c r="AX271" s="502"/>
      <c r="AY271" s="502"/>
      <c r="AZ271" s="502"/>
      <c r="BA271" s="502"/>
      <c r="BB271" s="502"/>
      <c r="BC271" s="502"/>
      <c r="BD271" s="502"/>
      <c r="BE271" s="502"/>
      <c r="BF271" s="502"/>
      <c r="BG271" s="502"/>
      <c r="BH271" s="502"/>
      <c r="BI271" s="502"/>
      <c r="BJ271" s="502"/>
      <c r="BK271" s="502"/>
      <c r="BL271" s="502"/>
      <c r="BM271" s="502"/>
      <c r="BN271" s="502"/>
      <c r="BO271" s="502"/>
      <c r="BP271" s="502"/>
      <c r="BQ271" s="379" t="s">
        <v>191</v>
      </c>
      <c r="BR271" s="502"/>
      <c r="BS271" s="502"/>
      <c r="BT271" s="502"/>
      <c r="BU271" s="502"/>
      <c r="BV271" s="502"/>
      <c r="BW271" s="502"/>
      <c r="BX271" s="502"/>
      <c r="BY271" s="502"/>
      <c r="BZ271" s="502"/>
      <c r="CA271" s="502"/>
      <c r="CB271" s="502"/>
    </row>
    <row r="272" spans="1:123">
      <c r="A272" s="502"/>
      <c r="B272" s="502"/>
      <c r="C272" s="502"/>
      <c r="D272" s="502"/>
      <c r="E272" s="502"/>
      <c r="F272" s="502"/>
      <c r="G272" s="502"/>
      <c r="H272" s="502"/>
      <c r="I272" s="502"/>
      <c r="J272" s="502"/>
      <c r="K272" s="502"/>
      <c r="L272" s="502"/>
      <c r="M272" s="502"/>
      <c r="N272" s="502"/>
      <c r="O272" s="502"/>
      <c r="P272" s="502"/>
      <c r="Q272" s="502"/>
      <c r="R272" s="502"/>
      <c r="S272" s="502"/>
      <c r="T272" s="502"/>
      <c r="U272" s="502"/>
      <c r="V272" s="502"/>
      <c r="W272" s="502"/>
      <c r="X272" s="502"/>
      <c r="Y272" s="502"/>
      <c r="Z272" s="502"/>
      <c r="AA272" s="502"/>
      <c r="AB272" s="502"/>
      <c r="AC272" s="502"/>
      <c r="AD272" s="502"/>
      <c r="AE272" s="502"/>
      <c r="AF272" s="379" t="s">
        <v>192</v>
      </c>
      <c r="AG272" s="502"/>
      <c r="AH272" s="502"/>
      <c r="AI272" s="502"/>
      <c r="AJ272" s="502"/>
      <c r="AK272" s="502"/>
      <c r="AL272" s="502"/>
      <c r="AM272" s="502"/>
      <c r="AN272" s="379" t="s">
        <v>193</v>
      </c>
      <c r="AO272" s="502"/>
      <c r="AP272" s="502"/>
      <c r="AQ272" s="502"/>
      <c r="AR272" s="502"/>
      <c r="AS272" s="502"/>
      <c r="AT272" s="502"/>
      <c r="AU272" s="502"/>
      <c r="AV272" s="502"/>
      <c r="AW272" s="502"/>
      <c r="AX272" s="502"/>
      <c r="AY272" s="502"/>
      <c r="AZ272" s="502"/>
      <c r="BA272" s="502"/>
      <c r="BB272" s="502"/>
      <c r="BC272" s="502"/>
      <c r="BD272" s="502"/>
      <c r="BE272" s="502"/>
      <c r="BF272" s="502"/>
      <c r="BG272" s="502"/>
      <c r="BH272" s="502"/>
      <c r="BI272" s="502"/>
      <c r="BJ272" s="502"/>
      <c r="BK272" s="502"/>
      <c r="BL272" s="502"/>
      <c r="BM272" s="502"/>
      <c r="BN272" s="502"/>
      <c r="BO272" s="502"/>
      <c r="BP272" s="502"/>
      <c r="BQ272" s="502"/>
      <c r="BR272" s="502"/>
      <c r="BS272" s="502"/>
      <c r="BT272" s="502"/>
      <c r="BU272" s="502"/>
      <c r="BV272" s="502"/>
      <c r="BW272" s="502"/>
      <c r="BX272" s="502"/>
      <c r="BY272" s="502"/>
      <c r="BZ272" s="502"/>
      <c r="CA272" s="502"/>
      <c r="CB272" s="502"/>
    </row>
    <row r="273" spans="1:81" ht="75" customHeight="1">
      <c r="A273" s="502"/>
      <c r="B273" s="502"/>
      <c r="C273" s="502"/>
      <c r="D273" s="502"/>
      <c r="E273" s="502"/>
      <c r="F273" s="502"/>
      <c r="G273" s="502"/>
      <c r="H273" s="502"/>
      <c r="I273" s="502"/>
      <c r="J273" s="502"/>
      <c r="K273" s="502"/>
      <c r="L273" s="502"/>
      <c r="M273" s="502"/>
      <c r="N273" s="502"/>
      <c r="O273" s="502"/>
      <c r="P273" s="502"/>
      <c r="Q273" s="502"/>
      <c r="R273" s="502"/>
      <c r="S273" s="502"/>
      <c r="T273" s="502"/>
      <c r="U273" s="502"/>
      <c r="V273" s="502"/>
      <c r="W273" s="502"/>
      <c r="X273" s="502"/>
      <c r="Y273" s="502"/>
      <c r="Z273" s="502"/>
      <c r="AA273" s="502"/>
      <c r="AB273" s="502"/>
      <c r="AC273" s="502"/>
      <c r="AD273" s="502"/>
      <c r="AE273" s="502"/>
      <c r="AF273" s="502"/>
      <c r="AG273" s="502"/>
      <c r="AH273" s="502"/>
      <c r="AI273" s="502"/>
      <c r="AJ273" s="502"/>
      <c r="AK273" s="502"/>
      <c r="AL273" s="502"/>
      <c r="AM273" s="502"/>
      <c r="AN273" s="379" t="s">
        <v>194</v>
      </c>
      <c r="AO273" s="502"/>
      <c r="AP273" s="502"/>
      <c r="AQ273" s="502"/>
      <c r="AR273" s="502"/>
      <c r="AS273" s="502"/>
      <c r="AT273" s="502"/>
      <c r="AU273" s="502"/>
      <c r="AV273" s="502"/>
      <c r="AW273" s="502"/>
      <c r="AX273" s="379" t="s">
        <v>195</v>
      </c>
      <c r="AY273" s="502"/>
      <c r="AZ273" s="502"/>
      <c r="BA273" s="502"/>
      <c r="BB273" s="502"/>
      <c r="BC273" s="502"/>
      <c r="BD273" s="502"/>
      <c r="BE273" s="502"/>
      <c r="BF273" s="502"/>
      <c r="BG273" s="379" t="s">
        <v>196</v>
      </c>
      <c r="BH273" s="502"/>
      <c r="BI273" s="502"/>
      <c r="BJ273" s="502"/>
      <c r="BK273" s="502"/>
      <c r="BL273" s="502"/>
      <c r="BM273" s="502"/>
      <c r="BN273" s="502"/>
      <c r="BO273" s="502"/>
      <c r="BP273" s="502"/>
      <c r="BQ273" s="502"/>
      <c r="BR273" s="502"/>
      <c r="BS273" s="502"/>
      <c r="BT273" s="502"/>
      <c r="BU273" s="502"/>
      <c r="BV273" s="502"/>
      <c r="BW273" s="502"/>
      <c r="BX273" s="502"/>
      <c r="BY273" s="502"/>
      <c r="BZ273" s="502"/>
      <c r="CA273" s="502"/>
      <c r="CB273" s="502"/>
    </row>
    <row r="274" spans="1:81">
      <c r="A274" s="615">
        <v>1</v>
      </c>
      <c r="B274" s="616"/>
      <c r="C274" s="616"/>
      <c r="D274" s="615">
        <v>2</v>
      </c>
      <c r="E274" s="616"/>
      <c r="F274" s="616"/>
      <c r="G274" s="616"/>
      <c r="H274" s="616"/>
      <c r="I274" s="616"/>
      <c r="J274" s="616"/>
      <c r="K274" s="616"/>
      <c r="L274" s="616"/>
      <c r="M274" s="616"/>
      <c r="N274" s="616"/>
      <c r="O274" s="616"/>
      <c r="P274" s="616"/>
      <c r="Q274" s="616"/>
      <c r="R274" s="616"/>
      <c r="S274" s="616"/>
      <c r="T274" s="615">
        <v>3</v>
      </c>
      <c r="U274" s="616"/>
      <c r="V274" s="616"/>
      <c r="W274" s="616"/>
      <c r="X274" s="616"/>
      <c r="Y274" s="616"/>
      <c r="Z274" s="616"/>
      <c r="AA274" s="616"/>
      <c r="AB274" s="616"/>
      <c r="AC274" s="616"/>
      <c r="AD274" s="616"/>
      <c r="AE274" s="616"/>
      <c r="AF274" s="615">
        <v>4</v>
      </c>
      <c r="AG274" s="616"/>
      <c r="AH274" s="616"/>
      <c r="AI274" s="616"/>
      <c r="AJ274" s="616"/>
      <c r="AK274" s="616"/>
      <c r="AL274" s="616"/>
      <c r="AM274" s="616"/>
      <c r="AN274" s="615">
        <v>5</v>
      </c>
      <c r="AO274" s="616"/>
      <c r="AP274" s="616"/>
      <c r="AQ274" s="616"/>
      <c r="AR274" s="616"/>
      <c r="AS274" s="616"/>
      <c r="AT274" s="616"/>
      <c r="AU274" s="616"/>
      <c r="AV274" s="616"/>
      <c r="AW274" s="616"/>
      <c r="AX274" s="615">
        <v>6</v>
      </c>
      <c r="AY274" s="616"/>
      <c r="AZ274" s="616"/>
      <c r="BA274" s="616"/>
      <c r="BB274" s="616"/>
      <c r="BC274" s="616"/>
      <c r="BD274" s="616"/>
      <c r="BE274" s="616"/>
      <c r="BF274" s="616"/>
      <c r="BG274" s="615">
        <v>7</v>
      </c>
      <c r="BH274" s="616"/>
      <c r="BI274" s="616"/>
      <c r="BJ274" s="616"/>
      <c r="BK274" s="616"/>
      <c r="BL274" s="616"/>
      <c r="BM274" s="616"/>
      <c r="BN274" s="616"/>
      <c r="BO274" s="616"/>
      <c r="BP274" s="616"/>
      <c r="BQ274" s="615">
        <v>8</v>
      </c>
      <c r="BR274" s="616"/>
      <c r="BS274" s="616"/>
      <c r="BT274" s="616"/>
      <c r="BU274" s="616"/>
      <c r="BV274" s="616"/>
      <c r="BW274" s="616"/>
      <c r="BX274" s="616"/>
      <c r="BY274" s="616"/>
      <c r="BZ274" s="616"/>
      <c r="CA274" s="616"/>
      <c r="CB274" s="616"/>
    </row>
    <row r="275" spans="1:81" ht="54" customHeight="1">
      <c r="A275" s="379" t="s">
        <v>197</v>
      </c>
      <c r="B275" s="502"/>
      <c r="C275" s="502"/>
      <c r="D275" s="617" t="s">
        <v>668</v>
      </c>
      <c r="E275" s="618"/>
      <c r="F275" s="618"/>
      <c r="G275" s="618"/>
      <c r="H275" s="618"/>
      <c r="I275" s="618"/>
      <c r="J275" s="618"/>
      <c r="K275" s="618"/>
      <c r="L275" s="618"/>
      <c r="M275" s="618"/>
      <c r="N275" s="618"/>
      <c r="O275" s="618"/>
      <c r="P275" s="618"/>
      <c r="Q275" s="618"/>
      <c r="R275" s="618"/>
      <c r="S275" s="619"/>
      <c r="T275" s="454"/>
      <c r="U275" s="455"/>
      <c r="V275" s="455"/>
      <c r="W275" s="455"/>
      <c r="X275" s="455"/>
      <c r="Y275" s="455"/>
      <c r="Z275" s="455"/>
      <c r="AA275" s="455"/>
      <c r="AB275" s="455"/>
      <c r="AC275" s="455"/>
      <c r="AD275" s="455"/>
      <c r="AE275" s="456"/>
      <c r="AF275" s="475"/>
      <c r="AG275" s="476"/>
      <c r="AH275" s="476"/>
      <c r="AI275" s="476"/>
      <c r="AJ275" s="476"/>
      <c r="AK275" s="476"/>
      <c r="AL275" s="476"/>
      <c r="AM275" s="476"/>
      <c r="AN275" s="475"/>
      <c r="AO275" s="476"/>
      <c r="AP275" s="476"/>
      <c r="AQ275" s="476"/>
      <c r="AR275" s="476"/>
      <c r="AS275" s="476"/>
      <c r="AT275" s="476"/>
      <c r="AU275" s="476"/>
      <c r="AV275" s="476"/>
      <c r="AW275" s="476"/>
      <c r="AX275" s="475"/>
      <c r="AY275" s="476"/>
      <c r="AZ275" s="476"/>
      <c r="BA275" s="476"/>
      <c r="BB275" s="476"/>
      <c r="BC275" s="476"/>
      <c r="BD275" s="476"/>
      <c r="BE275" s="476"/>
      <c r="BF275" s="476"/>
      <c r="BG275" s="475"/>
      <c r="BH275" s="476"/>
      <c r="BI275" s="476"/>
      <c r="BJ275" s="476"/>
      <c r="BK275" s="476"/>
      <c r="BL275" s="476"/>
      <c r="BM275" s="476"/>
      <c r="BN275" s="476"/>
      <c r="BO275" s="476"/>
      <c r="BP275" s="476"/>
      <c r="BQ275" s="475">
        <v>24000</v>
      </c>
      <c r="BR275" s="476"/>
      <c r="BS275" s="476"/>
      <c r="BT275" s="476"/>
      <c r="BU275" s="476"/>
      <c r="BV275" s="476"/>
      <c r="BW275" s="476"/>
      <c r="BX275" s="476"/>
      <c r="BY275" s="476"/>
      <c r="BZ275" s="476"/>
      <c r="CA275" s="476"/>
      <c r="CB275" s="476"/>
      <c r="CC275" s="39"/>
    </row>
    <row r="276" spans="1:81">
      <c r="A276" s="477"/>
      <c r="B276" s="478"/>
      <c r="C276" s="479"/>
      <c r="D276" s="480" t="s">
        <v>168</v>
      </c>
      <c r="E276" s="481"/>
      <c r="F276" s="481"/>
      <c r="G276" s="481"/>
      <c r="H276" s="481"/>
      <c r="I276" s="481"/>
      <c r="J276" s="481"/>
      <c r="K276" s="481"/>
      <c r="L276" s="481"/>
      <c r="M276" s="481"/>
      <c r="N276" s="481"/>
      <c r="O276" s="481"/>
      <c r="P276" s="481"/>
      <c r="Q276" s="481"/>
      <c r="R276" s="481"/>
      <c r="S276" s="482"/>
      <c r="T276" s="423" t="s">
        <v>5</v>
      </c>
      <c r="U276" s="483"/>
      <c r="V276" s="483"/>
      <c r="W276" s="483"/>
      <c r="X276" s="483"/>
      <c r="Y276" s="483"/>
      <c r="Z276" s="483"/>
      <c r="AA276" s="483"/>
      <c r="AB276" s="483"/>
      <c r="AC276" s="483"/>
      <c r="AD276" s="483"/>
      <c r="AE276" s="483"/>
      <c r="AF276" s="484" t="s">
        <v>5</v>
      </c>
      <c r="AG276" s="485"/>
      <c r="AH276" s="485"/>
      <c r="AI276" s="485"/>
      <c r="AJ276" s="485"/>
      <c r="AK276" s="485"/>
      <c r="AL276" s="485"/>
      <c r="AM276" s="485"/>
      <c r="AN276" s="484" t="s">
        <v>5</v>
      </c>
      <c r="AO276" s="485"/>
      <c r="AP276" s="485"/>
      <c r="AQ276" s="485"/>
      <c r="AR276" s="485"/>
      <c r="AS276" s="485"/>
      <c r="AT276" s="485"/>
      <c r="AU276" s="485"/>
      <c r="AV276" s="485"/>
      <c r="AW276" s="485"/>
      <c r="AX276" s="484" t="s">
        <v>5</v>
      </c>
      <c r="AY276" s="485"/>
      <c r="AZ276" s="485"/>
      <c r="BA276" s="485"/>
      <c r="BB276" s="485"/>
      <c r="BC276" s="485"/>
      <c r="BD276" s="485"/>
      <c r="BE276" s="485"/>
      <c r="BF276" s="485"/>
      <c r="BG276" s="484" t="s">
        <v>5</v>
      </c>
      <c r="BH276" s="485"/>
      <c r="BI276" s="485"/>
      <c r="BJ276" s="485"/>
      <c r="BK276" s="485"/>
      <c r="BL276" s="485"/>
      <c r="BM276" s="485"/>
      <c r="BN276" s="485"/>
      <c r="BO276" s="485"/>
      <c r="BP276" s="485"/>
      <c r="BQ276" s="486">
        <f>SUM(BQ275)</f>
        <v>24000</v>
      </c>
      <c r="BR276" s="487"/>
      <c r="BS276" s="487"/>
      <c r="BT276" s="487"/>
      <c r="BU276" s="487"/>
      <c r="BV276" s="487"/>
      <c r="BW276" s="487"/>
      <c r="BX276" s="487"/>
      <c r="BY276" s="487"/>
      <c r="BZ276" s="487"/>
      <c r="CA276" s="487"/>
      <c r="CB276" s="488"/>
    </row>
    <row r="277" spans="1:81">
      <c r="A277" s="86"/>
      <c r="B277" s="86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61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257"/>
      <c r="AG277" s="276"/>
      <c r="AH277" s="276"/>
      <c r="AI277" s="276"/>
      <c r="AJ277" s="276"/>
      <c r="AK277" s="276"/>
      <c r="AL277" s="276"/>
      <c r="AM277" s="276"/>
      <c r="AN277" s="257"/>
      <c r="AO277" s="276"/>
      <c r="AP277" s="276"/>
      <c r="AQ277" s="276"/>
      <c r="AR277" s="276"/>
      <c r="AS277" s="276"/>
      <c r="AT277" s="276"/>
      <c r="AU277" s="276"/>
      <c r="AV277" s="276"/>
      <c r="AW277" s="276"/>
      <c r="AX277" s="257"/>
      <c r="AY277" s="276"/>
      <c r="AZ277" s="276"/>
      <c r="BA277" s="276"/>
      <c r="BB277" s="276"/>
      <c r="BC277" s="276"/>
      <c r="BD277" s="276"/>
      <c r="BE277" s="276"/>
      <c r="BF277" s="276"/>
      <c r="BG277" s="257"/>
      <c r="BH277" s="276"/>
      <c r="BI277" s="276"/>
      <c r="BJ277" s="276"/>
      <c r="BK277" s="276"/>
      <c r="BL277" s="276"/>
      <c r="BM277" s="276"/>
      <c r="BN277" s="276"/>
      <c r="BO277" s="276"/>
      <c r="BP277" s="276"/>
      <c r="BQ277" s="258"/>
      <c r="BR277" s="277"/>
      <c r="BS277" s="277"/>
      <c r="BT277" s="277"/>
      <c r="BU277" s="277"/>
      <c r="BV277" s="277"/>
      <c r="BW277" s="277"/>
      <c r="BX277" s="277"/>
      <c r="BY277" s="277"/>
      <c r="BZ277" s="277"/>
      <c r="CA277" s="277"/>
      <c r="CB277" s="277"/>
    </row>
    <row r="278" spans="1:81">
      <c r="A278" s="489" t="s">
        <v>671</v>
      </c>
      <c r="B278" s="489"/>
      <c r="C278" s="489"/>
      <c r="D278" s="489"/>
      <c r="E278" s="489"/>
      <c r="F278" s="489"/>
      <c r="G278" s="489"/>
      <c r="H278" s="489"/>
      <c r="I278" s="489"/>
      <c r="J278" s="489"/>
      <c r="K278" s="489"/>
      <c r="L278" s="489"/>
      <c r="M278" s="489"/>
      <c r="N278" s="489"/>
      <c r="O278" s="489"/>
      <c r="P278" s="489"/>
      <c r="Q278" s="489"/>
      <c r="R278" s="489"/>
      <c r="S278" s="489"/>
      <c r="T278" s="489"/>
      <c r="U278" s="489"/>
      <c r="V278" s="489"/>
      <c r="W278" s="489"/>
      <c r="X278" s="489"/>
      <c r="Y278" s="489"/>
      <c r="Z278" s="489"/>
      <c r="AA278" s="489"/>
      <c r="AB278" s="489"/>
      <c r="AC278" s="489"/>
      <c r="AD278" s="489"/>
      <c r="AE278" s="489"/>
      <c r="AF278" s="489"/>
      <c r="AG278" s="489"/>
      <c r="AH278" s="489"/>
      <c r="AI278" s="489"/>
      <c r="AJ278" s="489"/>
      <c r="AK278" s="489"/>
      <c r="AL278" s="489"/>
      <c r="AM278" s="489"/>
      <c r="AN278" s="489"/>
      <c r="AO278" s="489"/>
      <c r="AP278" s="489"/>
      <c r="AQ278" s="489"/>
      <c r="AR278" s="489"/>
      <c r="AS278" s="489"/>
      <c r="AT278" s="489"/>
      <c r="AU278" s="489"/>
      <c r="AV278" s="489"/>
      <c r="AW278" s="489"/>
      <c r="AX278" s="489"/>
      <c r="AY278" s="489"/>
      <c r="AZ278" s="489"/>
      <c r="BA278" s="489"/>
      <c r="BB278" s="489"/>
      <c r="BC278" s="489"/>
      <c r="BD278" s="489"/>
      <c r="BE278" s="489"/>
      <c r="BF278" s="489"/>
      <c r="BG278" s="489"/>
      <c r="BH278" s="489"/>
      <c r="BI278" s="489"/>
      <c r="BJ278" s="489"/>
      <c r="BK278" s="489"/>
      <c r="BL278" s="489"/>
      <c r="BM278" s="489"/>
      <c r="BN278" s="489"/>
      <c r="BO278" s="489"/>
      <c r="BP278" s="489"/>
      <c r="BQ278" s="489"/>
      <c r="BR278" s="489"/>
      <c r="BS278" s="489"/>
      <c r="BT278" s="489"/>
      <c r="BU278" s="489"/>
      <c r="BV278" s="489"/>
      <c r="BW278" s="489"/>
      <c r="BX278" s="489"/>
      <c r="BY278" s="489"/>
      <c r="BZ278" s="489"/>
      <c r="CA278" s="489"/>
      <c r="CB278" s="489"/>
    </row>
    <row r="279" spans="1:81" ht="33.6" customHeight="1">
      <c r="A279" s="489"/>
      <c r="B279" s="489"/>
      <c r="C279" s="489"/>
      <c r="D279" s="489"/>
      <c r="E279" s="489"/>
      <c r="F279" s="489"/>
      <c r="G279" s="489"/>
      <c r="H279" s="489"/>
      <c r="I279" s="489"/>
      <c r="J279" s="489"/>
      <c r="K279" s="489"/>
      <c r="L279" s="489"/>
      <c r="M279" s="489"/>
      <c r="N279" s="489"/>
      <c r="O279" s="489"/>
      <c r="P279" s="489"/>
      <c r="Q279" s="489"/>
      <c r="R279" s="489"/>
      <c r="S279" s="489"/>
      <c r="T279" s="489"/>
      <c r="U279" s="489"/>
      <c r="V279" s="489"/>
      <c r="W279" s="489"/>
      <c r="X279" s="489"/>
      <c r="Y279" s="489"/>
      <c r="Z279" s="489"/>
      <c r="AA279" s="489"/>
      <c r="AB279" s="489"/>
      <c r="AC279" s="489"/>
      <c r="AD279" s="489"/>
      <c r="AE279" s="489"/>
      <c r="AF279" s="489"/>
      <c r="AG279" s="489"/>
      <c r="AH279" s="489"/>
      <c r="AI279" s="489"/>
      <c r="AJ279" s="489"/>
      <c r="AK279" s="489"/>
      <c r="AL279" s="489"/>
      <c r="AM279" s="489"/>
      <c r="AN279" s="489"/>
      <c r="AO279" s="489"/>
      <c r="AP279" s="489"/>
      <c r="AQ279" s="489"/>
      <c r="AR279" s="489"/>
      <c r="AS279" s="489"/>
      <c r="AT279" s="489"/>
      <c r="AU279" s="489"/>
      <c r="AV279" s="489"/>
      <c r="AW279" s="489"/>
      <c r="AX279" s="489"/>
      <c r="AY279" s="489"/>
      <c r="AZ279" s="489"/>
      <c r="BA279" s="489"/>
      <c r="BB279" s="489"/>
      <c r="BC279" s="489"/>
      <c r="BD279" s="489"/>
      <c r="BE279" s="489"/>
      <c r="BF279" s="489"/>
      <c r="BG279" s="489"/>
      <c r="BH279" s="489"/>
      <c r="BI279" s="489"/>
      <c r="BJ279" s="489"/>
      <c r="BK279" s="489"/>
      <c r="BL279" s="489"/>
      <c r="BM279" s="489"/>
      <c r="BN279" s="489"/>
      <c r="BO279" s="489"/>
      <c r="BP279" s="489"/>
      <c r="BQ279" s="489"/>
      <c r="BR279" s="489"/>
      <c r="BS279" s="489"/>
      <c r="BT279" s="489"/>
      <c r="BU279" s="489"/>
      <c r="BV279" s="489"/>
      <c r="BW279" s="489"/>
      <c r="BX279" s="489"/>
      <c r="BY279" s="489"/>
      <c r="BZ279" s="489"/>
      <c r="CA279" s="489"/>
      <c r="CB279" s="489"/>
    </row>
    <row r="280" spans="1:81" ht="13.1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</row>
    <row r="281" spans="1:81" ht="18.75" customHeight="1">
      <c r="A281" s="419" t="s">
        <v>161</v>
      </c>
      <c r="B281" s="419"/>
      <c r="C281" s="419"/>
      <c r="D281" s="419"/>
      <c r="E281" s="419"/>
      <c r="F281" s="419"/>
      <c r="G281" s="419"/>
      <c r="H281" s="419"/>
      <c r="I281" s="419"/>
      <c r="J281" s="419"/>
      <c r="K281" s="419"/>
      <c r="L281" s="419"/>
      <c r="M281" s="419"/>
      <c r="N281" s="419"/>
      <c r="O281" s="419"/>
      <c r="P281" s="419"/>
      <c r="Q281" s="419"/>
      <c r="R281" s="419"/>
      <c r="S281" s="419"/>
      <c r="T281" s="419"/>
      <c r="U281" s="419"/>
      <c r="V281" s="419"/>
      <c r="W281" s="419"/>
      <c r="X281" s="419"/>
      <c r="Y281" s="419"/>
      <c r="Z281" s="419"/>
      <c r="AA281" s="419"/>
      <c r="AB281" s="419"/>
      <c r="AC281" s="419"/>
      <c r="AD281" s="419"/>
      <c r="AE281" s="420" t="s">
        <v>667</v>
      </c>
      <c r="AF281" s="420"/>
      <c r="AG281" s="420"/>
      <c r="AH281" s="420"/>
      <c r="AI281" s="420"/>
      <c r="AJ281" s="420"/>
      <c r="AK281" s="420"/>
      <c r="AL281" s="420"/>
      <c r="AM281" s="420"/>
      <c r="AN281" s="420"/>
      <c r="AO281" s="420"/>
      <c r="AP281" s="420"/>
      <c r="AQ281" s="420"/>
      <c r="AR281" s="420"/>
      <c r="AS281" s="420"/>
      <c r="AT281" s="420"/>
      <c r="AU281" s="420"/>
      <c r="AV281" s="420"/>
      <c r="AW281" s="420"/>
      <c r="AX281" s="420"/>
      <c r="AY281" s="420"/>
      <c r="AZ281" s="420"/>
      <c r="BA281" s="420"/>
      <c r="BB281" s="420"/>
      <c r="BC281" s="420"/>
      <c r="BD281" s="420"/>
      <c r="BE281" s="420"/>
      <c r="BF281" s="420"/>
      <c r="BG281" s="420"/>
      <c r="BH281" s="420"/>
      <c r="BI281" s="420"/>
      <c r="BJ281" s="420"/>
      <c r="BK281" s="420"/>
      <c r="BL281" s="420"/>
      <c r="BM281" s="420"/>
      <c r="BN281" s="420"/>
      <c r="BO281" s="420"/>
      <c r="BP281" s="420"/>
      <c r="BQ281" s="420"/>
      <c r="BR281" s="420"/>
      <c r="BS281" s="420"/>
      <c r="BT281" s="420"/>
      <c r="BU281" s="420"/>
      <c r="BV281" s="420"/>
      <c r="BW281" s="420"/>
      <c r="BX281" s="420"/>
      <c r="BY281" s="420"/>
      <c r="BZ281" s="420"/>
      <c r="CA281" s="420"/>
      <c r="CB281" s="420"/>
    </row>
    <row r="282" spans="1:81" ht="7.1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</row>
    <row r="283" spans="1:81" ht="15.75">
      <c r="A283" s="46" t="s">
        <v>162</v>
      </c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20" t="s">
        <v>209</v>
      </c>
      <c r="T283" s="420"/>
      <c r="U283" s="420"/>
      <c r="V283" s="420"/>
      <c r="W283" s="420"/>
      <c r="X283" s="420"/>
      <c r="Y283" s="420"/>
      <c r="Z283" s="420"/>
      <c r="AA283" s="420"/>
      <c r="AB283" s="420"/>
      <c r="AC283" s="420"/>
      <c r="AD283" s="420"/>
      <c r="AE283" s="420"/>
      <c r="AF283" s="420"/>
      <c r="AG283" s="420"/>
      <c r="AH283" s="420"/>
      <c r="AI283" s="420"/>
      <c r="AJ283" s="420"/>
      <c r="AK283" s="420"/>
      <c r="AL283" s="420"/>
      <c r="AM283" s="420"/>
      <c r="AN283" s="420"/>
      <c r="AO283" s="420"/>
      <c r="AP283" s="420"/>
      <c r="AQ283" s="420"/>
      <c r="AR283" s="420"/>
      <c r="AS283" s="420"/>
      <c r="AT283" s="420"/>
      <c r="AU283" s="420"/>
      <c r="AV283" s="420"/>
      <c r="AW283" s="420"/>
      <c r="AX283" s="420"/>
      <c r="AY283" s="420"/>
      <c r="AZ283" s="420"/>
      <c r="BA283" s="420"/>
      <c r="BB283" s="420"/>
      <c r="BC283" s="420"/>
      <c r="BD283" s="420"/>
      <c r="BE283" s="420"/>
      <c r="BF283" s="420"/>
      <c r="BG283" s="420"/>
      <c r="BH283" s="420"/>
      <c r="BI283" s="420"/>
      <c r="BJ283" s="420"/>
      <c r="BK283" s="420"/>
      <c r="BL283" s="420"/>
      <c r="BM283" s="420"/>
      <c r="BN283" s="420"/>
      <c r="BO283" s="420"/>
      <c r="BP283" s="420"/>
      <c r="BQ283" s="420"/>
      <c r="BR283" s="420"/>
      <c r="BS283" s="420"/>
      <c r="BT283" s="420"/>
      <c r="BU283" s="420"/>
      <c r="BV283" s="420"/>
      <c r="BW283" s="420"/>
      <c r="BX283" s="420"/>
      <c r="BY283" s="420"/>
      <c r="BZ283" s="420"/>
      <c r="CA283" s="420"/>
      <c r="CB283" s="420"/>
    </row>
    <row r="284" spans="1:8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</row>
    <row r="285" spans="1:81" ht="33.75" customHeight="1">
      <c r="A285" s="46" t="s">
        <v>164</v>
      </c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508" t="s">
        <v>169</v>
      </c>
      <c r="AI285" s="508"/>
      <c r="AJ285" s="508"/>
      <c r="AK285" s="508"/>
      <c r="AL285" s="508"/>
      <c r="AM285" s="508"/>
      <c r="AN285" s="508"/>
      <c r="AO285" s="508"/>
      <c r="AP285" s="508"/>
      <c r="AQ285" s="508"/>
      <c r="AR285" s="508"/>
      <c r="AS285" s="508"/>
      <c r="AT285" s="508"/>
      <c r="AU285" s="508"/>
      <c r="AV285" s="508"/>
      <c r="AW285" s="508"/>
      <c r="AX285" s="508"/>
      <c r="AY285" s="508"/>
      <c r="AZ285" s="508"/>
      <c r="BA285" s="508"/>
      <c r="BB285" s="508"/>
      <c r="BC285" s="508"/>
      <c r="BD285" s="508"/>
      <c r="BE285" s="508"/>
      <c r="BF285" s="508"/>
      <c r="BG285" s="508"/>
      <c r="BH285" s="508"/>
      <c r="BI285" s="508"/>
      <c r="BJ285" s="508"/>
      <c r="BK285" s="508"/>
      <c r="BL285" s="508"/>
      <c r="BM285" s="508"/>
      <c r="BN285" s="508"/>
      <c r="BO285" s="508"/>
      <c r="BP285" s="508"/>
      <c r="BQ285" s="508"/>
      <c r="BR285" s="508"/>
      <c r="BS285" s="508"/>
      <c r="BT285" s="508"/>
      <c r="BU285" s="508"/>
      <c r="BV285" s="508"/>
      <c r="BW285" s="508"/>
      <c r="BX285" s="508"/>
      <c r="BY285" s="508"/>
      <c r="BZ285" s="508"/>
      <c r="CA285" s="508"/>
      <c r="CB285" s="508"/>
    </row>
    <row r="286" spans="1:8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  <c r="CB286" s="52"/>
    </row>
    <row r="287" spans="1:81" ht="13.15" customHeight="1">
      <c r="A287" s="370" t="s">
        <v>187</v>
      </c>
      <c r="B287" s="371"/>
      <c r="C287" s="371"/>
      <c r="D287" s="372"/>
      <c r="E287" s="379" t="s">
        <v>210</v>
      </c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0"/>
      <c r="W287" s="340"/>
      <c r="X287" s="340"/>
      <c r="Y287" s="340"/>
      <c r="Z287" s="340"/>
      <c r="AA287" s="340"/>
      <c r="AB287" s="340"/>
      <c r="AC287" s="340"/>
      <c r="AD287" s="340"/>
      <c r="AE287" s="340"/>
      <c r="AF287" s="340"/>
      <c r="AG287" s="340"/>
      <c r="AH287" s="340"/>
      <c r="AI287" s="340"/>
      <c r="AJ287" s="340"/>
      <c r="AK287" s="340"/>
      <c r="AL287" s="340"/>
      <c r="AM287" s="340"/>
      <c r="AN287" s="340"/>
      <c r="AO287" s="340"/>
      <c r="AP287" s="340"/>
      <c r="AQ287" s="340"/>
      <c r="AR287" s="340"/>
      <c r="AS287" s="340"/>
      <c r="AT287" s="340"/>
      <c r="AU287" s="340"/>
      <c r="AV287" s="340"/>
      <c r="AW287" s="491" t="s">
        <v>231</v>
      </c>
      <c r="AX287" s="492"/>
      <c r="AY287" s="492"/>
      <c r="AZ287" s="492"/>
      <c r="BA287" s="492"/>
      <c r="BB287" s="492"/>
      <c r="BC287" s="492"/>
      <c r="BD287" s="492"/>
      <c r="BE287" s="492"/>
      <c r="BF287" s="492"/>
      <c r="BG287" s="379" t="s">
        <v>232</v>
      </c>
      <c r="BH287" s="493"/>
      <c r="BI287" s="493"/>
      <c r="BJ287" s="493"/>
      <c r="BK287" s="493"/>
      <c r="BL287" s="493"/>
      <c r="BM287" s="493"/>
      <c r="BN287" s="493"/>
      <c r="BO287" s="493"/>
      <c r="BP287" s="493"/>
      <c r="BQ287" s="493"/>
      <c r="BR287" s="493"/>
      <c r="BS287" s="493"/>
      <c r="BT287" s="493"/>
      <c r="BU287" s="493"/>
      <c r="BV287" s="493"/>
      <c r="BW287" s="493"/>
      <c r="BX287" s="493"/>
      <c r="BY287" s="493"/>
      <c r="BZ287" s="493"/>
      <c r="CA287" s="493"/>
      <c r="CB287" s="493"/>
    </row>
    <row r="288" spans="1:81" ht="13.15" customHeight="1">
      <c r="A288" s="373"/>
      <c r="B288" s="374"/>
      <c r="C288" s="374"/>
      <c r="D288" s="375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0"/>
      <c r="W288" s="340"/>
      <c r="X288" s="340"/>
      <c r="Y288" s="340"/>
      <c r="Z288" s="340"/>
      <c r="AA288" s="340"/>
      <c r="AB288" s="340"/>
      <c r="AC288" s="340"/>
      <c r="AD288" s="340"/>
      <c r="AE288" s="340"/>
      <c r="AF288" s="340"/>
      <c r="AG288" s="340"/>
      <c r="AH288" s="340"/>
      <c r="AI288" s="340"/>
      <c r="AJ288" s="340"/>
      <c r="AK288" s="340"/>
      <c r="AL288" s="340"/>
      <c r="AM288" s="340"/>
      <c r="AN288" s="340"/>
      <c r="AO288" s="340"/>
      <c r="AP288" s="340"/>
      <c r="AQ288" s="340"/>
      <c r="AR288" s="340"/>
      <c r="AS288" s="340"/>
      <c r="AT288" s="340"/>
      <c r="AU288" s="340"/>
      <c r="AV288" s="340"/>
      <c r="AW288" s="492"/>
      <c r="AX288" s="492"/>
      <c r="AY288" s="492"/>
      <c r="AZ288" s="492"/>
      <c r="BA288" s="492"/>
      <c r="BB288" s="492"/>
      <c r="BC288" s="492"/>
      <c r="BD288" s="492"/>
      <c r="BE288" s="492"/>
      <c r="BF288" s="492"/>
      <c r="BG288" s="494" t="s">
        <v>276</v>
      </c>
      <c r="BH288" s="340"/>
      <c r="BI288" s="340"/>
      <c r="BJ288" s="340"/>
      <c r="BK288" s="340"/>
      <c r="BL288" s="340"/>
      <c r="BM288" s="340"/>
      <c r="BN288" s="340"/>
      <c r="BO288" s="340"/>
      <c r="BP288" s="495" t="s">
        <v>274</v>
      </c>
      <c r="BQ288" s="493"/>
      <c r="BR288" s="493"/>
      <c r="BS288" s="493"/>
      <c r="BT288" s="493"/>
      <c r="BU288" s="493"/>
      <c r="BV288" s="493"/>
      <c r="BW288" s="493"/>
      <c r="BX288" s="493"/>
      <c r="BY288" s="493"/>
      <c r="BZ288" s="493"/>
      <c r="CA288" s="493"/>
      <c r="CB288" s="493"/>
    </row>
    <row r="289" spans="1:84" ht="12.75" customHeight="1">
      <c r="A289" s="373"/>
      <c r="B289" s="374"/>
      <c r="C289" s="374"/>
      <c r="D289" s="375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0"/>
      <c r="W289" s="340"/>
      <c r="X289" s="340"/>
      <c r="Y289" s="340"/>
      <c r="Z289" s="340"/>
      <c r="AA289" s="340"/>
      <c r="AB289" s="340"/>
      <c r="AC289" s="340"/>
      <c r="AD289" s="340"/>
      <c r="AE289" s="340"/>
      <c r="AF289" s="340"/>
      <c r="AG289" s="340"/>
      <c r="AH289" s="340"/>
      <c r="AI289" s="340"/>
      <c r="AJ289" s="340"/>
      <c r="AK289" s="340"/>
      <c r="AL289" s="340"/>
      <c r="AM289" s="340"/>
      <c r="AN289" s="340"/>
      <c r="AO289" s="340"/>
      <c r="AP289" s="340"/>
      <c r="AQ289" s="340"/>
      <c r="AR289" s="340"/>
      <c r="AS289" s="340"/>
      <c r="AT289" s="340"/>
      <c r="AU289" s="340"/>
      <c r="AV289" s="340"/>
      <c r="AW289" s="492"/>
      <c r="AX289" s="492"/>
      <c r="AY289" s="492"/>
      <c r="AZ289" s="492"/>
      <c r="BA289" s="492"/>
      <c r="BB289" s="492"/>
      <c r="BC289" s="492"/>
      <c r="BD289" s="492"/>
      <c r="BE289" s="492"/>
      <c r="BF289" s="492"/>
      <c r="BG289" s="340"/>
      <c r="BH289" s="340"/>
      <c r="BI289" s="340"/>
      <c r="BJ289" s="340"/>
      <c r="BK289" s="340"/>
      <c r="BL289" s="340"/>
      <c r="BM289" s="340"/>
      <c r="BN289" s="340"/>
      <c r="BO289" s="340"/>
      <c r="BP289" s="493"/>
      <c r="BQ289" s="493"/>
      <c r="BR289" s="493"/>
      <c r="BS289" s="493"/>
      <c r="BT289" s="493"/>
      <c r="BU289" s="493"/>
      <c r="BV289" s="493"/>
      <c r="BW289" s="493"/>
      <c r="BX289" s="493"/>
      <c r="BY289" s="493"/>
      <c r="BZ289" s="493"/>
      <c r="CA289" s="493"/>
      <c r="CB289" s="493"/>
    </row>
    <row r="290" spans="1:84" ht="15" customHeight="1">
      <c r="A290" s="376"/>
      <c r="B290" s="377"/>
      <c r="C290" s="377"/>
      <c r="D290" s="378"/>
      <c r="E290" s="340"/>
      <c r="F290" s="340"/>
      <c r="G290" s="340"/>
      <c r="H290" s="340"/>
      <c r="I290" s="340"/>
      <c r="J290" s="340"/>
      <c r="K290" s="340"/>
      <c r="L290" s="340"/>
      <c r="M290" s="340"/>
      <c r="N290" s="340"/>
      <c r="O290" s="340"/>
      <c r="P290" s="340"/>
      <c r="Q290" s="340"/>
      <c r="R290" s="340"/>
      <c r="S290" s="340"/>
      <c r="T290" s="340"/>
      <c r="U290" s="340"/>
      <c r="V290" s="340"/>
      <c r="W290" s="340"/>
      <c r="X290" s="340"/>
      <c r="Y290" s="340"/>
      <c r="Z290" s="340"/>
      <c r="AA290" s="340"/>
      <c r="AB290" s="340"/>
      <c r="AC290" s="340"/>
      <c r="AD290" s="340"/>
      <c r="AE290" s="340"/>
      <c r="AF290" s="340"/>
      <c r="AG290" s="340"/>
      <c r="AH290" s="340"/>
      <c r="AI290" s="340"/>
      <c r="AJ290" s="340"/>
      <c r="AK290" s="340"/>
      <c r="AL290" s="340"/>
      <c r="AM290" s="340"/>
      <c r="AN290" s="340"/>
      <c r="AO290" s="340"/>
      <c r="AP290" s="340"/>
      <c r="AQ290" s="340"/>
      <c r="AR290" s="340"/>
      <c r="AS290" s="340"/>
      <c r="AT290" s="340"/>
      <c r="AU290" s="340"/>
      <c r="AV290" s="340"/>
      <c r="AW290" s="492"/>
      <c r="AX290" s="492"/>
      <c r="AY290" s="492"/>
      <c r="AZ290" s="492"/>
      <c r="BA290" s="492"/>
      <c r="BB290" s="492"/>
      <c r="BC290" s="492"/>
      <c r="BD290" s="492"/>
      <c r="BE290" s="492"/>
      <c r="BF290" s="492"/>
      <c r="BG290" s="340"/>
      <c r="BH290" s="340"/>
      <c r="BI290" s="340"/>
      <c r="BJ290" s="340"/>
      <c r="BK290" s="340"/>
      <c r="BL290" s="340"/>
      <c r="BM290" s="340"/>
      <c r="BN290" s="340"/>
      <c r="BO290" s="340"/>
      <c r="BP290" s="496" t="s">
        <v>485</v>
      </c>
      <c r="BQ290" s="497"/>
      <c r="BR290" s="497"/>
      <c r="BS290" s="497"/>
      <c r="BT290" s="497"/>
      <c r="BU290" s="497"/>
      <c r="BV290" s="497"/>
      <c r="BW290" s="498"/>
      <c r="BX290" s="494" t="s">
        <v>518</v>
      </c>
      <c r="BY290" s="340"/>
      <c r="BZ290" s="340"/>
      <c r="CA290" s="340"/>
      <c r="CB290" s="340"/>
    </row>
    <row r="291" spans="1:84" ht="13.15" customHeight="1">
      <c r="A291" s="346">
        <v>1</v>
      </c>
      <c r="B291" s="346"/>
      <c r="C291" s="346"/>
      <c r="D291" s="346"/>
      <c r="E291" s="471">
        <v>2</v>
      </c>
      <c r="F291" s="472"/>
      <c r="G291" s="472"/>
      <c r="H291" s="472"/>
      <c r="I291" s="472"/>
      <c r="J291" s="472"/>
      <c r="K291" s="472"/>
      <c r="L291" s="472"/>
      <c r="M291" s="472"/>
      <c r="N291" s="472"/>
      <c r="O291" s="472"/>
      <c r="P291" s="472"/>
      <c r="Q291" s="472"/>
      <c r="R291" s="472"/>
      <c r="S291" s="472"/>
      <c r="T291" s="472"/>
      <c r="U291" s="472"/>
      <c r="V291" s="472"/>
      <c r="W291" s="472"/>
      <c r="X291" s="472"/>
      <c r="Y291" s="472"/>
      <c r="Z291" s="472"/>
      <c r="AA291" s="472"/>
      <c r="AB291" s="472"/>
      <c r="AC291" s="472"/>
      <c r="AD291" s="472"/>
      <c r="AE291" s="472"/>
      <c r="AF291" s="472"/>
      <c r="AG291" s="472"/>
      <c r="AH291" s="472"/>
      <c r="AI291" s="472"/>
      <c r="AJ291" s="472"/>
      <c r="AK291" s="472"/>
      <c r="AL291" s="472"/>
      <c r="AM291" s="472"/>
      <c r="AN291" s="472"/>
      <c r="AO291" s="472"/>
      <c r="AP291" s="472"/>
      <c r="AQ291" s="472"/>
      <c r="AR291" s="472"/>
      <c r="AS291" s="472"/>
      <c r="AT291" s="472"/>
      <c r="AU291" s="472"/>
      <c r="AV291" s="472"/>
      <c r="AW291" s="473">
        <v>3</v>
      </c>
      <c r="AX291" s="406"/>
      <c r="AY291" s="406"/>
      <c r="AZ291" s="406"/>
      <c r="BA291" s="406"/>
      <c r="BB291" s="406"/>
      <c r="BC291" s="406"/>
      <c r="BD291" s="406"/>
      <c r="BE291" s="406"/>
      <c r="BF291" s="406"/>
      <c r="BG291" s="473">
        <v>4</v>
      </c>
      <c r="BH291" s="406"/>
      <c r="BI291" s="406"/>
      <c r="BJ291" s="406"/>
      <c r="BK291" s="406"/>
      <c r="BL291" s="406"/>
      <c r="BM291" s="406"/>
      <c r="BN291" s="406"/>
      <c r="BO291" s="406"/>
      <c r="BP291" s="346">
        <v>5</v>
      </c>
      <c r="BQ291" s="406"/>
      <c r="BR291" s="406"/>
      <c r="BS291" s="406"/>
      <c r="BT291" s="406"/>
      <c r="BU291" s="406"/>
      <c r="BV291" s="406"/>
      <c r="BW291" s="406"/>
      <c r="BX291" s="346">
        <v>6</v>
      </c>
      <c r="BY291" s="347"/>
      <c r="BZ291" s="347"/>
      <c r="CA291" s="347"/>
      <c r="CB291" s="347"/>
    </row>
    <row r="292" spans="1:84" ht="12.75" customHeight="1">
      <c r="A292" s="384">
        <v>1</v>
      </c>
      <c r="B292" s="384"/>
      <c r="C292" s="384"/>
      <c r="D292" s="384"/>
      <c r="E292" s="459" t="s">
        <v>211</v>
      </c>
      <c r="F292" s="460"/>
      <c r="G292" s="460"/>
      <c r="H292" s="460"/>
      <c r="I292" s="460"/>
      <c r="J292" s="460"/>
      <c r="K292" s="460"/>
      <c r="L292" s="460"/>
      <c r="M292" s="460"/>
      <c r="N292" s="460"/>
      <c r="O292" s="460"/>
      <c r="P292" s="460"/>
      <c r="Q292" s="460"/>
      <c r="R292" s="460"/>
      <c r="S292" s="460"/>
      <c r="T292" s="460"/>
      <c r="U292" s="460"/>
      <c r="V292" s="460"/>
      <c r="W292" s="460"/>
      <c r="X292" s="460"/>
      <c r="Y292" s="460"/>
      <c r="Z292" s="460"/>
      <c r="AA292" s="460"/>
      <c r="AB292" s="460"/>
      <c r="AC292" s="460"/>
      <c r="AD292" s="460"/>
      <c r="AE292" s="460"/>
      <c r="AF292" s="460"/>
      <c r="AG292" s="460"/>
      <c r="AH292" s="460"/>
      <c r="AI292" s="460"/>
      <c r="AJ292" s="460"/>
      <c r="AK292" s="460"/>
      <c r="AL292" s="460"/>
      <c r="AM292" s="460"/>
      <c r="AN292" s="460"/>
      <c r="AO292" s="460"/>
      <c r="AP292" s="460"/>
      <c r="AQ292" s="460"/>
      <c r="AR292" s="460"/>
      <c r="AS292" s="460"/>
      <c r="AT292" s="460"/>
      <c r="AU292" s="460"/>
      <c r="AV292" s="461"/>
      <c r="AW292" s="474">
        <f>BQ276</f>
        <v>24000</v>
      </c>
      <c r="AX292" s="458"/>
      <c r="AY292" s="458"/>
      <c r="AZ292" s="458"/>
      <c r="BA292" s="458"/>
      <c r="BB292" s="458"/>
      <c r="BC292" s="458"/>
      <c r="BD292" s="458"/>
      <c r="BE292" s="458" t="s">
        <v>5</v>
      </c>
      <c r="BF292" s="458"/>
      <c r="BG292" s="457">
        <f>BG293+BG295+BG296</f>
        <v>5280</v>
      </c>
      <c r="BH292" s="458"/>
      <c r="BI292" s="458"/>
      <c r="BJ292" s="458"/>
      <c r="BK292" s="458"/>
      <c r="BL292" s="458"/>
      <c r="BM292" s="458"/>
      <c r="BN292" s="458"/>
      <c r="BO292" s="458"/>
      <c r="BP292" s="457">
        <f>BP293+BP295+BP296</f>
        <v>0</v>
      </c>
      <c r="BQ292" s="458"/>
      <c r="BR292" s="458"/>
      <c r="BS292" s="458"/>
      <c r="BT292" s="458"/>
      <c r="BU292" s="458"/>
      <c r="BV292" s="458"/>
      <c r="BW292" s="458"/>
      <c r="BX292" s="457">
        <f>BX293+BX295+BX296</f>
        <v>0</v>
      </c>
      <c r="BY292" s="458"/>
      <c r="BZ292" s="458"/>
      <c r="CA292" s="458"/>
      <c r="CB292" s="458"/>
      <c r="CF292" s="122">
        <f>28462740+90000</f>
        <v>28552740</v>
      </c>
    </row>
    <row r="293" spans="1:84" ht="13.15" customHeight="1">
      <c r="A293" s="424" t="s">
        <v>98</v>
      </c>
      <c r="B293" s="425"/>
      <c r="C293" s="425"/>
      <c r="D293" s="426"/>
      <c r="E293" s="430" t="s">
        <v>30</v>
      </c>
      <c r="F293" s="431"/>
      <c r="G293" s="431"/>
      <c r="H293" s="431"/>
      <c r="I293" s="431"/>
      <c r="J293" s="431"/>
      <c r="K293" s="431"/>
      <c r="L293" s="431"/>
      <c r="M293" s="431"/>
      <c r="N293" s="431"/>
      <c r="O293" s="431"/>
      <c r="P293" s="431"/>
      <c r="Q293" s="431"/>
      <c r="R293" s="431"/>
      <c r="S293" s="431"/>
      <c r="T293" s="431"/>
      <c r="U293" s="431"/>
      <c r="V293" s="431"/>
      <c r="W293" s="431"/>
      <c r="X293" s="431"/>
      <c r="Y293" s="431"/>
      <c r="Z293" s="431"/>
      <c r="AA293" s="431"/>
      <c r="AB293" s="431"/>
      <c r="AC293" s="431"/>
      <c r="AD293" s="431"/>
      <c r="AE293" s="431"/>
      <c r="AF293" s="431"/>
      <c r="AG293" s="431"/>
      <c r="AH293" s="431"/>
      <c r="AI293" s="431"/>
      <c r="AJ293" s="431"/>
      <c r="AK293" s="431"/>
      <c r="AL293" s="431"/>
      <c r="AM293" s="431"/>
      <c r="AN293" s="431"/>
      <c r="AO293" s="431"/>
      <c r="AP293" s="431"/>
      <c r="AQ293" s="431"/>
      <c r="AR293" s="431"/>
      <c r="AS293" s="431"/>
      <c r="AT293" s="431"/>
      <c r="AU293" s="431"/>
      <c r="AV293" s="432"/>
      <c r="AW293" s="433"/>
      <c r="AX293" s="434"/>
      <c r="AY293" s="434"/>
      <c r="AZ293" s="434"/>
      <c r="BA293" s="434"/>
      <c r="BB293" s="434"/>
      <c r="BC293" s="434"/>
      <c r="BD293" s="434"/>
      <c r="BE293" s="434"/>
      <c r="BF293" s="435"/>
      <c r="BG293" s="433">
        <f>ROUND(AW292*22%,0)</f>
        <v>5280</v>
      </c>
      <c r="BH293" s="434"/>
      <c r="BI293" s="434"/>
      <c r="BJ293" s="434"/>
      <c r="BK293" s="434"/>
      <c r="BL293" s="434"/>
      <c r="BM293" s="434"/>
      <c r="BN293" s="434"/>
      <c r="BO293" s="435"/>
      <c r="BP293" s="433"/>
      <c r="BQ293" s="434"/>
      <c r="BR293" s="434"/>
      <c r="BS293" s="434"/>
      <c r="BT293" s="434"/>
      <c r="BU293" s="434"/>
      <c r="BV293" s="434"/>
      <c r="BW293" s="435"/>
      <c r="BX293" s="433"/>
      <c r="BY293" s="434"/>
      <c r="BZ293" s="434"/>
      <c r="CA293" s="434"/>
      <c r="CB293" s="435"/>
      <c r="CF293" s="122"/>
    </row>
    <row r="294" spans="1:84" ht="12.75" customHeight="1">
      <c r="A294" s="427"/>
      <c r="B294" s="428"/>
      <c r="C294" s="428"/>
      <c r="D294" s="429"/>
      <c r="E294" s="439" t="s">
        <v>233</v>
      </c>
      <c r="F294" s="440"/>
      <c r="G294" s="440"/>
      <c r="H294" s="440"/>
      <c r="I294" s="440"/>
      <c r="J294" s="440"/>
      <c r="K294" s="440"/>
      <c r="L294" s="440"/>
      <c r="M294" s="440"/>
      <c r="N294" s="440"/>
      <c r="O294" s="440"/>
      <c r="P294" s="440"/>
      <c r="Q294" s="440"/>
      <c r="R294" s="440"/>
      <c r="S294" s="440"/>
      <c r="T294" s="440"/>
      <c r="U294" s="440"/>
      <c r="V294" s="440"/>
      <c r="W294" s="440"/>
      <c r="X294" s="440"/>
      <c r="Y294" s="440"/>
      <c r="Z294" s="440"/>
      <c r="AA294" s="440"/>
      <c r="AB294" s="440"/>
      <c r="AC294" s="440"/>
      <c r="AD294" s="440"/>
      <c r="AE294" s="440"/>
      <c r="AF294" s="440"/>
      <c r="AG294" s="440"/>
      <c r="AH294" s="440"/>
      <c r="AI294" s="440"/>
      <c r="AJ294" s="440"/>
      <c r="AK294" s="440"/>
      <c r="AL294" s="440"/>
      <c r="AM294" s="440"/>
      <c r="AN294" s="440"/>
      <c r="AO294" s="440"/>
      <c r="AP294" s="440"/>
      <c r="AQ294" s="440"/>
      <c r="AR294" s="440"/>
      <c r="AS294" s="440"/>
      <c r="AT294" s="440"/>
      <c r="AU294" s="440"/>
      <c r="AV294" s="440"/>
      <c r="AW294" s="436"/>
      <c r="AX294" s="437"/>
      <c r="AY294" s="437"/>
      <c r="AZ294" s="437"/>
      <c r="BA294" s="437"/>
      <c r="BB294" s="437"/>
      <c r="BC294" s="437"/>
      <c r="BD294" s="437"/>
      <c r="BE294" s="437"/>
      <c r="BF294" s="438"/>
      <c r="BG294" s="436"/>
      <c r="BH294" s="437"/>
      <c r="BI294" s="437"/>
      <c r="BJ294" s="437"/>
      <c r="BK294" s="437"/>
      <c r="BL294" s="437"/>
      <c r="BM294" s="437"/>
      <c r="BN294" s="437"/>
      <c r="BO294" s="438"/>
      <c r="BP294" s="436"/>
      <c r="BQ294" s="437"/>
      <c r="BR294" s="437"/>
      <c r="BS294" s="437"/>
      <c r="BT294" s="437"/>
      <c r="BU294" s="437"/>
      <c r="BV294" s="437"/>
      <c r="BW294" s="438"/>
      <c r="BX294" s="436"/>
      <c r="BY294" s="437"/>
      <c r="BZ294" s="437"/>
      <c r="CA294" s="437"/>
      <c r="CB294" s="438"/>
      <c r="CF294" s="122">
        <f>AW292*22%</f>
        <v>5280</v>
      </c>
    </row>
    <row r="295" spans="1:84">
      <c r="A295" s="454" t="s">
        <v>100</v>
      </c>
      <c r="B295" s="455"/>
      <c r="C295" s="455"/>
      <c r="D295" s="456"/>
      <c r="E295" s="384" t="s">
        <v>234</v>
      </c>
      <c r="F295" s="385"/>
      <c r="G295" s="385"/>
      <c r="H295" s="385"/>
      <c r="I295" s="385"/>
      <c r="J295" s="385"/>
      <c r="K295" s="385"/>
      <c r="L295" s="385"/>
      <c r="M295" s="385"/>
      <c r="N295" s="385"/>
      <c r="O295" s="385"/>
      <c r="P295" s="385"/>
      <c r="Q295" s="385"/>
      <c r="R295" s="385"/>
      <c r="S295" s="385"/>
      <c r="T295" s="385"/>
      <c r="U295" s="385"/>
      <c r="V295" s="385"/>
      <c r="W295" s="385"/>
      <c r="X295" s="385"/>
      <c r="Y295" s="385"/>
      <c r="Z295" s="385"/>
      <c r="AA295" s="385"/>
      <c r="AB295" s="385"/>
      <c r="AC295" s="385"/>
      <c r="AD295" s="385"/>
      <c r="AE295" s="385"/>
      <c r="AF295" s="385"/>
      <c r="AG295" s="385"/>
      <c r="AH295" s="385"/>
      <c r="AI295" s="385"/>
      <c r="AJ295" s="385"/>
      <c r="AK295" s="385"/>
      <c r="AL295" s="385"/>
      <c r="AM295" s="385"/>
      <c r="AN295" s="385"/>
      <c r="AO295" s="385"/>
      <c r="AP295" s="385"/>
      <c r="AQ295" s="385"/>
      <c r="AR295" s="385"/>
      <c r="AS295" s="385"/>
      <c r="AT295" s="385"/>
      <c r="AU295" s="385"/>
      <c r="AV295" s="385"/>
      <c r="AW295" s="457"/>
      <c r="AX295" s="458"/>
      <c r="AY295" s="458"/>
      <c r="AZ295" s="458"/>
      <c r="BA295" s="458"/>
      <c r="BB295" s="458"/>
      <c r="BC295" s="458"/>
      <c r="BD295" s="458"/>
      <c r="BE295" s="458"/>
      <c r="BF295" s="458"/>
      <c r="BG295" s="457"/>
      <c r="BH295" s="458"/>
      <c r="BI295" s="458"/>
      <c r="BJ295" s="458"/>
      <c r="BK295" s="458"/>
      <c r="BL295" s="458"/>
      <c r="BM295" s="458"/>
      <c r="BN295" s="458"/>
      <c r="BO295" s="458"/>
      <c r="BP295" s="457"/>
      <c r="BQ295" s="458"/>
      <c r="BR295" s="458"/>
      <c r="BS295" s="458"/>
      <c r="BT295" s="458"/>
      <c r="BU295" s="458"/>
      <c r="BV295" s="458"/>
      <c r="BW295" s="458"/>
      <c r="BX295" s="457"/>
      <c r="BY295" s="458"/>
      <c r="BZ295" s="458"/>
      <c r="CA295" s="458"/>
      <c r="CB295" s="458"/>
      <c r="CF295" s="122"/>
    </row>
    <row r="296" spans="1:84">
      <c r="A296" s="424" t="s">
        <v>102</v>
      </c>
      <c r="B296" s="425"/>
      <c r="C296" s="425"/>
      <c r="D296" s="426"/>
      <c r="E296" s="459" t="s">
        <v>277</v>
      </c>
      <c r="F296" s="460"/>
      <c r="G296" s="460"/>
      <c r="H296" s="460"/>
      <c r="I296" s="460"/>
      <c r="J296" s="460"/>
      <c r="K296" s="460"/>
      <c r="L296" s="460"/>
      <c r="M296" s="460"/>
      <c r="N296" s="460"/>
      <c r="O296" s="460"/>
      <c r="P296" s="460"/>
      <c r="Q296" s="460"/>
      <c r="R296" s="460"/>
      <c r="S296" s="460"/>
      <c r="T296" s="460"/>
      <c r="U296" s="460"/>
      <c r="V296" s="460"/>
      <c r="W296" s="460"/>
      <c r="X296" s="460"/>
      <c r="Y296" s="460"/>
      <c r="Z296" s="460"/>
      <c r="AA296" s="460"/>
      <c r="AB296" s="460"/>
      <c r="AC296" s="460"/>
      <c r="AD296" s="460"/>
      <c r="AE296" s="460"/>
      <c r="AF296" s="460"/>
      <c r="AG296" s="460"/>
      <c r="AH296" s="460"/>
      <c r="AI296" s="460"/>
      <c r="AJ296" s="460"/>
      <c r="AK296" s="460"/>
      <c r="AL296" s="460"/>
      <c r="AM296" s="460"/>
      <c r="AN296" s="460"/>
      <c r="AO296" s="460"/>
      <c r="AP296" s="460"/>
      <c r="AQ296" s="460"/>
      <c r="AR296" s="460"/>
      <c r="AS296" s="460"/>
      <c r="AT296" s="460"/>
      <c r="AU296" s="460"/>
      <c r="AV296" s="461"/>
      <c r="AW296" s="462"/>
      <c r="AX296" s="463"/>
      <c r="AY296" s="463"/>
      <c r="AZ296" s="463"/>
      <c r="BA296" s="463"/>
      <c r="BB296" s="463"/>
      <c r="BC296" s="463"/>
      <c r="BD296" s="463"/>
      <c r="BE296" s="463"/>
      <c r="BF296" s="463"/>
      <c r="BG296" s="464"/>
      <c r="BH296" s="463"/>
      <c r="BI296" s="463"/>
      <c r="BJ296" s="463"/>
      <c r="BK296" s="463"/>
      <c r="BL296" s="463"/>
      <c r="BM296" s="463"/>
      <c r="BN296" s="463"/>
      <c r="BO296" s="463"/>
      <c r="BP296" s="464"/>
      <c r="BQ296" s="463"/>
      <c r="BR296" s="463"/>
      <c r="BS296" s="463"/>
      <c r="BT296" s="463"/>
      <c r="BU296" s="463"/>
      <c r="BV296" s="463"/>
      <c r="BW296" s="463"/>
      <c r="BX296" s="464"/>
      <c r="BY296" s="463"/>
      <c r="BZ296" s="463"/>
      <c r="CA296" s="463"/>
      <c r="CB296" s="463"/>
      <c r="CF296" s="122"/>
    </row>
    <row r="297" spans="1:84">
      <c r="A297" s="424">
        <v>2</v>
      </c>
      <c r="B297" s="425"/>
      <c r="C297" s="425"/>
      <c r="D297" s="426"/>
      <c r="E297" s="465" t="s">
        <v>212</v>
      </c>
      <c r="F297" s="466"/>
      <c r="G297" s="466"/>
      <c r="H297" s="466"/>
      <c r="I297" s="466"/>
      <c r="J297" s="466"/>
      <c r="K297" s="466"/>
      <c r="L297" s="466"/>
      <c r="M297" s="466"/>
      <c r="N297" s="466"/>
      <c r="O297" s="466"/>
      <c r="P297" s="466"/>
      <c r="Q297" s="466"/>
      <c r="R297" s="466"/>
      <c r="S297" s="466"/>
      <c r="T297" s="466"/>
      <c r="U297" s="466"/>
      <c r="V297" s="466"/>
      <c r="W297" s="466"/>
      <c r="X297" s="466"/>
      <c r="Y297" s="466"/>
      <c r="Z297" s="466"/>
      <c r="AA297" s="466"/>
      <c r="AB297" s="466"/>
      <c r="AC297" s="466"/>
      <c r="AD297" s="466"/>
      <c r="AE297" s="466"/>
      <c r="AF297" s="466"/>
      <c r="AG297" s="466"/>
      <c r="AH297" s="466"/>
      <c r="AI297" s="466"/>
      <c r="AJ297" s="466"/>
      <c r="AK297" s="466"/>
      <c r="AL297" s="466"/>
      <c r="AM297" s="466"/>
      <c r="AN297" s="466"/>
      <c r="AO297" s="466"/>
      <c r="AP297" s="466"/>
      <c r="AQ297" s="466"/>
      <c r="AR297" s="466"/>
      <c r="AS297" s="466"/>
      <c r="AT297" s="466"/>
      <c r="AU297" s="466"/>
      <c r="AV297" s="466"/>
      <c r="AW297" s="433">
        <f>AW292</f>
        <v>24000</v>
      </c>
      <c r="AX297" s="467"/>
      <c r="AY297" s="467"/>
      <c r="AZ297" s="467"/>
      <c r="BA297" s="467"/>
      <c r="BB297" s="467"/>
      <c r="BC297" s="467"/>
      <c r="BD297" s="467"/>
      <c r="BE297" s="467"/>
      <c r="BF297" s="467"/>
      <c r="BG297" s="433">
        <f>BG299+BG302+BG304+BG306+BG308</f>
        <v>744</v>
      </c>
      <c r="BH297" s="467"/>
      <c r="BI297" s="467"/>
      <c r="BJ297" s="467"/>
      <c r="BK297" s="467"/>
      <c r="BL297" s="467"/>
      <c r="BM297" s="467"/>
      <c r="BN297" s="467"/>
      <c r="BO297" s="467"/>
      <c r="BP297" s="433">
        <f>BP299+BP302+BP304+BP306+BP308</f>
        <v>0</v>
      </c>
      <c r="BQ297" s="467"/>
      <c r="BR297" s="467"/>
      <c r="BS297" s="467"/>
      <c r="BT297" s="467"/>
      <c r="BU297" s="467"/>
      <c r="BV297" s="467"/>
      <c r="BW297" s="467"/>
      <c r="BX297" s="433">
        <f>BX299+BX302+BX304+BX306+BX308</f>
        <v>0</v>
      </c>
      <c r="BY297" s="467"/>
      <c r="BZ297" s="467"/>
      <c r="CA297" s="467"/>
      <c r="CB297" s="462"/>
      <c r="CF297" s="122"/>
    </row>
    <row r="298" spans="1:84">
      <c r="A298" s="427"/>
      <c r="B298" s="428"/>
      <c r="C298" s="428"/>
      <c r="D298" s="429"/>
      <c r="E298" s="468" t="s">
        <v>213</v>
      </c>
      <c r="F298" s="469"/>
      <c r="G298" s="469"/>
      <c r="H298" s="469"/>
      <c r="I298" s="469"/>
      <c r="J298" s="469"/>
      <c r="K298" s="469"/>
      <c r="L298" s="469"/>
      <c r="M298" s="469"/>
      <c r="N298" s="469"/>
      <c r="O298" s="469"/>
      <c r="P298" s="469"/>
      <c r="Q298" s="469"/>
      <c r="R298" s="469"/>
      <c r="S298" s="469"/>
      <c r="T298" s="469"/>
      <c r="U298" s="469"/>
      <c r="V298" s="469"/>
      <c r="W298" s="469"/>
      <c r="X298" s="469"/>
      <c r="Y298" s="469"/>
      <c r="Z298" s="469"/>
      <c r="AA298" s="469"/>
      <c r="AB298" s="469"/>
      <c r="AC298" s="469"/>
      <c r="AD298" s="469"/>
      <c r="AE298" s="469"/>
      <c r="AF298" s="469"/>
      <c r="AG298" s="469"/>
      <c r="AH298" s="469"/>
      <c r="AI298" s="469"/>
      <c r="AJ298" s="469"/>
      <c r="AK298" s="469"/>
      <c r="AL298" s="469"/>
      <c r="AM298" s="469"/>
      <c r="AN298" s="469"/>
      <c r="AO298" s="469"/>
      <c r="AP298" s="469"/>
      <c r="AQ298" s="469"/>
      <c r="AR298" s="469"/>
      <c r="AS298" s="469"/>
      <c r="AT298" s="469"/>
      <c r="AU298" s="469"/>
      <c r="AV298" s="470"/>
      <c r="AW298" s="436"/>
      <c r="AX298" s="437"/>
      <c r="AY298" s="437"/>
      <c r="AZ298" s="437"/>
      <c r="BA298" s="437"/>
      <c r="BB298" s="437"/>
      <c r="BC298" s="437"/>
      <c r="BD298" s="437"/>
      <c r="BE298" s="437"/>
      <c r="BF298" s="437"/>
      <c r="BG298" s="436"/>
      <c r="BH298" s="437"/>
      <c r="BI298" s="437"/>
      <c r="BJ298" s="437"/>
      <c r="BK298" s="437"/>
      <c r="BL298" s="437"/>
      <c r="BM298" s="437"/>
      <c r="BN298" s="437"/>
      <c r="BO298" s="437"/>
      <c r="BP298" s="436"/>
      <c r="BQ298" s="437"/>
      <c r="BR298" s="437"/>
      <c r="BS298" s="437"/>
      <c r="BT298" s="437"/>
      <c r="BU298" s="437"/>
      <c r="BV298" s="437"/>
      <c r="BW298" s="437"/>
      <c r="BX298" s="436"/>
      <c r="BY298" s="437"/>
      <c r="BZ298" s="437"/>
      <c r="CA298" s="437"/>
      <c r="CB298" s="438"/>
      <c r="CF298" s="122"/>
    </row>
    <row r="299" spans="1:84" s="46" customFormat="1" ht="15.75">
      <c r="A299" s="424" t="s">
        <v>214</v>
      </c>
      <c r="B299" s="425"/>
      <c r="C299" s="425"/>
      <c r="D299" s="426"/>
      <c r="E299" s="430" t="s">
        <v>30</v>
      </c>
      <c r="F299" s="431"/>
      <c r="G299" s="431"/>
      <c r="H299" s="431"/>
      <c r="I299" s="431"/>
      <c r="J299" s="431"/>
      <c r="K299" s="431"/>
      <c r="L299" s="431"/>
      <c r="M299" s="431"/>
      <c r="N299" s="431"/>
      <c r="O299" s="431"/>
      <c r="P299" s="431"/>
      <c r="Q299" s="431"/>
      <c r="R299" s="431"/>
      <c r="S299" s="431"/>
      <c r="T299" s="431"/>
      <c r="U299" s="431"/>
      <c r="V299" s="431"/>
      <c r="W299" s="431"/>
      <c r="X299" s="431"/>
      <c r="Y299" s="431"/>
      <c r="Z299" s="431"/>
      <c r="AA299" s="431"/>
      <c r="AB299" s="431"/>
      <c r="AC299" s="431"/>
      <c r="AD299" s="431"/>
      <c r="AE299" s="431"/>
      <c r="AF299" s="431"/>
      <c r="AG299" s="431"/>
      <c r="AH299" s="431"/>
      <c r="AI299" s="431"/>
      <c r="AJ299" s="431"/>
      <c r="AK299" s="431"/>
      <c r="AL299" s="431"/>
      <c r="AM299" s="431"/>
      <c r="AN299" s="431"/>
      <c r="AO299" s="431"/>
      <c r="AP299" s="431"/>
      <c r="AQ299" s="431"/>
      <c r="AR299" s="431"/>
      <c r="AS299" s="431"/>
      <c r="AT299" s="431"/>
      <c r="AU299" s="431"/>
      <c r="AV299" s="432"/>
      <c r="AW299" s="444"/>
      <c r="AX299" s="445"/>
      <c r="AY299" s="445"/>
      <c r="AZ299" s="445"/>
      <c r="BA299" s="445"/>
      <c r="BB299" s="445"/>
      <c r="BC299" s="445"/>
      <c r="BD299" s="445"/>
      <c r="BE299" s="445"/>
      <c r="BF299" s="445"/>
      <c r="BG299" s="447">
        <f>ROUND(AW297*2.9%,0)</f>
        <v>696</v>
      </c>
      <c r="BH299" s="445"/>
      <c r="BI299" s="445"/>
      <c r="BJ299" s="445"/>
      <c r="BK299" s="445"/>
      <c r="BL299" s="445"/>
      <c r="BM299" s="445"/>
      <c r="BN299" s="445"/>
      <c r="BO299" s="445"/>
      <c r="BP299" s="447"/>
      <c r="BQ299" s="445"/>
      <c r="BR299" s="445"/>
      <c r="BS299" s="445"/>
      <c r="BT299" s="445"/>
      <c r="BU299" s="445"/>
      <c r="BV299" s="445"/>
      <c r="BW299" s="445"/>
      <c r="BX299" s="433"/>
      <c r="BY299" s="434"/>
      <c r="BZ299" s="434"/>
      <c r="CA299" s="434"/>
      <c r="CB299" s="435"/>
      <c r="CF299" s="123"/>
    </row>
    <row r="300" spans="1:84" s="46" customFormat="1" ht="25.15" customHeight="1">
      <c r="A300" s="441"/>
      <c r="B300" s="442"/>
      <c r="C300" s="442"/>
      <c r="D300" s="443"/>
      <c r="E300" s="450" t="s">
        <v>215</v>
      </c>
      <c r="F300" s="451"/>
      <c r="G300" s="451"/>
      <c r="H300" s="451"/>
      <c r="I300" s="451"/>
      <c r="J300" s="451"/>
      <c r="K300" s="451"/>
      <c r="L300" s="451"/>
      <c r="M300" s="451"/>
      <c r="N300" s="451"/>
      <c r="O300" s="451"/>
      <c r="P300" s="451"/>
      <c r="Q300" s="451"/>
      <c r="R300" s="451"/>
      <c r="S300" s="451"/>
      <c r="T300" s="451"/>
      <c r="U300" s="451"/>
      <c r="V300" s="451"/>
      <c r="W300" s="451"/>
      <c r="X300" s="451"/>
      <c r="Y300" s="451"/>
      <c r="Z300" s="451"/>
      <c r="AA300" s="451"/>
      <c r="AB300" s="451"/>
      <c r="AC300" s="451"/>
      <c r="AD300" s="451"/>
      <c r="AE300" s="451"/>
      <c r="AF300" s="451"/>
      <c r="AG300" s="451"/>
      <c r="AH300" s="451"/>
      <c r="AI300" s="451"/>
      <c r="AJ300" s="451"/>
      <c r="AK300" s="451"/>
      <c r="AL300" s="451"/>
      <c r="AM300" s="451"/>
      <c r="AN300" s="451"/>
      <c r="AO300" s="451"/>
      <c r="AP300" s="451"/>
      <c r="AQ300" s="451"/>
      <c r="AR300" s="451"/>
      <c r="AS300" s="451"/>
      <c r="AT300" s="451"/>
      <c r="AU300" s="451"/>
      <c r="AV300" s="452"/>
      <c r="AW300" s="446"/>
      <c r="AX300" s="446"/>
      <c r="AY300" s="446"/>
      <c r="AZ300" s="446"/>
      <c r="BA300" s="446"/>
      <c r="BB300" s="446"/>
      <c r="BC300" s="446"/>
      <c r="BD300" s="446"/>
      <c r="BE300" s="446"/>
      <c r="BF300" s="446"/>
      <c r="BG300" s="448"/>
      <c r="BH300" s="446"/>
      <c r="BI300" s="446"/>
      <c r="BJ300" s="446"/>
      <c r="BK300" s="446"/>
      <c r="BL300" s="446"/>
      <c r="BM300" s="446"/>
      <c r="BN300" s="446"/>
      <c r="BO300" s="446"/>
      <c r="BP300" s="448"/>
      <c r="BQ300" s="446"/>
      <c r="BR300" s="446"/>
      <c r="BS300" s="446"/>
      <c r="BT300" s="446"/>
      <c r="BU300" s="446"/>
      <c r="BV300" s="446"/>
      <c r="BW300" s="446"/>
      <c r="BX300" s="448"/>
      <c r="BY300" s="446"/>
      <c r="BZ300" s="446"/>
      <c r="CA300" s="446"/>
      <c r="CB300" s="449"/>
      <c r="CF300" s="123"/>
    </row>
    <row r="301" spans="1:84" s="46" customFormat="1" ht="25.9" customHeight="1">
      <c r="A301" s="427"/>
      <c r="B301" s="428"/>
      <c r="C301" s="428"/>
      <c r="D301" s="429"/>
      <c r="E301" s="453" t="s">
        <v>216</v>
      </c>
      <c r="F301" s="440"/>
      <c r="G301" s="440"/>
      <c r="H301" s="440"/>
      <c r="I301" s="440"/>
      <c r="J301" s="440"/>
      <c r="K301" s="440"/>
      <c r="L301" s="440"/>
      <c r="M301" s="440"/>
      <c r="N301" s="440"/>
      <c r="O301" s="440"/>
      <c r="P301" s="440"/>
      <c r="Q301" s="440"/>
      <c r="R301" s="440"/>
      <c r="S301" s="440"/>
      <c r="T301" s="440"/>
      <c r="U301" s="440"/>
      <c r="V301" s="440"/>
      <c r="W301" s="440"/>
      <c r="X301" s="440"/>
      <c r="Y301" s="440"/>
      <c r="Z301" s="440"/>
      <c r="AA301" s="440"/>
      <c r="AB301" s="440"/>
      <c r="AC301" s="440"/>
      <c r="AD301" s="440"/>
      <c r="AE301" s="440"/>
      <c r="AF301" s="440"/>
      <c r="AG301" s="440"/>
      <c r="AH301" s="440"/>
      <c r="AI301" s="440"/>
      <c r="AJ301" s="440"/>
      <c r="AK301" s="440"/>
      <c r="AL301" s="440"/>
      <c r="AM301" s="440"/>
      <c r="AN301" s="440"/>
      <c r="AO301" s="440"/>
      <c r="AP301" s="440"/>
      <c r="AQ301" s="440"/>
      <c r="AR301" s="440"/>
      <c r="AS301" s="440"/>
      <c r="AT301" s="440"/>
      <c r="AU301" s="440"/>
      <c r="AV301" s="440"/>
      <c r="AW301" s="437"/>
      <c r="AX301" s="437"/>
      <c r="AY301" s="437"/>
      <c r="AZ301" s="437"/>
      <c r="BA301" s="437"/>
      <c r="BB301" s="437"/>
      <c r="BC301" s="437"/>
      <c r="BD301" s="437"/>
      <c r="BE301" s="437"/>
      <c r="BF301" s="437"/>
      <c r="BG301" s="436"/>
      <c r="BH301" s="437"/>
      <c r="BI301" s="437"/>
      <c r="BJ301" s="437"/>
      <c r="BK301" s="437"/>
      <c r="BL301" s="437"/>
      <c r="BM301" s="437"/>
      <c r="BN301" s="437"/>
      <c r="BO301" s="437"/>
      <c r="BP301" s="436"/>
      <c r="BQ301" s="437"/>
      <c r="BR301" s="437"/>
      <c r="BS301" s="437"/>
      <c r="BT301" s="437"/>
      <c r="BU301" s="437"/>
      <c r="BV301" s="437"/>
      <c r="BW301" s="437"/>
      <c r="BX301" s="436"/>
      <c r="BY301" s="437"/>
      <c r="BZ301" s="437"/>
      <c r="CA301" s="437"/>
      <c r="CB301" s="438"/>
      <c r="CF301" s="123">
        <f>AW297*2.9%</f>
        <v>696</v>
      </c>
    </row>
    <row r="302" spans="1:84" s="46" customFormat="1" ht="25.15" customHeight="1">
      <c r="A302" s="424" t="s">
        <v>217</v>
      </c>
      <c r="B302" s="425"/>
      <c r="C302" s="425"/>
      <c r="D302" s="426"/>
      <c r="E302" s="430" t="s">
        <v>237</v>
      </c>
      <c r="F302" s="431"/>
      <c r="G302" s="431"/>
      <c r="H302" s="431"/>
      <c r="I302" s="431"/>
      <c r="J302" s="431"/>
      <c r="K302" s="431"/>
      <c r="L302" s="431"/>
      <c r="M302" s="431"/>
      <c r="N302" s="431"/>
      <c r="O302" s="431"/>
      <c r="P302" s="431"/>
      <c r="Q302" s="431"/>
      <c r="R302" s="431"/>
      <c r="S302" s="431"/>
      <c r="T302" s="431"/>
      <c r="U302" s="431"/>
      <c r="V302" s="431"/>
      <c r="W302" s="431"/>
      <c r="X302" s="431"/>
      <c r="Y302" s="431"/>
      <c r="Z302" s="431"/>
      <c r="AA302" s="431"/>
      <c r="AB302" s="431"/>
      <c r="AC302" s="431"/>
      <c r="AD302" s="431"/>
      <c r="AE302" s="431"/>
      <c r="AF302" s="431"/>
      <c r="AG302" s="431"/>
      <c r="AH302" s="431"/>
      <c r="AI302" s="431"/>
      <c r="AJ302" s="431"/>
      <c r="AK302" s="431"/>
      <c r="AL302" s="431"/>
      <c r="AM302" s="431"/>
      <c r="AN302" s="431"/>
      <c r="AO302" s="431"/>
      <c r="AP302" s="431"/>
      <c r="AQ302" s="431"/>
      <c r="AR302" s="431"/>
      <c r="AS302" s="431"/>
      <c r="AT302" s="431"/>
      <c r="AU302" s="431"/>
      <c r="AV302" s="432"/>
      <c r="AW302" s="433"/>
      <c r="AX302" s="434"/>
      <c r="AY302" s="434"/>
      <c r="AZ302" s="434"/>
      <c r="BA302" s="434"/>
      <c r="BB302" s="434"/>
      <c r="BC302" s="434"/>
      <c r="BD302" s="434"/>
      <c r="BE302" s="434"/>
      <c r="BF302" s="435"/>
      <c r="BG302" s="433"/>
      <c r="BH302" s="434"/>
      <c r="BI302" s="434"/>
      <c r="BJ302" s="434"/>
      <c r="BK302" s="434"/>
      <c r="BL302" s="434"/>
      <c r="BM302" s="434"/>
      <c r="BN302" s="434"/>
      <c r="BO302" s="435"/>
      <c r="BP302" s="433"/>
      <c r="BQ302" s="434"/>
      <c r="BR302" s="434"/>
      <c r="BS302" s="434"/>
      <c r="BT302" s="434"/>
      <c r="BU302" s="434"/>
      <c r="BV302" s="434"/>
      <c r="BW302" s="435"/>
      <c r="BX302" s="433"/>
      <c r="BY302" s="434"/>
      <c r="BZ302" s="434"/>
      <c r="CA302" s="434"/>
      <c r="CB302" s="435"/>
      <c r="CF302" s="123"/>
    </row>
    <row r="303" spans="1:84" s="46" customFormat="1" ht="28.15" customHeight="1">
      <c r="A303" s="427"/>
      <c r="B303" s="428"/>
      <c r="C303" s="428"/>
      <c r="D303" s="429"/>
      <c r="E303" s="439" t="s">
        <v>238</v>
      </c>
      <c r="F303" s="440"/>
      <c r="G303" s="440"/>
      <c r="H303" s="440"/>
      <c r="I303" s="440"/>
      <c r="J303" s="440"/>
      <c r="K303" s="440"/>
      <c r="L303" s="440"/>
      <c r="M303" s="440"/>
      <c r="N303" s="440"/>
      <c r="O303" s="440"/>
      <c r="P303" s="440"/>
      <c r="Q303" s="440"/>
      <c r="R303" s="440"/>
      <c r="S303" s="440"/>
      <c r="T303" s="440"/>
      <c r="U303" s="440"/>
      <c r="V303" s="440"/>
      <c r="W303" s="440"/>
      <c r="X303" s="440"/>
      <c r="Y303" s="440"/>
      <c r="Z303" s="440"/>
      <c r="AA303" s="440"/>
      <c r="AB303" s="440"/>
      <c r="AC303" s="440"/>
      <c r="AD303" s="440"/>
      <c r="AE303" s="440"/>
      <c r="AF303" s="440"/>
      <c r="AG303" s="440"/>
      <c r="AH303" s="440"/>
      <c r="AI303" s="440"/>
      <c r="AJ303" s="440"/>
      <c r="AK303" s="440"/>
      <c r="AL303" s="440"/>
      <c r="AM303" s="440"/>
      <c r="AN303" s="440"/>
      <c r="AO303" s="440"/>
      <c r="AP303" s="440"/>
      <c r="AQ303" s="440"/>
      <c r="AR303" s="440"/>
      <c r="AS303" s="440"/>
      <c r="AT303" s="440"/>
      <c r="AU303" s="440"/>
      <c r="AV303" s="440"/>
      <c r="AW303" s="436"/>
      <c r="AX303" s="437"/>
      <c r="AY303" s="437"/>
      <c r="AZ303" s="437"/>
      <c r="BA303" s="437"/>
      <c r="BB303" s="437"/>
      <c r="BC303" s="437"/>
      <c r="BD303" s="437"/>
      <c r="BE303" s="437"/>
      <c r="BF303" s="438"/>
      <c r="BG303" s="436"/>
      <c r="BH303" s="437"/>
      <c r="BI303" s="437"/>
      <c r="BJ303" s="437"/>
      <c r="BK303" s="437"/>
      <c r="BL303" s="437"/>
      <c r="BM303" s="437"/>
      <c r="BN303" s="437"/>
      <c r="BO303" s="438"/>
      <c r="BP303" s="436"/>
      <c r="BQ303" s="437"/>
      <c r="BR303" s="437"/>
      <c r="BS303" s="437"/>
      <c r="BT303" s="437"/>
      <c r="BU303" s="437"/>
      <c r="BV303" s="437"/>
      <c r="BW303" s="438"/>
      <c r="BX303" s="436"/>
      <c r="BY303" s="437"/>
      <c r="BZ303" s="437"/>
      <c r="CA303" s="437"/>
      <c r="CB303" s="438"/>
      <c r="CF303" s="123"/>
    </row>
    <row r="304" spans="1:84" s="46" customFormat="1" ht="25.15" customHeight="1">
      <c r="A304" s="424" t="s">
        <v>239</v>
      </c>
      <c r="B304" s="425"/>
      <c r="C304" s="425"/>
      <c r="D304" s="426"/>
      <c r="E304" s="430" t="s">
        <v>218</v>
      </c>
      <c r="F304" s="431"/>
      <c r="G304" s="431"/>
      <c r="H304" s="431"/>
      <c r="I304" s="431"/>
      <c r="J304" s="431"/>
      <c r="K304" s="431"/>
      <c r="L304" s="431"/>
      <c r="M304" s="431"/>
      <c r="N304" s="431"/>
      <c r="O304" s="431"/>
      <c r="P304" s="431"/>
      <c r="Q304" s="431"/>
      <c r="R304" s="431"/>
      <c r="S304" s="431"/>
      <c r="T304" s="431"/>
      <c r="U304" s="431"/>
      <c r="V304" s="431"/>
      <c r="W304" s="431"/>
      <c r="X304" s="431"/>
      <c r="Y304" s="431"/>
      <c r="Z304" s="431"/>
      <c r="AA304" s="431"/>
      <c r="AB304" s="431"/>
      <c r="AC304" s="431"/>
      <c r="AD304" s="431"/>
      <c r="AE304" s="431"/>
      <c r="AF304" s="431"/>
      <c r="AG304" s="431"/>
      <c r="AH304" s="431"/>
      <c r="AI304" s="431"/>
      <c r="AJ304" s="431"/>
      <c r="AK304" s="431"/>
      <c r="AL304" s="431"/>
      <c r="AM304" s="431"/>
      <c r="AN304" s="431"/>
      <c r="AO304" s="431"/>
      <c r="AP304" s="431"/>
      <c r="AQ304" s="431"/>
      <c r="AR304" s="431"/>
      <c r="AS304" s="431"/>
      <c r="AT304" s="431"/>
      <c r="AU304" s="431"/>
      <c r="AV304" s="432"/>
      <c r="AW304" s="433"/>
      <c r="AX304" s="434"/>
      <c r="AY304" s="434"/>
      <c r="AZ304" s="434"/>
      <c r="BA304" s="434"/>
      <c r="BB304" s="434"/>
      <c r="BC304" s="434"/>
      <c r="BD304" s="434"/>
      <c r="BE304" s="434"/>
      <c r="BF304" s="435"/>
      <c r="BG304" s="433">
        <f>ROUND(AW297*0.2%,0)</f>
        <v>48</v>
      </c>
      <c r="BH304" s="434"/>
      <c r="BI304" s="434"/>
      <c r="BJ304" s="434"/>
      <c r="BK304" s="434"/>
      <c r="BL304" s="434"/>
      <c r="BM304" s="434"/>
      <c r="BN304" s="434"/>
      <c r="BO304" s="435"/>
      <c r="BP304" s="433"/>
      <c r="BQ304" s="434"/>
      <c r="BR304" s="434"/>
      <c r="BS304" s="434"/>
      <c r="BT304" s="434"/>
      <c r="BU304" s="434"/>
      <c r="BV304" s="434"/>
      <c r="BW304" s="435"/>
      <c r="BX304" s="433"/>
      <c r="BY304" s="434"/>
      <c r="BZ304" s="434"/>
      <c r="CA304" s="434"/>
      <c r="CB304" s="435"/>
      <c r="CF304" s="123"/>
    </row>
    <row r="305" spans="1:84" s="46" customFormat="1" ht="15.75">
      <c r="A305" s="427"/>
      <c r="B305" s="428"/>
      <c r="C305" s="428"/>
      <c r="D305" s="429"/>
      <c r="E305" s="439" t="s">
        <v>219</v>
      </c>
      <c r="F305" s="440"/>
      <c r="G305" s="440"/>
      <c r="H305" s="440"/>
      <c r="I305" s="440"/>
      <c r="J305" s="440"/>
      <c r="K305" s="440"/>
      <c r="L305" s="440"/>
      <c r="M305" s="440"/>
      <c r="N305" s="440"/>
      <c r="O305" s="440"/>
      <c r="P305" s="440"/>
      <c r="Q305" s="440"/>
      <c r="R305" s="440"/>
      <c r="S305" s="440"/>
      <c r="T305" s="440"/>
      <c r="U305" s="440"/>
      <c r="V305" s="440"/>
      <c r="W305" s="440"/>
      <c r="X305" s="440"/>
      <c r="Y305" s="440"/>
      <c r="Z305" s="440"/>
      <c r="AA305" s="440"/>
      <c r="AB305" s="440"/>
      <c r="AC305" s="440"/>
      <c r="AD305" s="440"/>
      <c r="AE305" s="440"/>
      <c r="AF305" s="440"/>
      <c r="AG305" s="440"/>
      <c r="AH305" s="440"/>
      <c r="AI305" s="440"/>
      <c r="AJ305" s="440"/>
      <c r="AK305" s="440"/>
      <c r="AL305" s="440"/>
      <c r="AM305" s="440"/>
      <c r="AN305" s="440"/>
      <c r="AO305" s="440"/>
      <c r="AP305" s="440"/>
      <c r="AQ305" s="440"/>
      <c r="AR305" s="440"/>
      <c r="AS305" s="440"/>
      <c r="AT305" s="440"/>
      <c r="AU305" s="440"/>
      <c r="AV305" s="440"/>
      <c r="AW305" s="436"/>
      <c r="AX305" s="437"/>
      <c r="AY305" s="437"/>
      <c r="AZ305" s="437"/>
      <c r="BA305" s="437"/>
      <c r="BB305" s="437"/>
      <c r="BC305" s="437"/>
      <c r="BD305" s="437"/>
      <c r="BE305" s="437"/>
      <c r="BF305" s="438"/>
      <c r="BG305" s="436"/>
      <c r="BH305" s="437"/>
      <c r="BI305" s="437"/>
      <c r="BJ305" s="437"/>
      <c r="BK305" s="437"/>
      <c r="BL305" s="437"/>
      <c r="BM305" s="437"/>
      <c r="BN305" s="437"/>
      <c r="BO305" s="438"/>
      <c r="BP305" s="436"/>
      <c r="BQ305" s="437"/>
      <c r="BR305" s="437"/>
      <c r="BS305" s="437"/>
      <c r="BT305" s="437"/>
      <c r="BU305" s="437"/>
      <c r="BV305" s="437"/>
      <c r="BW305" s="438"/>
      <c r="BX305" s="436"/>
      <c r="BY305" s="437"/>
      <c r="BZ305" s="437"/>
      <c r="CA305" s="437"/>
      <c r="CB305" s="438"/>
      <c r="CF305" s="123">
        <f>AW297*0.2%</f>
        <v>48</v>
      </c>
    </row>
    <row r="306" spans="1:84" s="46" customFormat="1" ht="25.15" customHeight="1">
      <c r="A306" s="424" t="s">
        <v>240</v>
      </c>
      <c r="B306" s="425"/>
      <c r="C306" s="425"/>
      <c r="D306" s="426"/>
      <c r="E306" s="430" t="s">
        <v>218</v>
      </c>
      <c r="F306" s="431"/>
      <c r="G306" s="431"/>
      <c r="H306" s="431"/>
      <c r="I306" s="431"/>
      <c r="J306" s="431"/>
      <c r="K306" s="431"/>
      <c r="L306" s="431"/>
      <c r="M306" s="431"/>
      <c r="N306" s="431"/>
      <c r="O306" s="431"/>
      <c r="P306" s="431"/>
      <c r="Q306" s="431"/>
      <c r="R306" s="431"/>
      <c r="S306" s="431"/>
      <c r="T306" s="431"/>
      <c r="U306" s="431"/>
      <c r="V306" s="431"/>
      <c r="W306" s="431"/>
      <c r="X306" s="431"/>
      <c r="Y306" s="431"/>
      <c r="Z306" s="431"/>
      <c r="AA306" s="431"/>
      <c r="AB306" s="431"/>
      <c r="AC306" s="431"/>
      <c r="AD306" s="431"/>
      <c r="AE306" s="431"/>
      <c r="AF306" s="431"/>
      <c r="AG306" s="431"/>
      <c r="AH306" s="431"/>
      <c r="AI306" s="431"/>
      <c r="AJ306" s="431"/>
      <c r="AK306" s="431"/>
      <c r="AL306" s="431"/>
      <c r="AM306" s="431"/>
      <c r="AN306" s="431"/>
      <c r="AO306" s="431"/>
      <c r="AP306" s="431"/>
      <c r="AQ306" s="431"/>
      <c r="AR306" s="431"/>
      <c r="AS306" s="431"/>
      <c r="AT306" s="431"/>
      <c r="AU306" s="431"/>
      <c r="AV306" s="432"/>
      <c r="AW306" s="433"/>
      <c r="AX306" s="434"/>
      <c r="AY306" s="434"/>
      <c r="AZ306" s="434"/>
      <c r="BA306" s="434"/>
      <c r="BB306" s="434"/>
      <c r="BC306" s="434"/>
      <c r="BD306" s="434"/>
      <c r="BE306" s="434"/>
      <c r="BF306" s="435"/>
      <c r="BG306" s="433"/>
      <c r="BH306" s="434"/>
      <c r="BI306" s="434"/>
      <c r="BJ306" s="434"/>
      <c r="BK306" s="434"/>
      <c r="BL306" s="434"/>
      <c r="BM306" s="434"/>
      <c r="BN306" s="434"/>
      <c r="BO306" s="435"/>
      <c r="BP306" s="433"/>
      <c r="BQ306" s="434"/>
      <c r="BR306" s="434"/>
      <c r="BS306" s="434"/>
      <c r="BT306" s="434"/>
      <c r="BU306" s="434"/>
      <c r="BV306" s="434"/>
      <c r="BW306" s="435"/>
      <c r="BX306" s="433"/>
      <c r="BY306" s="434"/>
      <c r="BZ306" s="434"/>
      <c r="CA306" s="434"/>
      <c r="CB306" s="435"/>
      <c r="CF306" s="123"/>
    </row>
    <row r="307" spans="1:84">
      <c r="A307" s="427"/>
      <c r="B307" s="428"/>
      <c r="C307" s="428"/>
      <c r="D307" s="429"/>
      <c r="E307" s="439" t="s">
        <v>241</v>
      </c>
      <c r="F307" s="440"/>
      <c r="G307" s="440"/>
      <c r="H307" s="440"/>
      <c r="I307" s="440"/>
      <c r="J307" s="440"/>
      <c r="K307" s="440"/>
      <c r="L307" s="440"/>
      <c r="M307" s="440"/>
      <c r="N307" s="440"/>
      <c r="O307" s="440"/>
      <c r="P307" s="440"/>
      <c r="Q307" s="440"/>
      <c r="R307" s="440"/>
      <c r="S307" s="440"/>
      <c r="T307" s="440"/>
      <c r="U307" s="440"/>
      <c r="V307" s="440"/>
      <c r="W307" s="440"/>
      <c r="X307" s="440"/>
      <c r="Y307" s="440"/>
      <c r="Z307" s="440"/>
      <c r="AA307" s="440"/>
      <c r="AB307" s="440"/>
      <c r="AC307" s="440"/>
      <c r="AD307" s="440"/>
      <c r="AE307" s="440"/>
      <c r="AF307" s="440"/>
      <c r="AG307" s="440"/>
      <c r="AH307" s="440"/>
      <c r="AI307" s="440"/>
      <c r="AJ307" s="440"/>
      <c r="AK307" s="440"/>
      <c r="AL307" s="440"/>
      <c r="AM307" s="440"/>
      <c r="AN307" s="440"/>
      <c r="AO307" s="440"/>
      <c r="AP307" s="440"/>
      <c r="AQ307" s="440"/>
      <c r="AR307" s="440"/>
      <c r="AS307" s="440"/>
      <c r="AT307" s="440"/>
      <c r="AU307" s="440"/>
      <c r="AV307" s="440"/>
      <c r="AW307" s="436"/>
      <c r="AX307" s="437"/>
      <c r="AY307" s="437"/>
      <c r="AZ307" s="437"/>
      <c r="BA307" s="437"/>
      <c r="BB307" s="437"/>
      <c r="BC307" s="437"/>
      <c r="BD307" s="437"/>
      <c r="BE307" s="437"/>
      <c r="BF307" s="438"/>
      <c r="BG307" s="436"/>
      <c r="BH307" s="437"/>
      <c r="BI307" s="437"/>
      <c r="BJ307" s="437"/>
      <c r="BK307" s="437"/>
      <c r="BL307" s="437"/>
      <c r="BM307" s="437"/>
      <c r="BN307" s="437"/>
      <c r="BO307" s="438"/>
      <c r="BP307" s="436"/>
      <c r="BQ307" s="437"/>
      <c r="BR307" s="437"/>
      <c r="BS307" s="437"/>
      <c r="BT307" s="437"/>
      <c r="BU307" s="437"/>
      <c r="BV307" s="437"/>
      <c r="BW307" s="438"/>
      <c r="BX307" s="436"/>
      <c r="BY307" s="437"/>
      <c r="BZ307" s="437"/>
      <c r="CA307" s="437"/>
      <c r="CB307" s="438"/>
      <c r="CF307" s="122"/>
    </row>
    <row r="308" spans="1:84">
      <c r="A308" s="424" t="s">
        <v>242</v>
      </c>
      <c r="B308" s="425"/>
      <c r="C308" s="425"/>
      <c r="D308" s="426"/>
      <c r="E308" s="430" t="s">
        <v>218</v>
      </c>
      <c r="F308" s="431"/>
      <c r="G308" s="431"/>
      <c r="H308" s="431"/>
      <c r="I308" s="431"/>
      <c r="J308" s="431"/>
      <c r="K308" s="431"/>
      <c r="L308" s="431"/>
      <c r="M308" s="431"/>
      <c r="N308" s="431"/>
      <c r="O308" s="431"/>
      <c r="P308" s="431"/>
      <c r="Q308" s="431"/>
      <c r="R308" s="431"/>
      <c r="S308" s="431"/>
      <c r="T308" s="431"/>
      <c r="U308" s="431"/>
      <c r="V308" s="431"/>
      <c r="W308" s="431"/>
      <c r="X308" s="431"/>
      <c r="Y308" s="431"/>
      <c r="Z308" s="431"/>
      <c r="AA308" s="431"/>
      <c r="AB308" s="431"/>
      <c r="AC308" s="431"/>
      <c r="AD308" s="431"/>
      <c r="AE308" s="431"/>
      <c r="AF308" s="431"/>
      <c r="AG308" s="431"/>
      <c r="AH308" s="431"/>
      <c r="AI308" s="431"/>
      <c r="AJ308" s="431"/>
      <c r="AK308" s="431"/>
      <c r="AL308" s="431"/>
      <c r="AM308" s="431"/>
      <c r="AN308" s="431"/>
      <c r="AO308" s="431"/>
      <c r="AP308" s="431"/>
      <c r="AQ308" s="431"/>
      <c r="AR308" s="431"/>
      <c r="AS308" s="431"/>
      <c r="AT308" s="431"/>
      <c r="AU308" s="431"/>
      <c r="AV308" s="432"/>
      <c r="AW308" s="433"/>
      <c r="AX308" s="434"/>
      <c r="AY308" s="434"/>
      <c r="AZ308" s="434"/>
      <c r="BA308" s="434"/>
      <c r="BB308" s="434"/>
      <c r="BC308" s="434"/>
      <c r="BD308" s="434"/>
      <c r="BE308" s="434"/>
      <c r="BF308" s="435"/>
      <c r="BG308" s="433"/>
      <c r="BH308" s="434"/>
      <c r="BI308" s="434"/>
      <c r="BJ308" s="434"/>
      <c r="BK308" s="434"/>
      <c r="BL308" s="434"/>
      <c r="BM308" s="434"/>
      <c r="BN308" s="434"/>
      <c r="BO308" s="435"/>
      <c r="BP308" s="433"/>
      <c r="BQ308" s="434"/>
      <c r="BR308" s="434"/>
      <c r="BS308" s="434"/>
      <c r="BT308" s="434"/>
      <c r="BU308" s="434"/>
      <c r="BV308" s="434"/>
      <c r="BW308" s="435"/>
      <c r="BX308" s="433"/>
      <c r="BY308" s="434"/>
      <c r="BZ308" s="434"/>
      <c r="CA308" s="434"/>
      <c r="CB308" s="435"/>
      <c r="CF308" s="122"/>
    </row>
    <row r="309" spans="1:84">
      <c r="A309" s="427"/>
      <c r="B309" s="428"/>
      <c r="C309" s="428"/>
      <c r="D309" s="429"/>
      <c r="E309" s="439" t="s">
        <v>241</v>
      </c>
      <c r="F309" s="440"/>
      <c r="G309" s="440"/>
      <c r="H309" s="440"/>
      <c r="I309" s="440"/>
      <c r="J309" s="440"/>
      <c r="K309" s="440"/>
      <c r="L309" s="440"/>
      <c r="M309" s="440"/>
      <c r="N309" s="440"/>
      <c r="O309" s="440"/>
      <c r="P309" s="440"/>
      <c r="Q309" s="440"/>
      <c r="R309" s="440"/>
      <c r="S309" s="440"/>
      <c r="T309" s="440"/>
      <c r="U309" s="440"/>
      <c r="V309" s="440"/>
      <c r="W309" s="440"/>
      <c r="X309" s="440"/>
      <c r="Y309" s="440"/>
      <c r="Z309" s="440"/>
      <c r="AA309" s="440"/>
      <c r="AB309" s="440"/>
      <c r="AC309" s="440"/>
      <c r="AD309" s="440"/>
      <c r="AE309" s="440"/>
      <c r="AF309" s="440"/>
      <c r="AG309" s="440"/>
      <c r="AH309" s="440"/>
      <c r="AI309" s="440"/>
      <c r="AJ309" s="440"/>
      <c r="AK309" s="440"/>
      <c r="AL309" s="440"/>
      <c r="AM309" s="440"/>
      <c r="AN309" s="440"/>
      <c r="AO309" s="440"/>
      <c r="AP309" s="440"/>
      <c r="AQ309" s="440"/>
      <c r="AR309" s="440"/>
      <c r="AS309" s="440"/>
      <c r="AT309" s="440"/>
      <c r="AU309" s="440"/>
      <c r="AV309" s="440"/>
      <c r="AW309" s="436"/>
      <c r="AX309" s="437"/>
      <c r="AY309" s="437"/>
      <c r="AZ309" s="437"/>
      <c r="BA309" s="437"/>
      <c r="BB309" s="437"/>
      <c r="BC309" s="437"/>
      <c r="BD309" s="437"/>
      <c r="BE309" s="437"/>
      <c r="BF309" s="438"/>
      <c r="BG309" s="436"/>
      <c r="BH309" s="437"/>
      <c r="BI309" s="437"/>
      <c r="BJ309" s="437"/>
      <c r="BK309" s="437"/>
      <c r="BL309" s="437"/>
      <c r="BM309" s="437"/>
      <c r="BN309" s="437"/>
      <c r="BO309" s="438"/>
      <c r="BP309" s="436"/>
      <c r="BQ309" s="437"/>
      <c r="BR309" s="437"/>
      <c r="BS309" s="437"/>
      <c r="BT309" s="437"/>
      <c r="BU309" s="437"/>
      <c r="BV309" s="437"/>
      <c r="BW309" s="438"/>
      <c r="BX309" s="436"/>
      <c r="BY309" s="437"/>
      <c r="BZ309" s="437"/>
      <c r="CA309" s="437"/>
      <c r="CB309" s="438"/>
      <c r="CF309" s="122"/>
    </row>
    <row r="310" spans="1:84">
      <c r="A310" s="424">
        <v>3</v>
      </c>
      <c r="B310" s="425"/>
      <c r="C310" s="425"/>
      <c r="D310" s="426"/>
      <c r="E310" s="430" t="s">
        <v>220</v>
      </c>
      <c r="F310" s="431"/>
      <c r="G310" s="431"/>
      <c r="H310" s="431"/>
      <c r="I310" s="431"/>
      <c r="J310" s="431"/>
      <c r="K310" s="431"/>
      <c r="L310" s="431"/>
      <c r="M310" s="431"/>
      <c r="N310" s="431"/>
      <c r="O310" s="431"/>
      <c r="P310" s="431"/>
      <c r="Q310" s="431"/>
      <c r="R310" s="431"/>
      <c r="S310" s="431"/>
      <c r="T310" s="431"/>
      <c r="U310" s="431"/>
      <c r="V310" s="431"/>
      <c r="W310" s="431"/>
      <c r="X310" s="431"/>
      <c r="Y310" s="431"/>
      <c r="Z310" s="431"/>
      <c r="AA310" s="431"/>
      <c r="AB310" s="431"/>
      <c r="AC310" s="431"/>
      <c r="AD310" s="431"/>
      <c r="AE310" s="431"/>
      <c r="AF310" s="431"/>
      <c r="AG310" s="431"/>
      <c r="AH310" s="431"/>
      <c r="AI310" s="431"/>
      <c r="AJ310" s="431"/>
      <c r="AK310" s="431"/>
      <c r="AL310" s="431"/>
      <c r="AM310" s="431"/>
      <c r="AN310" s="431"/>
      <c r="AO310" s="431"/>
      <c r="AP310" s="431"/>
      <c r="AQ310" s="431"/>
      <c r="AR310" s="431"/>
      <c r="AS310" s="431"/>
      <c r="AT310" s="431"/>
      <c r="AU310" s="431"/>
      <c r="AV310" s="432"/>
      <c r="AW310" s="433">
        <f>AW292</f>
        <v>24000</v>
      </c>
      <c r="AX310" s="434"/>
      <c r="AY310" s="434"/>
      <c r="AZ310" s="434"/>
      <c r="BA310" s="434"/>
      <c r="BB310" s="434"/>
      <c r="BC310" s="434"/>
      <c r="BD310" s="434"/>
      <c r="BE310" s="434"/>
      <c r="BF310" s="435"/>
      <c r="BG310" s="433">
        <f>ROUND(AW310*5.1%,0)</f>
        <v>1224</v>
      </c>
      <c r="BH310" s="434"/>
      <c r="BI310" s="434"/>
      <c r="BJ310" s="434"/>
      <c r="BK310" s="434"/>
      <c r="BL310" s="434"/>
      <c r="BM310" s="434"/>
      <c r="BN310" s="434"/>
      <c r="BO310" s="435"/>
      <c r="BP310" s="433"/>
      <c r="BQ310" s="434"/>
      <c r="BR310" s="434"/>
      <c r="BS310" s="434"/>
      <c r="BT310" s="434"/>
      <c r="BU310" s="434"/>
      <c r="BV310" s="434"/>
      <c r="BW310" s="435"/>
      <c r="BX310" s="433"/>
      <c r="BY310" s="434"/>
      <c r="BZ310" s="434"/>
      <c r="CA310" s="434"/>
      <c r="CB310" s="435"/>
      <c r="CF310" s="122"/>
    </row>
    <row r="311" spans="1:84">
      <c r="A311" s="427"/>
      <c r="B311" s="428"/>
      <c r="C311" s="428"/>
      <c r="D311" s="429"/>
      <c r="E311" s="439" t="s">
        <v>221</v>
      </c>
      <c r="F311" s="440"/>
      <c r="G311" s="440"/>
      <c r="H311" s="440"/>
      <c r="I311" s="440"/>
      <c r="J311" s="440"/>
      <c r="K311" s="440"/>
      <c r="L311" s="440"/>
      <c r="M311" s="440"/>
      <c r="N311" s="440"/>
      <c r="O311" s="440"/>
      <c r="P311" s="440"/>
      <c r="Q311" s="440"/>
      <c r="R311" s="440"/>
      <c r="S311" s="440"/>
      <c r="T311" s="440"/>
      <c r="U311" s="440"/>
      <c r="V311" s="440"/>
      <c r="W311" s="440"/>
      <c r="X311" s="440"/>
      <c r="Y311" s="440"/>
      <c r="Z311" s="440"/>
      <c r="AA311" s="440"/>
      <c r="AB311" s="440"/>
      <c r="AC311" s="440"/>
      <c r="AD311" s="440"/>
      <c r="AE311" s="440"/>
      <c r="AF311" s="440"/>
      <c r="AG311" s="440"/>
      <c r="AH311" s="440"/>
      <c r="AI311" s="440"/>
      <c r="AJ311" s="440"/>
      <c r="AK311" s="440"/>
      <c r="AL311" s="440"/>
      <c r="AM311" s="440"/>
      <c r="AN311" s="440"/>
      <c r="AO311" s="440"/>
      <c r="AP311" s="440"/>
      <c r="AQ311" s="440"/>
      <c r="AR311" s="440"/>
      <c r="AS311" s="440"/>
      <c r="AT311" s="440"/>
      <c r="AU311" s="440"/>
      <c r="AV311" s="440"/>
      <c r="AW311" s="436"/>
      <c r="AX311" s="437"/>
      <c r="AY311" s="437"/>
      <c r="AZ311" s="437"/>
      <c r="BA311" s="437"/>
      <c r="BB311" s="437"/>
      <c r="BC311" s="437"/>
      <c r="BD311" s="437"/>
      <c r="BE311" s="437"/>
      <c r="BF311" s="438"/>
      <c r="BG311" s="436"/>
      <c r="BH311" s="437"/>
      <c r="BI311" s="437"/>
      <c r="BJ311" s="437"/>
      <c r="BK311" s="437"/>
      <c r="BL311" s="437"/>
      <c r="BM311" s="437"/>
      <c r="BN311" s="437"/>
      <c r="BO311" s="438"/>
      <c r="BP311" s="436"/>
      <c r="BQ311" s="437"/>
      <c r="BR311" s="437"/>
      <c r="BS311" s="437"/>
      <c r="BT311" s="437"/>
      <c r="BU311" s="437"/>
      <c r="BV311" s="437"/>
      <c r="BW311" s="438"/>
      <c r="BX311" s="436"/>
      <c r="BY311" s="437"/>
      <c r="BZ311" s="437"/>
      <c r="CA311" s="437"/>
      <c r="CB311" s="438"/>
      <c r="CF311" s="122">
        <f>AW310*5.1%</f>
        <v>1224</v>
      </c>
    </row>
    <row r="312" spans="1:84">
      <c r="A312" s="355"/>
      <c r="B312" s="355"/>
      <c r="C312" s="355"/>
      <c r="D312" s="355"/>
      <c r="E312" s="355" t="s">
        <v>168</v>
      </c>
      <c r="F312" s="356"/>
      <c r="G312" s="356"/>
      <c r="H312" s="356"/>
      <c r="I312" s="356"/>
      <c r="J312" s="356"/>
      <c r="K312" s="356"/>
      <c r="L312" s="356"/>
      <c r="M312" s="356"/>
      <c r="N312" s="356"/>
      <c r="O312" s="356"/>
      <c r="P312" s="356"/>
      <c r="Q312" s="356"/>
      <c r="R312" s="356"/>
      <c r="S312" s="356"/>
      <c r="T312" s="356"/>
      <c r="U312" s="356"/>
      <c r="V312" s="356"/>
      <c r="W312" s="356"/>
      <c r="X312" s="356"/>
      <c r="Y312" s="356"/>
      <c r="Z312" s="356"/>
      <c r="AA312" s="356"/>
      <c r="AB312" s="356"/>
      <c r="AC312" s="356"/>
      <c r="AD312" s="356"/>
      <c r="AE312" s="356"/>
      <c r="AF312" s="356"/>
      <c r="AG312" s="356"/>
      <c r="AH312" s="356"/>
      <c r="AI312" s="356"/>
      <c r="AJ312" s="356"/>
      <c r="AK312" s="356"/>
      <c r="AL312" s="356"/>
      <c r="AM312" s="356"/>
      <c r="AN312" s="356"/>
      <c r="AO312" s="356"/>
      <c r="AP312" s="356"/>
      <c r="AQ312" s="356"/>
      <c r="AR312" s="356"/>
      <c r="AS312" s="356"/>
      <c r="AT312" s="356"/>
      <c r="AU312" s="356"/>
      <c r="AV312" s="356"/>
      <c r="AW312" s="414" t="s">
        <v>5</v>
      </c>
      <c r="AX312" s="416"/>
      <c r="AY312" s="416"/>
      <c r="AZ312" s="416"/>
      <c r="BA312" s="416"/>
      <c r="BB312" s="416"/>
      <c r="BC312" s="416"/>
      <c r="BD312" s="416"/>
      <c r="BE312" s="416" t="s">
        <v>5</v>
      </c>
      <c r="BF312" s="416"/>
      <c r="BG312" s="414">
        <v>7248</v>
      </c>
      <c r="BH312" s="416"/>
      <c r="BI312" s="416"/>
      <c r="BJ312" s="416"/>
      <c r="BK312" s="416"/>
      <c r="BL312" s="416"/>
      <c r="BM312" s="416"/>
      <c r="BN312" s="416"/>
      <c r="BO312" s="416"/>
      <c r="BP312" s="417">
        <v>0</v>
      </c>
      <c r="BQ312" s="416"/>
      <c r="BR312" s="416"/>
      <c r="BS312" s="416"/>
      <c r="BT312" s="416"/>
      <c r="BU312" s="416"/>
      <c r="BV312" s="416"/>
      <c r="BW312" s="416"/>
      <c r="BX312" s="417">
        <v>0</v>
      </c>
      <c r="BY312" s="418"/>
      <c r="BZ312" s="418"/>
      <c r="CA312" s="418"/>
      <c r="CB312" s="418"/>
      <c r="CF312" s="122"/>
    </row>
    <row r="313" spans="1:84">
      <c r="A313" s="86"/>
      <c r="B313" s="86"/>
      <c r="C313" s="86"/>
      <c r="D313" s="86"/>
      <c r="E313" s="86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  <c r="AV313" s="79"/>
      <c r="AW313" s="96"/>
      <c r="AX313" s="263"/>
      <c r="AY313" s="263"/>
      <c r="AZ313" s="263"/>
      <c r="BA313" s="263"/>
      <c r="BB313" s="263"/>
      <c r="BC313" s="263"/>
      <c r="BD313" s="263"/>
      <c r="BE313" s="263"/>
      <c r="BF313" s="263"/>
      <c r="BG313" s="96"/>
      <c r="BH313" s="263"/>
      <c r="BI313" s="263"/>
      <c r="BJ313" s="263"/>
      <c r="BK313" s="263"/>
      <c r="BL313" s="263"/>
      <c r="BM313" s="263"/>
      <c r="BN313" s="263"/>
      <c r="BO313" s="263"/>
      <c r="BP313" s="186"/>
      <c r="BQ313" s="263"/>
      <c r="BR313" s="263"/>
      <c r="BS313" s="263"/>
      <c r="BT313" s="263"/>
      <c r="BU313" s="263"/>
      <c r="BV313" s="263"/>
      <c r="BW313" s="263"/>
      <c r="BX313" s="186"/>
      <c r="BY313" s="187"/>
      <c r="BZ313" s="187"/>
      <c r="CA313" s="187"/>
      <c r="CB313" s="187"/>
      <c r="CF313" s="122"/>
    </row>
    <row r="314" spans="1:84" s="31" customFormat="1" ht="17.25" customHeight="1">
      <c r="A314" s="389" t="s">
        <v>453</v>
      </c>
      <c r="B314" s="389"/>
      <c r="C314" s="389"/>
      <c r="D314" s="389"/>
      <c r="E314" s="389"/>
      <c r="F314" s="389"/>
      <c r="G314" s="389"/>
      <c r="H314" s="389"/>
      <c r="I314" s="389"/>
      <c r="J314" s="389"/>
      <c r="K314" s="389"/>
      <c r="L314" s="389"/>
      <c r="M314" s="389"/>
      <c r="N314" s="389"/>
      <c r="O314" s="389"/>
      <c r="P314" s="389"/>
      <c r="Q314" s="389"/>
      <c r="R314" s="389"/>
      <c r="S314" s="389"/>
      <c r="T314" s="389"/>
      <c r="U314" s="389"/>
      <c r="V314" s="389"/>
      <c r="W314" s="389"/>
      <c r="X314" s="389"/>
      <c r="Y314" s="389"/>
      <c r="Z314" s="389"/>
      <c r="AA314" s="389"/>
      <c r="AB314" s="389"/>
      <c r="AC314" s="389"/>
      <c r="AD314" s="389"/>
      <c r="AE314" s="389"/>
      <c r="AF314" s="389"/>
      <c r="AG314" s="389"/>
      <c r="AH314" s="389"/>
      <c r="AI314" s="389"/>
      <c r="AJ314" s="389"/>
      <c r="AK314" s="389"/>
      <c r="AL314" s="389"/>
      <c r="AM314" s="389"/>
      <c r="AN314" s="389"/>
      <c r="AO314" s="389"/>
      <c r="AP314" s="389"/>
      <c r="AQ314" s="389"/>
      <c r="AR314" s="389"/>
      <c r="AS314" s="389"/>
      <c r="AT314" s="389"/>
      <c r="AU314" s="389"/>
      <c r="AV314" s="389"/>
      <c r="AW314" s="389"/>
      <c r="AX314" s="389"/>
      <c r="AY314" s="389"/>
      <c r="AZ314" s="389"/>
      <c r="BA314" s="389"/>
      <c r="BB314" s="389"/>
      <c r="BC314" s="389"/>
      <c r="BD314" s="389"/>
      <c r="BE314" s="389"/>
      <c r="BF314" s="389"/>
      <c r="BG314" s="389"/>
      <c r="BH314" s="389"/>
      <c r="BI314" s="389"/>
      <c r="BJ314" s="389"/>
      <c r="BK314" s="389"/>
      <c r="BL314" s="389"/>
      <c r="BM314" s="389"/>
      <c r="BN314" s="389"/>
      <c r="BO314" s="389"/>
      <c r="BP314" s="389"/>
      <c r="BQ314" s="389"/>
      <c r="BR314" s="389"/>
      <c r="BS314" s="389"/>
      <c r="BT314" s="389"/>
      <c r="BU314" s="389"/>
      <c r="BV314" s="389"/>
      <c r="BW314" s="389"/>
      <c r="BX314" s="389"/>
      <c r="BY314" s="389"/>
      <c r="BZ314" s="389"/>
      <c r="CA314" s="389"/>
      <c r="CB314" s="389"/>
    </row>
    <row r="315" spans="1:84" s="31" customFormat="1" ht="13.1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</row>
    <row r="316" spans="1:84" s="31" customFormat="1" ht="19.5" customHeight="1">
      <c r="A316" s="620" t="s">
        <v>161</v>
      </c>
      <c r="B316" s="620"/>
      <c r="C316" s="620"/>
      <c r="D316" s="620"/>
      <c r="E316" s="620"/>
      <c r="F316" s="620"/>
      <c r="G316" s="620"/>
      <c r="H316" s="620"/>
      <c r="I316" s="620"/>
      <c r="J316" s="620"/>
      <c r="K316" s="620"/>
      <c r="L316" s="620"/>
      <c r="M316" s="620"/>
      <c r="N316" s="620"/>
      <c r="O316" s="620"/>
      <c r="P316" s="620"/>
      <c r="Q316" s="620"/>
      <c r="R316" s="620"/>
      <c r="S316" s="620"/>
      <c r="T316" s="620"/>
      <c r="U316" s="620"/>
      <c r="V316" s="620"/>
      <c r="W316" s="620"/>
      <c r="X316" s="620"/>
      <c r="Y316" s="620"/>
      <c r="Z316" s="620"/>
      <c r="AA316" s="620"/>
      <c r="AB316" s="620"/>
      <c r="AC316" s="620"/>
      <c r="AD316" s="620"/>
      <c r="AE316" s="570" t="s">
        <v>669</v>
      </c>
      <c r="AF316" s="570"/>
      <c r="AG316" s="570"/>
      <c r="AH316" s="570"/>
      <c r="AI316" s="570"/>
      <c r="AJ316" s="570"/>
      <c r="AK316" s="570"/>
      <c r="AL316" s="570"/>
      <c r="AM316" s="570"/>
      <c r="AN316" s="570"/>
      <c r="AO316" s="570"/>
      <c r="AP316" s="570"/>
      <c r="AQ316" s="570"/>
      <c r="AR316" s="570"/>
      <c r="AS316" s="570"/>
      <c r="AT316" s="570"/>
      <c r="AU316" s="570"/>
      <c r="AV316" s="570"/>
      <c r="AW316" s="570"/>
      <c r="AX316" s="570"/>
      <c r="AY316" s="570"/>
      <c r="AZ316" s="570"/>
      <c r="BA316" s="570"/>
      <c r="BB316" s="570"/>
      <c r="BC316" s="570"/>
      <c r="BD316" s="570"/>
      <c r="BE316" s="570"/>
      <c r="BF316" s="570"/>
      <c r="BG316" s="570"/>
      <c r="BH316" s="570"/>
      <c r="BI316" s="570"/>
      <c r="BJ316" s="570"/>
      <c r="BK316" s="570"/>
      <c r="BL316" s="570"/>
      <c r="BM316" s="570"/>
      <c r="BN316" s="570"/>
      <c r="BO316" s="570"/>
      <c r="BP316" s="570"/>
      <c r="BQ316" s="570"/>
      <c r="BR316" s="570"/>
      <c r="BS316" s="570"/>
      <c r="BT316" s="570"/>
      <c r="BU316" s="570"/>
      <c r="BV316" s="570"/>
      <c r="BW316" s="570"/>
      <c r="BX316" s="570"/>
      <c r="BY316" s="570"/>
      <c r="BZ316" s="570"/>
      <c r="CA316" s="570"/>
      <c r="CB316" s="570"/>
    </row>
    <row r="317" spans="1:84" s="31" customFormat="1" ht="13.1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</row>
    <row r="318" spans="1:84" s="31" customFormat="1" ht="15" customHeight="1">
      <c r="A318" s="33" t="s">
        <v>162</v>
      </c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570" t="s">
        <v>172</v>
      </c>
      <c r="T318" s="570"/>
      <c r="U318" s="570"/>
      <c r="V318" s="570"/>
      <c r="W318" s="570"/>
      <c r="X318" s="570"/>
      <c r="Y318" s="570"/>
      <c r="Z318" s="570"/>
      <c r="AA318" s="570"/>
      <c r="AB318" s="570"/>
      <c r="AC318" s="570"/>
      <c r="AD318" s="570"/>
      <c r="AE318" s="570"/>
      <c r="AF318" s="570"/>
      <c r="AG318" s="570"/>
      <c r="AH318" s="570"/>
      <c r="AI318" s="570"/>
      <c r="AJ318" s="570"/>
      <c r="AK318" s="570"/>
      <c r="AL318" s="570"/>
      <c r="AM318" s="570"/>
      <c r="AN318" s="570"/>
      <c r="AO318" s="570"/>
      <c r="AP318" s="570"/>
      <c r="AQ318" s="570"/>
      <c r="AR318" s="570"/>
      <c r="AS318" s="570"/>
      <c r="AT318" s="570"/>
      <c r="AU318" s="570"/>
      <c r="AV318" s="570"/>
      <c r="AW318" s="570"/>
      <c r="AX318" s="570"/>
      <c r="AY318" s="570"/>
      <c r="AZ318" s="570"/>
      <c r="BA318" s="570"/>
      <c r="BB318" s="570"/>
      <c r="BC318" s="570"/>
      <c r="BD318" s="570"/>
      <c r="BE318" s="570"/>
      <c r="BF318" s="570"/>
      <c r="BG318" s="570"/>
      <c r="BH318" s="570"/>
      <c r="BI318" s="570"/>
      <c r="BJ318" s="570"/>
      <c r="BK318" s="570"/>
      <c r="BL318" s="570"/>
      <c r="BM318" s="570"/>
      <c r="BN318" s="570"/>
      <c r="BO318" s="570"/>
      <c r="BP318" s="570"/>
      <c r="BQ318" s="570"/>
      <c r="BR318" s="570"/>
      <c r="BS318" s="570"/>
      <c r="BT318" s="570"/>
      <c r="BU318" s="570"/>
      <c r="BV318" s="570"/>
      <c r="BW318" s="570"/>
      <c r="BX318" s="570"/>
      <c r="BY318" s="570"/>
      <c r="BZ318" s="570"/>
      <c r="CA318" s="570"/>
      <c r="CB318" s="570"/>
    </row>
    <row r="319" spans="1:84" ht="33.75" customHeight="1">
      <c r="A319" s="46" t="s">
        <v>164</v>
      </c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508" t="s">
        <v>169</v>
      </c>
      <c r="AI319" s="508"/>
      <c r="AJ319" s="508"/>
      <c r="AK319" s="508"/>
      <c r="AL319" s="508"/>
      <c r="AM319" s="508"/>
      <c r="AN319" s="508"/>
      <c r="AO319" s="508"/>
      <c r="AP319" s="508"/>
      <c r="AQ319" s="508"/>
      <c r="AR319" s="508"/>
      <c r="AS319" s="508"/>
      <c r="AT319" s="508"/>
      <c r="AU319" s="508"/>
      <c r="AV319" s="508"/>
      <c r="AW319" s="508"/>
      <c r="AX319" s="508"/>
      <c r="AY319" s="508"/>
      <c r="AZ319" s="508"/>
      <c r="BA319" s="508"/>
      <c r="BB319" s="508"/>
      <c r="BC319" s="508"/>
      <c r="BD319" s="508"/>
      <c r="BE319" s="508"/>
      <c r="BF319" s="508"/>
      <c r="BG319" s="508"/>
      <c r="BH319" s="508"/>
      <c r="BI319" s="508"/>
      <c r="BJ319" s="508"/>
      <c r="BK319" s="508"/>
      <c r="BL319" s="508"/>
      <c r="BM319" s="508"/>
      <c r="BN319" s="508"/>
      <c r="BO319" s="508"/>
      <c r="BP319" s="508"/>
      <c r="BQ319" s="508"/>
      <c r="BR319" s="508"/>
      <c r="BS319" s="508"/>
      <c r="BT319" s="508"/>
      <c r="BU319" s="508"/>
      <c r="BV319" s="508"/>
      <c r="BW319" s="508"/>
      <c r="BX319" s="508"/>
      <c r="BY319" s="508"/>
      <c r="BZ319" s="508"/>
      <c r="CA319" s="508"/>
      <c r="CB319" s="508"/>
    </row>
    <row r="320" spans="1:84" ht="13.5" customHeight="1">
      <c r="A320" s="46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278"/>
      <c r="AI320" s="278"/>
      <c r="AJ320" s="278"/>
      <c r="AK320" s="278"/>
      <c r="AL320" s="278"/>
      <c r="AM320" s="278"/>
      <c r="AN320" s="278"/>
      <c r="AO320" s="278"/>
      <c r="AP320" s="278"/>
      <c r="AQ320" s="278"/>
      <c r="AR320" s="278"/>
      <c r="AS320" s="278"/>
      <c r="AT320" s="278"/>
      <c r="AU320" s="278"/>
      <c r="AV320" s="278"/>
      <c r="AW320" s="278"/>
      <c r="AX320" s="278"/>
      <c r="AY320" s="278"/>
      <c r="AZ320" s="278"/>
      <c r="BA320" s="278"/>
      <c r="BB320" s="278"/>
      <c r="BC320" s="278"/>
      <c r="BD320" s="278"/>
      <c r="BE320" s="278"/>
      <c r="BF320" s="278"/>
      <c r="BG320" s="278"/>
      <c r="BH320" s="278"/>
      <c r="BI320" s="278"/>
      <c r="BJ320" s="278"/>
      <c r="BK320" s="278"/>
      <c r="BL320" s="278"/>
      <c r="BM320" s="278"/>
      <c r="BN320" s="278"/>
      <c r="BO320" s="278"/>
      <c r="BP320" s="278"/>
      <c r="BQ320" s="278"/>
      <c r="BR320" s="278"/>
      <c r="BS320" s="278"/>
      <c r="BT320" s="278"/>
      <c r="BU320" s="278"/>
      <c r="BV320" s="278"/>
      <c r="BW320" s="278"/>
      <c r="BX320" s="278"/>
      <c r="BY320" s="278"/>
      <c r="BZ320" s="278"/>
      <c r="CA320" s="278"/>
      <c r="CB320" s="278"/>
    </row>
    <row r="321" spans="1:123" ht="19.5" customHeight="1">
      <c r="A321" s="489" t="s">
        <v>672</v>
      </c>
      <c r="B321" s="489"/>
      <c r="C321" s="489"/>
      <c r="D321" s="489"/>
      <c r="E321" s="489"/>
      <c r="F321" s="489"/>
      <c r="G321" s="489"/>
      <c r="H321" s="489"/>
      <c r="I321" s="489"/>
      <c r="J321" s="489"/>
      <c r="K321" s="489"/>
      <c r="L321" s="489"/>
      <c r="M321" s="489"/>
      <c r="N321" s="489"/>
      <c r="O321" s="489"/>
      <c r="P321" s="489"/>
      <c r="Q321" s="489"/>
      <c r="R321" s="489"/>
      <c r="S321" s="489"/>
      <c r="T321" s="489"/>
      <c r="U321" s="489"/>
      <c r="V321" s="489"/>
      <c r="W321" s="489"/>
      <c r="X321" s="489"/>
      <c r="Y321" s="489"/>
      <c r="Z321" s="489"/>
      <c r="AA321" s="489"/>
      <c r="AB321" s="489"/>
      <c r="AC321" s="489"/>
      <c r="AD321" s="489"/>
      <c r="AE321" s="489"/>
      <c r="AF321" s="489"/>
      <c r="AG321" s="489"/>
      <c r="AH321" s="489"/>
      <c r="AI321" s="489"/>
      <c r="AJ321" s="489"/>
      <c r="AK321" s="489"/>
      <c r="AL321" s="489"/>
      <c r="AM321" s="489"/>
      <c r="AN321" s="489"/>
      <c r="AO321" s="489"/>
      <c r="AP321" s="489"/>
      <c r="AQ321" s="489"/>
      <c r="AR321" s="489"/>
      <c r="AS321" s="489"/>
      <c r="AT321" s="489"/>
      <c r="AU321" s="489"/>
      <c r="AV321" s="489"/>
      <c r="AW321" s="489"/>
      <c r="AX321" s="489"/>
      <c r="AY321" s="489"/>
      <c r="AZ321" s="489"/>
      <c r="BA321" s="489"/>
      <c r="BB321" s="489"/>
      <c r="BC321" s="489"/>
      <c r="BD321" s="489"/>
      <c r="BE321" s="489"/>
      <c r="BF321" s="489"/>
      <c r="BG321" s="489"/>
      <c r="BH321" s="489"/>
      <c r="BI321" s="489"/>
      <c r="BJ321" s="489"/>
      <c r="BK321" s="489"/>
      <c r="BL321" s="489"/>
      <c r="BM321" s="489"/>
      <c r="BN321" s="489"/>
      <c r="BO321" s="489"/>
      <c r="BP321" s="489"/>
      <c r="BQ321" s="489"/>
      <c r="BR321" s="489"/>
      <c r="BS321" s="489"/>
      <c r="BT321" s="489"/>
      <c r="BU321" s="489"/>
      <c r="BV321" s="489"/>
      <c r="BW321" s="489"/>
      <c r="BX321" s="489"/>
      <c r="BY321" s="489"/>
      <c r="BZ321" s="489"/>
      <c r="CA321" s="489"/>
      <c r="CB321" s="489"/>
    </row>
    <row r="322" spans="1:123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</row>
    <row r="323" spans="1:123">
      <c r="A323" s="370" t="s">
        <v>187</v>
      </c>
      <c r="B323" s="371"/>
      <c r="C323" s="371"/>
      <c r="D323" s="372"/>
      <c r="E323" s="379" t="s">
        <v>166</v>
      </c>
      <c r="F323" s="340"/>
      <c r="G323" s="340"/>
      <c r="H323" s="340"/>
      <c r="I323" s="340"/>
      <c r="J323" s="340"/>
      <c r="K323" s="340"/>
      <c r="L323" s="340"/>
      <c r="M323" s="340"/>
      <c r="N323" s="340"/>
      <c r="O323" s="340"/>
      <c r="P323" s="340"/>
      <c r="Q323" s="340"/>
      <c r="R323" s="340"/>
      <c r="S323" s="340"/>
      <c r="T323" s="340"/>
      <c r="U323" s="340"/>
      <c r="V323" s="340"/>
      <c r="W323" s="340"/>
      <c r="X323" s="340"/>
      <c r="Y323" s="340"/>
      <c r="Z323" s="340"/>
      <c r="AA323" s="340"/>
      <c r="AB323" s="340"/>
      <c r="AC323" s="340"/>
      <c r="AD323" s="340"/>
      <c r="AE323" s="340"/>
      <c r="AF323" s="340"/>
      <c r="AG323" s="340"/>
      <c r="AH323" s="340"/>
      <c r="AI323" s="379" t="s">
        <v>177</v>
      </c>
      <c r="AJ323" s="340"/>
      <c r="AK323" s="340"/>
      <c r="AL323" s="340"/>
      <c r="AM323" s="340"/>
      <c r="AN323" s="340"/>
      <c r="AO323" s="340"/>
      <c r="AP323" s="340"/>
      <c r="AQ323" s="340"/>
      <c r="AR323" s="340"/>
      <c r="AS323" s="340"/>
      <c r="AT323" s="340"/>
      <c r="AU323" s="340"/>
      <c r="AV323" s="340"/>
      <c r="AW323" s="379" t="s">
        <v>301</v>
      </c>
      <c r="AX323" s="340"/>
      <c r="AY323" s="340"/>
      <c r="AZ323" s="340"/>
      <c r="BA323" s="340"/>
      <c r="BB323" s="340"/>
      <c r="BC323" s="340"/>
      <c r="BD323" s="340"/>
      <c r="BE323" s="379" t="s">
        <v>302</v>
      </c>
      <c r="BF323" s="340"/>
      <c r="BG323" s="340"/>
      <c r="BH323" s="340"/>
      <c r="BI323" s="340"/>
      <c r="BJ323" s="340"/>
      <c r="BK323" s="340"/>
      <c r="BL323" s="340"/>
      <c r="BM323" s="340"/>
      <c r="BN323" s="340"/>
      <c r="BO323" s="340"/>
      <c r="BP323" s="340"/>
      <c r="BQ323" s="340"/>
      <c r="BR323" s="340"/>
      <c r="BS323" s="340"/>
      <c r="BT323" s="340"/>
      <c r="BU323" s="340"/>
      <c r="BV323" s="340"/>
      <c r="BW323" s="340"/>
      <c r="BX323" s="340"/>
      <c r="BY323" s="340"/>
      <c r="BZ323" s="340"/>
      <c r="CA323" s="340"/>
      <c r="CB323" s="340"/>
    </row>
    <row r="324" spans="1:123">
      <c r="A324" s="373"/>
      <c r="B324" s="374"/>
      <c r="C324" s="374"/>
      <c r="D324" s="375"/>
      <c r="E324" s="340"/>
      <c r="F324" s="340"/>
      <c r="G324" s="340"/>
      <c r="H324" s="340"/>
      <c r="I324" s="340"/>
      <c r="J324" s="340"/>
      <c r="K324" s="340"/>
      <c r="L324" s="340"/>
      <c r="M324" s="340"/>
      <c r="N324" s="340"/>
      <c r="O324" s="340"/>
      <c r="P324" s="340"/>
      <c r="Q324" s="340"/>
      <c r="R324" s="340"/>
      <c r="S324" s="340"/>
      <c r="T324" s="340"/>
      <c r="U324" s="340"/>
      <c r="V324" s="340"/>
      <c r="W324" s="340"/>
      <c r="X324" s="340"/>
      <c r="Y324" s="340"/>
      <c r="Z324" s="340"/>
      <c r="AA324" s="340"/>
      <c r="AB324" s="340"/>
      <c r="AC324" s="340"/>
      <c r="AD324" s="340"/>
      <c r="AE324" s="340"/>
      <c r="AF324" s="340"/>
      <c r="AG324" s="340"/>
      <c r="AH324" s="340"/>
      <c r="AI324" s="340"/>
      <c r="AJ324" s="340"/>
      <c r="AK324" s="340"/>
      <c r="AL324" s="340"/>
      <c r="AM324" s="340"/>
      <c r="AN324" s="340"/>
      <c r="AO324" s="340"/>
      <c r="AP324" s="340"/>
      <c r="AQ324" s="340"/>
      <c r="AR324" s="340"/>
      <c r="AS324" s="340"/>
      <c r="AT324" s="340"/>
      <c r="AU324" s="340"/>
      <c r="AV324" s="340"/>
      <c r="AW324" s="340"/>
      <c r="AX324" s="340"/>
      <c r="AY324" s="340"/>
      <c r="AZ324" s="340"/>
      <c r="BA324" s="340"/>
      <c r="BB324" s="340"/>
      <c r="BC324" s="340"/>
      <c r="BD324" s="340"/>
      <c r="BE324" s="340"/>
      <c r="BF324" s="340"/>
      <c r="BG324" s="340"/>
      <c r="BH324" s="340"/>
      <c r="BI324" s="340"/>
      <c r="BJ324" s="340"/>
      <c r="BK324" s="340"/>
      <c r="BL324" s="340"/>
      <c r="BM324" s="340"/>
      <c r="BN324" s="340"/>
      <c r="BO324" s="340"/>
      <c r="BP324" s="340"/>
      <c r="BQ324" s="340"/>
      <c r="BR324" s="340"/>
      <c r="BS324" s="340"/>
      <c r="BT324" s="340"/>
      <c r="BU324" s="340"/>
      <c r="BV324" s="340"/>
      <c r="BW324" s="340"/>
      <c r="BX324" s="340"/>
      <c r="BY324" s="340"/>
      <c r="BZ324" s="340"/>
      <c r="CA324" s="340"/>
      <c r="CB324" s="340"/>
    </row>
    <row r="325" spans="1:123" ht="15" customHeight="1">
      <c r="A325" s="373"/>
      <c r="B325" s="374"/>
      <c r="C325" s="374"/>
      <c r="D325" s="375"/>
      <c r="E325" s="340"/>
      <c r="F325" s="340"/>
      <c r="G325" s="340"/>
      <c r="H325" s="340"/>
      <c r="I325" s="340"/>
      <c r="J325" s="340"/>
      <c r="K325" s="340"/>
      <c r="L325" s="340"/>
      <c r="M325" s="340"/>
      <c r="N325" s="340"/>
      <c r="O325" s="340"/>
      <c r="P325" s="340"/>
      <c r="Q325" s="340"/>
      <c r="R325" s="340"/>
      <c r="S325" s="340"/>
      <c r="T325" s="340"/>
      <c r="U325" s="340"/>
      <c r="V325" s="340"/>
      <c r="W325" s="340"/>
      <c r="X325" s="340"/>
      <c r="Y325" s="340"/>
      <c r="Z325" s="340"/>
      <c r="AA325" s="340"/>
      <c r="AB325" s="340"/>
      <c r="AC325" s="340"/>
      <c r="AD325" s="340"/>
      <c r="AE325" s="340"/>
      <c r="AF325" s="340"/>
      <c r="AG325" s="340"/>
      <c r="AH325" s="340"/>
      <c r="AI325" s="340"/>
      <c r="AJ325" s="340"/>
      <c r="AK325" s="340"/>
      <c r="AL325" s="340"/>
      <c r="AM325" s="340"/>
      <c r="AN325" s="340"/>
      <c r="AO325" s="340"/>
      <c r="AP325" s="340"/>
      <c r="AQ325" s="340"/>
      <c r="AR325" s="340"/>
      <c r="AS325" s="340"/>
      <c r="AT325" s="340"/>
      <c r="AU325" s="340"/>
      <c r="AV325" s="340"/>
      <c r="AW325" s="340"/>
      <c r="AX325" s="340"/>
      <c r="AY325" s="340"/>
      <c r="AZ325" s="340"/>
      <c r="BA325" s="340"/>
      <c r="BB325" s="340"/>
      <c r="BC325" s="340"/>
      <c r="BD325" s="340"/>
      <c r="BE325" s="621" t="s">
        <v>276</v>
      </c>
      <c r="BF325" s="622"/>
      <c r="BG325" s="622"/>
      <c r="BH325" s="622"/>
      <c r="BI325" s="622"/>
      <c r="BJ325" s="622"/>
      <c r="BK325" s="622"/>
      <c r="BL325" s="622"/>
      <c r="BM325" s="622"/>
      <c r="BN325" s="623"/>
      <c r="BO325" s="496" t="s">
        <v>274</v>
      </c>
      <c r="BP325" s="627"/>
      <c r="BQ325" s="627"/>
      <c r="BR325" s="627"/>
      <c r="BS325" s="627"/>
      <c r="BT325" s="627"/>
      <c r="BU325" s="627"/>
      <c r="BV325" s="627"/>
      <c r="BW325" s="627"/>
      <c r="BX325" s="627"/>
      <c r="BY325" s="627"/>
      <c r="BZ325" s="627"/>
      <c r="CA325" s="627"/>
      <c r="CB325" s="628"/>
    </row>
    <row r="326" spans="1:123" s="42" customFormat="1" ht="12.75" customHeight="1">
      <c r="A326" s="376"/>
      <c r="B326" s="377"/>
      <c r="C326" s="377"/>
      <c r="D326" s="378"/>
      <c r="E326" s="340"/>
      <c r="F326" s="340"/>
      <c r="G326" s="340"/>
      <c r="H326" s="340"/>
      <c r="I326" s="340"/>
      <c r="J326" s="340"/>
      <c r="K326" s="340"/>
      <c r="L326" s="340"/>
      <c r="M326" s="340"/>
      <c r="N326" s="340"/>
      <c r="O326" s="340"/>
      <c r="P326" s="340"/>
      <c r="Q326" s="340"/>
      <c r="R326" s="340"/>
      <c r="S326" s="340"/>
      <c r="T326" s="340"/>
      <c r="U326" s="340"/>
      <c r="V326" s="340"/>
      <c r="W326" s="340"/>
      <c r="X326" s="340"/>
      <c r="Y326" s="340"/>
      <c r="Z326" s="340"/>
      <c r="AA326" s="340"/>
      <c r="AB326" s="340"/>
      <c r="AC326" s="340"/>
      <c r="AD326" s="340"/>
      <c r="AE326" s="340"/>
      <c r="AF326" s="340"/>
      <c r="AG326" s="340"/>
      <c r="AH326" s="340"/>
      <c r="AI326" s="340"/>
      <c r="AJ326" s="340"/>
      <c r="AK326" s="340"/>
      <c r="AL326" s="340"/>
      <c r="AM326" s="340"/>
      <c r="AN326" s="340"/>
      <c r="AO326" s="340"/>
      <c r="AP326" s="340"/>
      <c r="AQ326" s="340"/>
      <c r="AR326" s="340"/>
      <c r="AS326" s="340"/>
      <c r="AT326" s="340"/>
      <c r="AU326" s="340"/>
      <c r="AV326" s="340"/>
      <c r="AW326" s="340"/>
      <c r="AX326" s="340"/>
      <c r="AY326" s="340"/>
      <c r="AZ326" s="340"/>
      <c r="BA326" s="340"/>
      <c r="BB326" s="340"/>
      <c r="BC326" s="340"/>
      <c r="BD326" s="340"/>
      <c r="BE326" s="624"/>
      <c r="BF326" s="625"/>
      <c r="BG326" s="625"/>
      <c r="BH326" s="625"/>
      <c r="BI326" s="625"/>
      <c r="BJ326" s="625"/>
      <c r="BK326" s="625"/>
      <c r="BL326" s="625"/>
      <c r="BM326" s="625"/>
      <c r="BN326" s="626"/>
      <c r="BO326" s="496" t="s">
        <v>485</v>
      </c>
      <c r="BP326" s="627"/>
      <c r="BQ326" s="627"/>
      <c r="BR326" s="627"/>
      <c r="BS326" s="627"/>
      <c r="BT326" s="627"/>
      <c r="BU326" s="627"/>
      <c r="BV326" s="628"/>
      <c r="BW326" s="496" t="s">
        <v>518</v>
      </c>
      <c r="BX326" s="627"/>
      <c r="BY326" s="627"/>
      <c r="BZ326" s="627"/>
      <c r="CA326" s="627"/>
      <c r="CB326" s="628"/>
    </row>
    <row r="327" spans="1:123" ht="15.6" hidden="1" customHeight="1">
      <c r="A327" s="361">
        <v>1</v>
      </c>
      <c r="B327" s="362"/>
      <c r="C327" s="362"/>
      <c r="D327" s="363"/>
      <c r="E327" s="346">
        <v>2</v>
      </c>
      <c r="F327" s="347"/>
      <c r="G327" s="347"/>
      <c r="H327" s="347"/>
      <c r="I327" s="347"/>
      <c r="J327" s="347"/>
      <c r="K327" s="347"/>
      <c r="L327" s="347"/>
      <c r="M327" s="347"/>
      <c r="N327" s="347"/>
      <c r="O327" s="347"/>
      <c r="P327" s="347"/>
      <c r="Q327" s="347"/>
      <c r="R327" s="347"/>
      <c r="S327" s="347"/>
      <c r="T327" s="347"/>
      <c r="U327" s="347"/>
      <c r="V327" s="347"/>
      <c r="W327" s="347"/>
      <c r="X327" s="347"/>
      <c r="Y327" s="347"/>
      <c r="Z327" s="347"/>
      <c r="AA327" s="347"/>
      <c r="AB327" s="347"/>
      <c r="AC327" s="347"/>
      <c r="AD327" s="347"/>
      <c r="AE327" s="347"/>
      <c r="AF327" s="347"/>
      <c r="AG327" s="347"/>
      <c r="AH327" s="347"/>
      <c r="AI327" s="346">
        <v>3</v>
      </c>
      <c r="AJ327" s="347"/>
      <c r="AK327" s="347"/>
      <c r="AL327" s="347"/>
      <c r="AM327" s="347"/>
      <c r="AN327" s="347"/>
      <c r="AO327" s="347"/>
      <c r="AP327" s="347"/>
      <c r="AQ327" s="347"/>
      <c r="AR327" s="347"/>
      <c r="AS327" s="347"/>
      <c r="AT327" s="347"/>
      <c r="AU327" s="347"/>
      <c r="AV327" s="347"/>
      <c r="AW327" s="551">
        <v>4</v>
      </c>
      <c r="AX327" s="552"/>
      <c r="AY327" s="552"/>
      <c r="AZ327" s="552"/>
      <c r="BA327" s="552"/>
      <c r="BB327" s="552"/>
      <c r="BC327" s="552"/>
      <c r="BD327" s="553"/>
      <c r="BE327" s="551">
        <v>5</v>
      </c>
      <c r="BF327" s="552"/>
      <c r="BG327" s="552"/>
      <c r="BH327" s="552"/>
      <c r="BI327" s="552"/>
      <c r="BJ327" s="552"/>
      <c r="BK327" s="552"/>
      <c r="BL327" s="552"/>
      <c r="BM327" s="552"/>
      <c r="BN327" s="553"/>
      <c r="BO327" s="551">
        <v>6</v>
      </c>
      <c r="BP327" s="552"/>
      <c r="BQ327" s="552"/>
      <c r="BR327" s="552"/>
      <c r="BS327" s="552"/>
      <c r="BT327" s="552"/>
      <c r="BU327" s="552"/>
      <c r="BV327" s="553"/>
      <c r="BW327" s="551">
        <v>7</v>
      </c>
      <c r="BX327" s="552"/>
      <c r="BY327" s="552"/>
      <c r="BZ327" s="552"/>
      <c r="CA327" s="552"/>
      <c r="CB327" s="553"/>
    </row>
    <row r="328" spans="1:123" ht="15">
      <c r="A328" s="341">
        <v>1</v>
      </c>
      <c r="B328" s="342"/>
      <c r="C328" s="342"/>
      <c r="D328" s="343"/>
      <c r="E328" s="607">
        <v>2</v>
      </c>
      <c r="F328" s="493"/>
      <c r="G328" s="493"/>
      <c r="H328" s="493"/>
      <c r="I328" s="493"/>
      <c r="J328" s="493"/>
      <c r="K328" s="493"/>
      <c r="L328" s="493"/>
      <c r="M328" s="493"/>
      <c r="N328" s="493"/>
      <c r="O328" s="493"/>
      <c r="P328" s="493"/>
      <c r="Q328" s="493"/>
      <c r="R328" s="493"/>
      <c r="S328" s="493"/>
      <c r="T328" s="493"/>
      <c r="U328" s="493"/>
      <c r="V328" s="493"/>
      <c r="W328" s="493"/>
      <c r="X328" s="493"/>
      <c r="Y328" s="493"/>
      <c r="Z328" s="493"/>
      <c r="AA328" s="493"/>
      <c r="AB328" s="493"/>
      <c r="AC328" s="493"/>
      <c r="AD328" s="493"/>
      <c r="AE328" s="493"/>
      <c r="AF328" s="493"/>
      <c r="AG328" s="493"/>
      <c r="AH328" s="493"/>
      <c r="AI328" s="607">
        <v>3</v>
      </c>
      <c r="AJ328" s="608"/>
      <c r="AK328" s="608"/>
      <c r="AL328" s="608"/>
      <c r="AM328" s="608"/>
      <c r="AN328" s="608"/>
      <c r="AO328" s="608"/>
      <c r="AP328" s="608"/>
      <c r="AQ328" s="608"/>
      <c r="AR328" s="608"/>
      <c r="AS328" s="608"/>
      <c r="AT328" s="608"/>
      <c r="AU328" s="608"/>
      <c r="AV328" s="608"/>
      <c r="AW328" s="533">
        <v>4</v>
      </c>
      <c r="AX328" s="406"/>
      <c r="AY328" s="406"/>
      <c r="AZ328" s="406"/>
      <c r="BA328" s="406"/>
      <c r="BB328" s="406"/>
      <c r="BC328" s="406"/>
      <c r="BD328" s="406"/>
      <c r="BE328" s="533">
        <v>5</v>
      </c>
      <c r="BF328" s="406"/>
      <c r="BG328" s="406"/>
      <c r="BH328" s="406"/>
      <c r="BI328" s="406"/>
      <c r="BJ328" s="406"/>
      <c r="BK328" s="406"/>
      <c r="BL328" s="406"/>
      <c r="BM328" s="406"/>
      <c r="BN328" s="406"/>
      <c r="BO328" s="405">
        <v>6</v>
      </c>
      <c r="BP328" s="406"/>
      <c r="BQ328" s="406"/>
      <c r="BR328" s="406"/>
      <c r="BS328" s="406"/>
      <c r="BT328" s="406"/>
      <c r="BU328" s="406"/>
      <c r="BV328" s="406"/>
      <c r="BW328" s="405">
        <v>7</v>
      </c>
      <c r="BX328" s="406"/>
      <c r="BY328" s="406"/>
      <c r="BZ328" s="406"/>
      <c r="CA328" s="406"/>
      <c r="CB328" s="406"/>
    </row>
    <row r="329" spans="1:123" ht="15" hidden="1">
      <c r="A329" s="341"/>
      <c r="B329" s="342"/>
      <c r="C329" s="342"/>
      <c r="D329" s="343"/>
      <c r="E329" s="557"/>
      <c r="F329" s="558"/>
      <c r="G329" s="558"/>
      <c r="H329" s="558"/>
      <c r="I329" s="558"/>
      <c r="J329" s="558"/>
      <c r="K329" s="558"/>
      <c r="L329" s="558"/>
      <c r="M329" s="558"/>
      <c r="N329" s="558"/>
      <c r="O329" s="558"/>
      <c r="P329" s="558"/>
      <c r="Q329" s="558"/>
      <c r="R329" s="558"/>
      <c r="S329" s="558"/>
      <c r="T329" s="558"/>
      <c r="U329" s="558"/>
      <c r="V329" s="558"/>
      <c r="W329" s="558"/>
      <c r="X329" s="558"/>
      <c r="Y329" s="558"/>
      <c r="Z329" s="558"/>
      <c r="AA329" s="558"/>
      <c r="AB329" s="558"/>
      <c r="AC329" s="558"/>
      <c r="AD329" s="558"/>
      <c r="AE329" s="558"/>
      <c r="AF329" s="558"/>
      <c r="AG329" s="558"/>
      <c r="AH329" s="558"/>
      <c r="AI329" s="607"/>
      <c r="AJ329" s="608"/>
      <c r="AK329" s="608"/>
      <c r="AL329" s="608"/>
      <c r="AM329" s="608"/>
      <c r="AN329" s="608"/>
      <c r="AO329" s="608"/>
      <c r="AP329" s="608"/>
      <c r="AQ329" s="608"/>
      <c r="AR329" s="608"/>
      <c r="AS329" s="608"/>
      <c r="AT329" s="608"/>
      <c r="AU329" s="608"/>
      <c r="AV329" s="608"/>
      <c r="AW329" s="533"/>
      <c r="AX329" s="406"/>
      <c r="AY329" s="406"/>
      <c r="AZ329" s="406"/>
      <c r="BA329" s="406"/>
      <c r="BB329" s="406"/>
      <c r="BC329" s="406"/>
      <c r="BD329" s="406"/>
      <c r="BE329" s="533"/>
      <c r="BF329" s="406"/>
      <c r="BG329" s="406"/>
      <c r="BH329" s="406"/>
      <c r="BI329" s="406"/>
      <c r="BJ329" s="406"/>
      <c r="BK329" s="406"/>
      <c r="BL329" s="406"/>
      <c r="BM329" s="406"/>
      <c r="BN329" s="406"/>
      <c r="BO329" s="405"/>
      <c r="BP329" s="406"/>
      <c r="BQ329" s="406"/>
      <c r="BR329" s="406"/>
      <c r="BS329" s="406"/>
      <c r="BT329" s="406"/>
      <c r="BU329" s="406"/>
      <c r="BV329" s="406"/>
      <c r="BW329" s="405"/>
      <c r="BX329" s="406"/>
      <c r="BY329" s="406"/>
      <c r="BZ329" s="406"/>
      <c r="CA329" s="406"/>
      <c r="CB329" s="406"/>
    </row>
    <row r="330" spans="1:123" ht="42" customHeight="1">
      <c r="A330" s="341">
        <v>1</v>
      </c>
      <c r="B330" s="342"/>
      <c r="C330" s="342"/>
      <c r="D330" s="343"/>
      <c r="E330" s="557" t="s">
        <v>670</v>
      </c>
      <c r="F330" s="558"/>
      <c r="G330" s="558"/>
      <c r="H330" s="558"/>
      <c r="I330" s="558"/>
      <c r="J330" s="558"/>
      <c r="K330" s="558"/>
      <c r="L330" s="558"/>
      <c r="M330" s="558"/>
      <c r="N330" s="558"/>
      <c r="O330" s="558"/>
      <c r="P330" s="558"/>
      <c r="Q330" s="558"/>
      <c r="R330" s="558"/>
      <c r="S330" s="558"/>
      <c r="T330" s="558"/>
      <c r="U330" s="558"/>
      <c r="V330" s="558"/>
      <c r="W330" s="558"/>
      <c r="X330" s="558"/>
      <c r="Y330" s="558"/>
      <c r="Z330" s="558"/>
      <c r="AA330" s="558"/>
      <c r="AB330" s="558"/>
      <c r="AC330" s="558"/>
      <c r="AD330" s="558"/>
      <c r="AE330" s="558"/>
      <c r="AF330" s="558"/>
      <c r="AG330" s="558"/>
      <c r="AH330" s="558"/>
      <c r="AI330" s="607"/>
      <c r="AJ330" s="608"/>
      <c r="AK330" s="608"/>
      <c r="AL330" s="608"/>
      <c r="AM330" s="608"/>
      <c r="AN330" s="608"/>
      <c r="AO330" s="608"/>
      <c r="AP330" s="608"/>
      <c r="AQ330" s="608"/>
      <c r="AR330" s="608"/>
      <c r="AS330" s="608"/>
      <c r="AT330" s="608"/>
      <c r="AU330" s="608"/>
      <c r="AV330" s="608"/>
      <c r="AW330" s="533"/>
      <c r="AX330" s="406"/>
      <c r="AY330" s="406"/>
      <c r="AZ330" s="406"/>
      <c r="BA330" s="406"/>
      <c r="BB330" s="406"/>
      <c r="BC330" s="406"/>
      <c r="BD330" s="406"/>
      <c r="BE330" s="629">
        <v>50000</v>
      </c>
      <c r="BF330" s="630"/>
      <c r="BG330" s="630"/>
      <c r="BH330" s="630"/>
      <c r="BI330" s="630"/>
      <c r="BJ330" s="630"/>
      <c r="BK330" s="630"/>
      <c r="BL330" s="630"/>
      <c r="BM330" s="630"/>
      <c r="BN330" s="630"/>
      <c r="BO330" s="629"/>
      <c r="BP330" s="630"/>
      <c r="BQ330" s="630"/>
      <c r="BR330" s="630"/>
      <c r="BS330" s="630"/>
      <c r="BT330" s="630"/>
      <c r="BU330" s="630"/>
      <c r="BV330" s="630"/>
      <c r="BW330" s="629"/>
      <c r="BX330" s="630"/>
      <c r="BY330" s="630"/>
      <c r="BZ330" s="630"/>
      <c r="CA330" s="630"/>
      <c r="CB330" s="630"/>
    </row>
    <row r="331" spans="1:123" ht="18.600000000000001" customHeight="1">
      <c r="A331" s="350"/>
      <c r="B331" s="351"/>
      <c r="C331" s="351"/>
      <c r="D331" s="352"/>
      <c r="E331" s="353" t="s">
        <v>168</v>
      </c>
      <c r="F331" s="354"/>
      <c r="G331" s="354"/>
      <c r="H331" s="354"/>
      <c r="I331" s="354"/>
      <c r="J331" s="354"/>
      <c r="K331" s="354"/>
      <c r="L331" s="354"/>
      <c r="M331" s="354"/>
      <c r="N331" s="354"/>
      <c r="O331" s="354"/>
      <c r="P331" s="354"/>
      <c r="Q331" s="354"/>
      <c r="R331" s="354"/>
      <c r="S331" s="354"/>
      <c r="T331" s="354"/>
      <c r="U331" s="354"/>
      <c r="V331" s="354"/>
      <c r="W331" s="354"/>
      <c r="X331" s="354"/>
      <c r="Y331" s="354"/>
      <c r="Z331" s="354"/>
      <c r="AA331" s="354"/>
      <c r="AB331" s="354"/>
      <c r="AC331" s="354"/>
      <c r="AD331" s="354"/>
      <c r="AE331" s="354"/>
      <c r="AF331" s="354"/>
      <c r="AG331" s="354"/>
      <c r="AH331" s="354"/>
      <c r="AI331" s="601" t="s">
        <v>5</v>
      </c>
      <c r="AJ331" s="602"/>
      <c r="AK331" s="602"/>
      <c r="AL331" s="602"/>
      <c r="AM331" s="602"/>
      <c r="AN331" s="602" t="s">
        <v>5</v>
      </c>
      <c r="AO331" s="602"/>
      <c r="AP331" s="602"/>
      <c r="AQ331" s="602"/>
      <c r="AR331" s="602"/>
      <c r="AS331" s="602"/>
      <c r="AT331" s="602"/>
      <c r="AU331" s="602"/>
      <c r="AV331" s="602"/>
      <c r="AW331" s="603" t="s">
        <v>5</v>
      </c>
      <c r="AX331" s="413"/>
      <c r="AY331" s="413"/>
      <c r="AZ331" s="413"/>
      <c r="BA331" s="413"/>
      <c r="BB331" s="413"/>
      <c r="BC331" s="413"/>
      <c r="BD331" s="413" t="s">
        <v>5</v>
      </c>
      <c r="BE331" s="631">
        <f>BE330</f>
        <v>50000</v>
      </c>
      <c r="BF331" s="631"/>
      <c r="BG331" s="631"/>
      <c r="BH331" s="631"/>
      <c r="BI331" s="631"/>
      <c r="BJ331" s="631"/>
      <c r="BK331" s="631"/>
      <c r="BL331" s="631"/>
      <c r="BM331" s="631"/>
      <c r="BN331" s="631">
        <f>SUM(BN328:BN330)</f>
        <v>0</v>
      </c>
      <c r="BO331" s="631">
        <f>BO330</f>
        <v>0</v>
      </c>
      <c r="BP331" s="631"/>
      <c r="BQ331" s="631"/>
      <c r="BR331" s="631"/>
      <c r="BS331" s="631"/>
      <c r="BT331" s="631"/>
      <c r="BU331" s="631"/>
      <c r="BV331" s="631"/>
      <c r="BW331" s="631">
        <f>BW330</f>
        <v>0</v>
      </c>
      <c r="BX331" s="631"/>
      <c r="BY331" s="631"/>
      <c r="BZ331" s="631"/>
      <c r="CA331" s="631"/>
      <c r="CB331" s="631"/>
    </row>
    <row r="332" spans="1:123" ht="12" customHeight="1">
      <c r="E332" s="102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0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44"/>
      <c r="AX332" s="82"/>
      <c r="AY332" s="82"/>
      <c r="AZ332" s="82"/>
      <c r="BA332" s="82"/>
      <c r="BB332" s="82"/>
      <c r="BC332" s="82"/>
      <c r="BD332" s="82"/>
      <c r="BE332" s="275"/>
      <c r="BF332" s="275"/>
      <c r="BG332" s="275"/>
      <c r="BH332" s="275"/>
      <c r="BI332" s="275"/>
      <c r="BJ332" s="275"/>
      <c r="BK332" s="275"/>
      <c r="BL332" s="275"/>
      <c r="BM332" s="275"/>
      <c r="BN332" s="275"/>
      <c r="BO332" s="275"/>
      <c r="BP332" s="275"/>
      <c r="BQ332" s="275"/>
      <c r="BR332" s="275"/>
      <c r="BS332" s="275"/>
      <c r="BT332" s="275"/>
      <c r="BU332" s="275"/>
      <c r="BV332" s="275"/>
      <c r="BW332" s="275"/>
      <c r="BX332" s="275"/>
      <c r="BY332" s="275"/>
      <c r="BZ332" s="275"/>
      <c r="CA332" s="275"/>
      <c r="CB332" s="275"/>
    </row>
    <row r="333" spans="1:123" s="46" customFormat="1" ht="15.75">
      <c r="A333" s="419" t="s">
        <v>675</v>
      </c>
      <c r="B333" s="419"/>
      <c r="C333" s="419"/>
      <c r="D333" s="419"/>
      <c r="E333" s="419"/>
      <c r="F333" s="419"/>
      <c r="G333" s="419"/>
      <c r="H333" s="419"/>
      <c r="I333" s="419"/>
      <c r="J333" s="419"/>
      <c r="K333" s="419"/>
      <c r="L333" s="419"/>
      <c r="M333" s="419"/>
      <c r="N333" s="419"/>
      <c r="O333" s="419"/>
      <c r="P333" s="419"/>
      <c r="Q333" s="419"/>
      <c r="R333" s="419"/>
      <c r="S333" s="419"/>
      <c r="T333" s="419"/>
      <c r="U333" s="419"/>
      <c r="V333" s="419"/>
      <c r="W333" s="419"/>
      <c r="X333" s="419"/>
      <c r="Y333" s="419"/>
      <c r="Z333" s="419"/>
      <c r="AA333" s="419"/>
      <c r="AB333" s="419"/>
      <c r="AC333" s="419"/>
      <c r="AD333" s="419"/>
      <c r="AE333" s="419"/>
      <c r="AF333" s="419"/>
      <c r="AG333" s="419"/>
      <c r="AH333" s="419"/>
      <c r="AI333" s="419"/>
      <c r="AJ333" s="419"/>
      <c r="AK333" s="419"/>
      <c r="AL333" s="419"/>
      <c r="AM333" s="419"/>
      <c r="AN333" s="419"/>
      <c r="AO333" s="419"/>
      <c r="AP333" s="419"/>
      <c r="AQ333" s="419"/>
      <c r="AR333" s="419"/>
      <c r="AS333" s="419"/>
      <c r="AT333" s="419"/>
      <c r="AU333" s="419"/>
      <c r="AV333" s="419"/>
      <c r="AW333" s="419"/>
      <c r="AX333" s="419"/>
      <c r="AY333" s="419"/>
      <c r="AZ333" s="419"/>
      <c r="BA333" s="419"/>
      <c r="BB333" s="419"/>
      <c r="BC333" s="419"/>
      <c r="BD333" s="419"/>
      <c r="BE333" s="419"/>
      <c r="BF333" s="419"/>
      <c r="BG333" s="419"/>
      <c r="BH333" s="419"/>
      <c r="BI333" s="419"/>
      <c r="BJ333" s="419"/>
      <c r="BK333" s="419"/>
      <c r="BL333" s="419"/>
      <c r="BM333" s="419"/>
      <c r="BN333" s="419"/>
      <c r="BO333" s="419"/>
      <c r="BP333" s="419"/>
      <c r="BQ333" s="419"/>
      <c r="BR333" s="419"/>
      <c r="BS333" s="419"/>
      <c r="BT333" s="419"/>
      <c r="BU333" s="419"/>
      <c r="BV333" s="419"/>
      <c r="BW333" s="419"/>
      <c r="BX333" s="419"/>
      <c r="BY333" s="419"/>
      <c r="BZ333" s="419"/>
      <c r="CA333" s="419"/>
      <c r="CB333" s="419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5"/>
      <c r="DJ333" s="45"/>
      <c r="DK333" s="45"/>
      <c r="DL333" s="45"/>
      <c r="DM333" s="45"/>
      <c r="DN333" s="45"/>
      <c r="DO333" s="45"/>
      <c r="DP333" s="45"/>
      <c r="DQ333" s="45"/>
      <c r="DR333" s="45"/>
      <c r="DS333" s="45"/>
    </row>
    <row r="335" spans="1:123" ht="30" customHeight="1">
      <c r="A335" s="499" t="s">
        <v>161</v>
      </c>
      <c r="B335" s="287"/>
      <c r="C335" s="287"/>
      <c r="D335" s="28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420" t="s">
        <v>673</v>
      </c>
      <c r="AA335" s="500"/>
      <c r="AB335" s="500"/>
      <c r="AC335" s="500"/>
      <c r="AD335" s="500"/>
      <c r="AE335" s="500"/>
      <c r="AF335" s="500"/>
      <c r="AG335" s="500"/>
      <c r="AH335" s="500"/>
      <c r="AI335" s="500"/>
      <c r="AJ335" s="500"/>
      <c r="AK335" s="500"/>
      <c r="AL335" s="500"/>
      <c r="AM335" s="500"/>
      <c r="AN335" s="500"/>
      <c r="AO335" s="500"/>
      <c r="AP335" s="500"/>
      <c r="AQ335" s="500"/>
      <c r="AR335" s="500"/>
      <c r="AS335" s="500"/>
      <c r="AT335" s="500"/>
      <c r="AU335" s="500"/>
      <c r="AV335" s="500"/>
      <c r="AW335" s="500"/>
      <c r="AX335" s="500"/>
      <c r="AY335" s="500"/>
      <c r="AZ335" s="500"/>
      <c r="BA335" s="500"/>
      <c r="BB335" s="500"/>
      <c r="BC335" s="500"/>
      <c r="BD335" s="500"/>
      <c r="BE335" s="500"/>
      <c r="BF335" s="500"/>
      <c r="BG335" s="500"/>
      <c r="BH335" s="500"/>
      <c r="BI335" s="500"/>
      <c r="BJ335" s="500"/>
      <c r="BK335" s="500"/>
      <c r="BL335" s="500"/>
      <c r="BM335" s="500"/>
      <c r="BN335" s="500"/>
      <c r="BO335" s="500"/>
      <c r="BP335" s="500"/>
      <c r="BQ335" s="500"/>
      <c r="BR335" s="500"/>
      <c r="BS335" s="500"/>
      <c r="BT335" s="500"/>
      <c r="BU335" s="500"/>
      <c r="BV335" s="500"/>
      <c r="BW335" s="500"/>
      <c r="BX335" s="500"/>
      <c r="BY335" s="500"/>
      <c r="BZ335" s="500"/>
      <c r="CA335" s="500"/>
      <c r="CB335" s="500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1"/>
      <c r="CP335" s="51"/>
      <c r="CQ335" s="51"/>
      <c r="CR335" s="51"/>
      <c r="CS335" s="51"/>
      <c r="CT335" s="51"/>
      <c r="CU335" s="51"/>
      <c r="CV335" s="51"/>
      <c r="CW335" s="51"/>
      <c r="CX335" s="51"/>
      <c r="CY335" s="51"/>
      <c r="CZ335" s="51"/>
      <c r="DA335" s="51"/>
      <c r="DB335" s="51"/>
      <c r="DC335" s="51"/>
      <c r="DD335" s="51"/>
      <c r="DE335" s="51"/>
      <c r="DF335" s="51"/>
      <c r="DG335" s="51"/>
      <c r="DH335" s="51"/>
      <c r="DI335" s="51"/>
      <c r="DJ335" s="51"/>
      <c r="DK335" s="51"/>
      <c r="DL335" s="51"/>
      <c r="DM335" s="51"/>
      <c r="DN335" s="51"/>
      <c r="DO335" s="51"/>
      <c r="DP335" s="51"/>
      <c r="DQ335" s="51"/>
      <c r="DR335" s="51"/>
      <c r="DS335" s="51"/>
    </row>
    <row r="336" spans="1:123">
      <c r="A336" s="48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3"/>
      <c r="CP336" s="53"/>
      <c r="CQ336" s="53"/>
      <c r="CR336" s="53"/>
      <c r="CS336" s="53"/>
      <c r="CT336" s="53"/>
      <c r="CU336" s="53"/>
      <c r="CV336" s="53"/>
      <c r="CW336" s="53"/>
      <c r="CX336" s="53"/>
      <c r="CY336" s="53"/>
      <c r="CZ336" s="53"/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  <c r="DL336" s="53"/>
      <c r="DM336" s="53"/>
      <c r="DN336" s="53"/>
      <c r="DO336" s="53"/>
      <c r="DP336" s="53"/>
      <c r="DQ336" s="53"/>
      <c r="DR336" s="53"/>
      <c r="DS336" s="53"/>
    </row>
    <row r="337" spans="1:123" s="49" customFormat="1" ht="15.75">
      <c r="A337" s="46" t="s">
        <v>162</v>
      </c>
      <c r="S337" s="420" t="s">
        <v>186</v>
      </c>
      <c r="T337" s="500"/>
      <c r="U337" s="500"/>
      <c r="V337" s="500"/>
      <c r="W337" s="500"/>
      <c r="X337" s="500"/>
      <c r="Y337" s="500"/>
      <c r="Z337" s="500"/>
      <c r="AA337" s="500"/>
      <c r="AB337" s="500"/>
      <c r="AC337" s="500"/>
      <c r="AD337" s="500"/>
      <c r="AE337" s="500"/>
      <c r="AF337" s="500"/>
      <c r="AG337" s="500"/>
      <c r="AH337" s="500"/>
      <c r="AI337" s="500"/>
      <c r="AJ337" s="500"/>
      <c r="AK337" s="500"/>
      <c r="AL337" s="500"/>
      <c r="AM337" s="500"/>
      <c r="AN337" s="500"/>
      <c r="AO337" s="500"/>
      <c r="AP337" s="500"/>
      <c r="AQ337" s="500"/>
      <c r="AR337" s="500"/>
      <c r="AS337" s="500"/>
      <c r="AT337" s="500"/>
      <c r="AU337" s="500"/>
      <c r="AV337" s="500"/>
      <c r="AW337" s="500"/>
      <c r="AX337" s="500"/>
      <c r="AY337" s="500"/>
      <c r="AZ337" s="500"/>
      <c r="BA337" s="500"/>
      <c r="BB337" s="500"/>
      <c r="BC337" s="500"/>
      <c r="BD337" s="500"/>
      <c r="BE337" s="500"/>
      <c r="BF337" s="500"/>
      <c r="BG337" s="500"/>
      <c r="BH337" s="500"/>
      <c r="BI337" s="500"/>
      <c r="BJ337" s="500"/>
      <c r="BK337" s="500"/>
      <c r="BL337" s="500"/>
      <c r="BM337" s="500"/>
      <c r="BN337" s="500"/>
      <c r="BO337" s="500"/>
      <c r="BP337" s="500"/>
      <c r="BQ337" s="500"/>
      <c r="BR337" s="500"/>
      <c r="BS337" s="500"/>
      <c r="BT337" s="500"/>
      <c r="BU337" s="500"/>
      <c r="BV337" s="500"/>
      <c r="BW337" s="500"/>
      <c r="BX337" s="500"/>
      <c r="BY337" s="500"/>
      <c r="BZ337" s="500"/>
      <c r="CA337" s="500"/>
      <c r="CB337" s="500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1"/>
      <c r="CP337" s="51"/>
      <c r="CQ337" s="51"/>
      <c r="CR337" s="51"/>
      <c r="CS337" s="51"/>
      <c r="CT337" s="51"/>
      <c r="CU337" s="51"/>
      <c r="CV337" s="51"/>
      <c r="CW337" s="51"/>
      <c r="CX337" s="51"/>
      <c r="CY337" s="51"/>
      <c r="CZ337" s="51"/>
      <c r="DA337" s="51"/>
      <c r="DB337" s="51"/>
      <c r="DC337" s="51"/>
      <c r="DD337" s="51"/>
      <c r="DE337" s="51"/>
      <c r="DF337" s="51"/>
      <c r="DG337" s="51"/>
      <c r="DH337" s="51"/>
      <c r="DI337" s="51"/>
      <c r="DJ337" s="51"/>
      <c r="DK337" s="51"/>
      <c r="DL337" s="51"/>
      <c r="DM337" s="51"/>
      <c r="DN337" s="51"/>
      <c r="DO337" s="51"/>
      <c r="DP337" s="51"/>
      <c r="DQ337" s="51"/>
      <c r="DR337" s="51"/>
      <c r="DS337" s="51"/>
    </row>
    <row r="338" spans="1:123" s="52" customFormat="1" ht="9.75">
      <c r="A338" s="48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3"/>
      <c r="CP338" s="53"/>
      <c r="CQ338" s="53"/>
      <c r="CR338" s="53"/>
      <c r="CS338" s="53"/>
      <c r="CT338" s="53"/>
      <c r="CU338" s="53"/>
      <c r="CV338" s="53"/>
      <c r="CW338" s="53"/>
      <c r="CX338" s="53"/>
      <c r="CY338" s="53"/>
      <c r="CZ338" s="53"/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  <c r="DL338" s="53"/>
      <c r="DM338" s="53"/>
      <c r="DN338" s="53"/>
      <c r="DO338" s="53"/>
      <c r="DP338" s="53"/>
      <c r="DQ338" s="53"/>
      <c r="DR338" s="53"/>
      <c r="DS338" s="53"/>
    </row>
    <row r="339" spans="1:123" s="49" customFormat="1" ht="30.6" customHeight="1">
      <c r="A339" s="46" t="s">
        <v>164</v>
      </c>
      <c r="AH339" s="490" t="s">
        <v>169</v>
      </c>
      <c r="AI339" s="490"/>
      <c r="AJ339" s="490"/>
      <c r="AK339" s="490"/>
      <c r="AL339" s="490"/>
      <c r="AM339" s="490"/>
      <c r="AN339" s="490"/>
      <c r="AO339" s="490"/>
      <c r="AP339" s="490"/>
      <c r="AQ339" s="490"/>
      <c r="AR339" s="490"/>
      <c r="AS339" s="490"/>
      <c r="AT339" s="490"/>
      <c r="AU339" s="490"/>
      <c r="AV339" s="490"/>
      <c r="AW339" s="490"/>
      <c r="AX339" s="490"/>
      <c r="AY339" s="490"/>
      <c r="AZ339" s="490"/>
      <c r="BA339" s="490"/>
      <c r="BB339" s="490"/>
      <c r="BC339" s="490"/>
      <c r="BD339" s="490"/>
      <c r="BE339" s="490"/>
      <c r="BF339" s="490"/>
      <c r="BG339" s="490"/>
      <c r="BH339" s="490"/>
      <c r="BI339" s="490"/>
      <c r="BJ339" s="490"/>
      <c r="BK339" s="490"/>
      <c r="BL339" s="490"/>
      <c r="BM339" s="490"/>
      <c r="BN339" s="490"/>
      <c r="BO339" s="490"/>
      <c r="BP339" s="490"/>
      <c r="BQ339" s="490"/>
      <c r="BR339" s="490"/>
      <c r="BS339" s="490"/>
      <c r="BT339" s="490"/>
      <c r="BU339" s="490"/>
      <c r="BV339" s="490"/>
      <c r="BW339" s="490"/>
      <c r="BX339" s="490"/>
      <c r="BY339" s="490"/>
      <c r="BZ339" s="490"/>
      <c r="CA339" s="490"/>
      <c r="CB339" s="490"/>
      <c r="CC339" s="84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  <c r="DK339" s="85"/>
      <c r="DL339" s="85"/>
      <c r="DM339" s="85"/>
      <c r="DN339" s="85"/>
      <c r="DO339" s="85"/>
      <c r="DP339" s="85"/>
      <c r="DQ339" s="85"/>
      <c r="DR339" s="85"/>
      <c r="DS339" s="85"/>
    </row>
    <row r="340" spans="1:123" s="49" customFormat="1" ht="10.5" customHeight="1"/>
    <row r="341" spans="1:123" s="49" customFormat="1" ht="15.75">
      <c r="A341" s="501" t="s">
        <v>676</v>
      </c>
      <c r="B341" s="501"/>
      <c r="C341" s="501"/>
      <c r="D341" s="501"/>
      <c r="E341" s="501"/>
      <c r="F341" s="501"/>
      <c r="G341" s="501"/>
      <c r="H341" s="501"/>
      <c r="I341" s="501"/>
      <c r="J341" s="501"/>
      <c r="K341" s="501"/>
      <c r="L341" s="501"/>
      <c r="M341" s="501"/>
      <c r="N341" s="501"/>
      <c r="O341" s="501"/>
      <c r="P341" s="501"/>
      <c r="Q341" s="501"/>
      <c r="R341" s="501"/>
      <c r="S341" s="501"/>
      <c r="T341" s="501"/>
      <c r="U341" s="501"/>
      <c r="V341" s="501"/>
      <c r="W341" s="501"/>
      <c r="X341" s="501"/>
      <c r="Y341" s="501"/>
      <c r="Z341" s="501"/>
      <c r="AA341" s="501"/>
      <c r="AB341" s="501"/>
      <c r="AC341" s="501"/>
      <c r="AD341" s="501"/>
      <c r="AE341" s="501"/>
      <c r="AF341" s="501"/>
      <c r="AG341" s="501"/>
      <c r="AH341" s="501"/>
      <c r="AI341" s="501"/>
      <c r="AJ341" s="501"/>
      <c r="AK341" s="501"/>
      <c r="AL341" s="501"/>
      <c r="AM341" s="501"/>
      <c r="AN341" s="501"/>
      <c r="AO341" s="501"/>
      <c r="AP341" s="501"/>
      <c r="AQ341" s="501"/>
      <c r="AR341" s="501"/>
      <c r="AS341" s="501"/>
      <c r="AT341" s="501"/>
      <c r="AU341" s="501"/>
      <c r="AV341" s="501"/>
      <c r="AW341" s="501"/>
      <c r="AX341" s="501"/>
      <c r="AY341" s="501"/>
      <c r="AZ341" s="501"/>
      <c r="BA341" s="501"/>
      <c r="BB341" s="501"/>
      <c r="BC341" s="501"/>
      <c r="BD341" s="501"/>
      <c r="BE341" s="501"/>
      <c r="BF341" s="501"/>
      <c r="BG341" s="501"/>
      <c r="BH341" s="501"/>
      <c r="BI341" s="501"/>
      <c r="BJ341" s="501"/>
      <c r="BK341" s="501"/>
      <c r="BL341" s="501"/>
      <c r="BM341" s="501"/>
      <c r="BN341" s="501"/>
      <c r="BO341" s="501"/>
      <c r="BP341" s="501"/>
      <c r="BQ341" s="501"/>
      <c r="BR341" s="501"/>
      <c r="BS341" s="501"/>
      <c r="BT341" s="501"/>
      <c r="BU341" s="501"/>
      <c r="BV341" s="501"/>
      <c r="BW341" s="501"/>
      <c r="BX341" s="501"/>
      <c r="BY341" s="501"/>
      <c r="BZ341" s="501"/>
      <c r="CA341" s="501"/>
      <c r="CB341" s="501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5"/>
      <c r="DD341" s="45"/>
      <c r="DE341" s="45"/>
      <c r="DF341" s="45"/>
      <c r="DG341" s="45"/>
      <c r="DH341" s="45"/>
      <c r="DI341" s="45"/>
      <c r="DJ341" s="45"/>
      <c r="DK341" s="45"/>
      <c r="DL341" s="45"/>
      <c r="DM341" s="45"/>
      <c r="DN341" s="45"/>
      <c r="DO341" s="45"/>
      <c r="DP341" s="45"/>
      <c r="DQ341" s="45"/>
      <c r="DR341" s="45"/>
      <c r="DS341" s="45"/>
    </row>
    <row r="342" spans="1:123" s="49" customFormat="1" ht="9.75" customHeight="1">
      <c r="A342" s="281"/>
      <c r="B342" s="281"/>
      <c r="C342" s="281"/>
      <c r="D342" s="281"/>
      <c r="E342" s="281"/>
      <c r="F342" s="281"/>
      <c r="G342" s="281"/>
      <c r="H342" s="281"/>
      <c r="I342" s="281"/>
      <c r="J342" s="281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  <c r="AA342" s="281"/>
      <c r="AB342" s="281"/>
      <c r="AC342" s="281"/>
      <c r="AD342" s="281"/>
      <c r="AE342" s="281"/>
      <c r="AF342" s="281"/>
      <c r="AG342" s="281"/>
      <c r="AH342" s="281"/>
      <c r="AI342" s="281"/>
      <c r="AJ342" s="281"/>
      <c r="AK342" s="281"/>
      <c r="AL342" s="281"/>
      <c r="AM342" s="281"/>
      <c r="AN342" s="281"/>
      <c r="AO342" s="281"/>
      <c r="AP342" s="281"/>
      <c r="AQ342" s="281"/>
      <c r="AR342" s="281"/>
      <c r="AS342" s="281"/>
      <c r="AT342" s="281"/>
      <c r="AU342" s="281"/>
      <c r="AV342" s="281"/>
      <c r="AW342" s="281"/>
      <c r="AX342" s="281"/>
      <c r="AY342" s="281"/>
      <c r="AZ342" s="281"/>
      <c r="BA342" s="281"/>
      <c r="BB342" s="281"/>
      <c r="BC342" s="281"/>
      <c r="BD342" s="281"/>
      <c r="BE342" s="281"/>
      <c r="BF342" s="281"/>
      <c r="BG342" s="281"/>
      <c r="BH342" s="281"/>
      <c r="BI342" s="281"/>
      <c r="BJ342" s="281"/>
      <c r="BK342" s="281"/>
      <c r="BL342" s="281"/>
      <c r="BM342" s="281"/>
      <c r="BN342" s="281"/>
      <c r="BO342" s="281"/>
      <c r="BP342" s="281"/>
      <c r="BQ342" s="281"/>
      <c r="BR342" s="281"/>
      <c r="BS342" s="281"/>
      <c r="BT342" s="281"/>
      <c r="BU342" s="281"/>
      <c r="BV342" s="281"/>
      <c r="BW342" s="281"/>
      <c r="BX342" s="281"/>
      <c r="BY342" s="281"/>
      <c r="BZ342" s="281"/>
      <c r="CA342" s="281"/>
      <c r="CB342" s="281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5"/>
      <c r="DD342" s="45"/>
      <c r="DE342" s="45"/>
      <c r="DF342" s="45"/>
      <c r="DG342" s="45"/>
      <c r="DH342" s="45"/>
      <c r="DI342" s="45"/>
      <c r="DJ342" s="45"/>
      <c r="DK342" s="45"/>
      <c r="DL342" s="45"/>
      <c r="DM342" s="45"/>
      <c r="DN342" s="45"/>
      <c r="DO342" s="45"/>
      <c r="DP342" s="45"/>
      <c r="DQ342" s="45"/>
      <c r="DR342" s="45"/>
      <c r="DS342" s="45"/>
    </row>
    <row r="343" spans="1:123" ht="25.5" customHeight="1">
      <c r="A343" s="379" t="s">
        <v>187</v>
      </c>
      <c r="B343" s="502"/>
      <c r="C343" s="502"/>
      <c r="D343" s="379" t="s">
        <v>188</v>
      </c>
      <c r="E343" s="502"/>
      <c r="F343" s="502"/>
      <c r="G343" s="502"/>
      <c r="H343" s="502"/>
      <c r="I343" s="502"/>
      <c r="J343" s="502"/>
      <c r="K343" s="502"/>
      <c r="L343" s="502"/>
      <c r="M343" s="502"/>
      <c r="N343" s="502"/>
      <c r="O343" s="502"/>
      <c r="P343" s="502"/>
      <c r="Q343" s="502"/>
      <c r="R343" s="502"/>
      <c r="S343" s="502"/>
      <c r="T343" s="379" t="s">
        <v>189</v>
      </c>
      <c r="U343" s="502"/>
      <c r="V343" s="502"/>
      <c r="W343" s="502"/>
      <c r="X343" s="502"/>
      <c r="Y343" s="502"/>
      <c r="Z343" s="502"/>
      <c r="AA343" s="502"/>
      <c r="AB343" s="502"/>
      <c r="AC343" s="502"/>
      <c r="AD343" s="502"/>
      <c r="AE343" s="502"/>
      <c r="AF343" s="379" t="s">
        <v>190</v>
      </c>
      <c r="AG343" s="502"/>
      <c r="AH343" s="502"/>
      <c r="AI343" s="502"/>
      <c r="AJ343" s="502"/>
      <c r="AK343" s="502"/>
      <c r="AL343" s="502"/>
      <c r="AM343" s="502"/>
      <c r="AN343" s="502"/>
      <c r="AO343" s="502"/>
      <c r="AP343" s="502"/>
      <c r="AQ343" s="502"/>
      <c r="AR343" s="502"/>
      <c r="AS343" s="502"/>
      <c r="AT343" s="502"/>
      <c r="AU343" s="502"/>
      <c r="AV343" s="502"/>
      <c r="AW343" s="502"/>
      <c r="AX343" s="502"/>
      <c r="AY343" s="502"/>
      <c r="AZ343" s="502"/>
      <c r="BA343" s="502"/>
      <c r="BB343" s="502"/>
      <c r="BC343" s="502"/>
      <c r="BD343" s="502"/>
      <c r="BE343" s="502"/>
      <c r="BF343" s="502"/>
      <c r="BG343" s="502"/>
      <c r="BH343" s="502"/>
      <c r="BI343" s="502"/>
      <c r="BJ343" s="502"/>
      <c r="BK343" s="502"/>
      <c r="BL343" s="502"/>
      <c r="BM343" s="502"/>
      <c r="BN343" s="502"/>
      <c r="BO343" s="502"/>
      <c r="BP343" s="502"/>
      <c r="BQ343" s="379" t="s">
        <v>191</v>
      </c>
      <c r="BR343" s="502"/>
      <c r="BS343" s="502"/>
      <c r="BT343" s="502"/>
      <c r="BU343" s="502"/>
      <c r="BV343" s="502"/>
      <c r="BW343" s="502"/>
      <c r="BX343" s="502"/>
      <c r="BY343" s="502"/>
      <c r="BZ343" s="502"/>
      <c r="CA343" s="502"/>
      <c r="CB343" s="502"/>
    </row>
    <row r="344" spans="1:123">
      <c r="A344" s="502"/>
      <c r="B344" s="502"/>
      <c r="C344" s="502"/>
      <c r="D344" s="502"/>
      <c r="E344" s="502"/>
      <c r="F344" s="502"/>
      <c r="G344" s="502"/>
      <c r="H344" s="502"/>
      <c r="I344" s="502"/>
      <c r="J344" s="502"/>
      <c r="K344" s="502"/>
      <c r="L344" s="502"/>
      <c r="M344" s="502"/>
      <c r="N344" s="502"/>
      <c r="O344" s="502"/>
      <c r="P344" s="502"/>
      <c r="Q344" s="502"/>
      <c r="R344" s="502"/>
      <c r="S344" s="502"/>
      <c r="T344" s="502"/>
      <c r="U344" s="502"/>
      <c r="V344" s="502"/>
      <c r="W344" s="502"/>
      <c r="X344" s="502"/>
      <c r="Y344" s="502"/>
      <c r="Z344" s="502"/>
      <c r="AA344" s="502"/>
      <c r="AB344" s="502"/>
      <c r="AC344" s="502"/>
      <c r="AD344" s="502"/>
      <c r="AE344" s="502"/>
      <c r="AF344" s="379" t="s">
        <v>192</v>
      </c>
      <c r="AG344" s="502"/>
      <c r="AH344" s="502"/>
      <c r="AI344" s="502"/>
      <c r="AJ344" s="502"/>
      <c r="AK344" s="502"/>
      <c r="AL344" s="502"/>
      <c r="AM344" s="502"/>
      <c r="AN344" s="379" t="s">
        <v>193</v>
      </c>
      <c r="AO344" s="502"/>
      <c r="AP344" s="502"/>
      <c r="AQ344" s="502"/>
      <c r="AR344" s="502"/>
      <c r="AS344" s="502"/>
      <c r="AT344" s="502"/>
      <c r="AU344" s="502"/>
      <c r="AV344" s="502"/>
      <c r="AW344" s="502"/>
      <c r="AX344" s="502"/>
      <c r="AY344" s="502"/>
      <c r="AZ344" s="502"/>
      <c r="BA344" s="502"/>
      <c r="BB344" s="502"/>
      <c r="BC344" s="502"/>
      <c r="BD344" s="502"/>
      <c r="BE344" s="502"/>
      <c r="BF344" s="502"/>
      <c r="BG344" s="502"/>
      <c r="BH344" s="502"/>
      <c r="BI344" s="502"/>
      <c r="BJ344" s="502"/>
      <c r="BK344" s="502"/>
      <c r="BL344" s="502"/>
      <c r="BM344" s="502"/>
      <c r="BN344" s="502"/>
      <c r="BO344" s="502"/>
      <c r="BP344" s="502"/>
      <c r="BQ344" s="502"/>
      <c r="BR344" s="502"/>
      <c r="BS344" s="502"/>
      <c r="BT344" s="502"/>
      <c r="BU344" s="502"/>
      <c r="BV344" s="502"/>
      <c r="BW344" s="502"/>
      <c r="BX344" s="502"/>
      <c r="BY344" s="502"/>
      <c r="BZ344" s="502"/>
      <c r="CA344" s="502"/>
      <c r="CB344" s="502"/>
    </row>
    <row r="345" spans="1:123" ht="75" customHeight="1">
      <c r="A345" s="502"/>
      <c r="B345" s="502"/>
      <c r="C345" s="502"/>
      <c r="D345" s="502"/>
      <c r="E345" s="502"/>
      <c r="F345" s="502"/>
      <c r="G345" s="502"/>
      <c r="H345" s="502"/>
      <c r="I345" s="502"/>
      <c r="J345" s="502"/>
      <c r="K345" s="502"/>
      <c r="L345" s="502"/>
      <c r="M345" s="502"/>
      <c r="N345" s="502"/>
      <c r="O345" s="502"/>
      <c r="P345" s="502"/>
      <c r="Q345" s="502"/>
      <c r="R345" s="502"/>
      <c r="S345" s="502"/>
      <c r="T345" s="502"/>
      <c r="U345" s="502"/>
      <c r="V345" s="502"/>
      <c r="W345" s="502"/>
      <c r="X345" s="502"/>
      <c r="Y345" s="502"/>
      <c r="Z345" s="502"/>
      <c r="AA345" s="502"/>
      <c r="AB345" s="502"/>
      <c r="AC345" s="502"/>
      <c r="AD345" s="502"/>
      <c r="AE345" s="502"/>
      <c r="AF345" s="502"/>
      <c r="AG345" s="502"/>
      <c r="AH345" s="502"/>
      <c r="AI345" s="502"/>
      <c r="AJ345" s="502"/>
      <c r="AK345" s="502"/>
      <c r="AL345" s="502"/>
      <c r="AM345" s="502"/>
      <c r="AN345" s="379" t="s">
        <v>194</v>
      </c>
      <c r="AO345" s="502"/>
      <c r="AP345" s="502"/>
      <c r="AQ345" s="502"/>
      <c r="AR345" s="502"/>
      <c r="AS345" s="502"/>
      <c r="AT345" s="502"/>
      <c r="AU345" s="502"/>
      <c r="AV345" s="502"/>
      <c r="AW345" s="502"/>
      <c r="AX345" s="379" t="s">
        <v>195</v>
      </c>
      <c r="AY345" s="502"/>
      <c r="AZ345" s="502"/>
      <c r="BA345" s="502"/>
      <c r="BB345" s="502"/>
      <c r="BC345" s="502"/>
      <c r="BD345" s="502"/>
      <c r="BE345" s="502"/>
      <c r="BF345" s="502"/>
      <c r="BG345" s="379" t="s">
        <v>196</v>
      </c>
      <c r="BH345" s="502"/>
      <c r="BI345" s="502"/>
      <c r="BJ345" s="502"/>
      <c r="BK345" s="502"/>
      <c r="BL345" s="502"/>
      <c r="BM345" s="502"/>
      <c r="BN345" s="502"/>
      <c r="BO345" s="502"/>
      <c r="BP345" s="502"/>
      <c r="BQ345" s="502"/>
      <c r="BR345" s="502"/>
      <c r="BS345" s="502"/>
      <c r="BT345" s="502"/>
      <c r="BU345" s="502"/>
      <c r="BV345" s="502"/>
      <c r="BW345" s="502"/>
      <c r="BX345" s="502"/>
      <c r="BY345" s="502"/>
      <c r="BZ345" s="502"/>
      <c r="CA345" s="502"/>
      <c r="CB345" s="502"/>
    </row>
    <row r="346" spans="1:123">
      <c r="A346" s="615">
        <v>1</v>
      </c>
      <c r="B346" s="616"/>
      <c r="C346" s="616"/>
      <c r="D346" s="615">
        <v>2</v>
      </c>
      <c r="E346" s="616"/>
      <c r="F346" s="616"/>
      <c r="G346" s="616"/>
      <c r="H346" s="616"/>
      <c r="I346" s="616"/>
      <c r="J346" s="616"/>
      <c r="K346" s="616"/>
      <c r="L346" s="616"/>
      <c r="M346" s="616"/>
      <c r="N346" s="616"/>
      <c r="O346" s="616"/>
      <c r="P346" s="616"/>
      <c r="Q346" s="616"/>
      <c r="R346" s="616"/>
      <c r="S346" s="616"/>
      <c r="T346" s="615">
        <v>3</v>
      </c>
      <c r="U346" s="616"/>
      <c r="V346" s="616"/>
      <c r="W346" s="616"/>
      <c r="X346" s="616"/>
      <c r="Y346" s="616"/>
      <c r="Z346" s="616"/>
      <c r="AA346" s="616"/>
      <c r="AB346" s="616"/>
      <c r="AC346" s="616"/>
      <c r="AD346" s="616"/>
      <c r="AE346" s="616"/>
      <c r="AF346" s="615">
        <v>4</v>
      </c>
      <c r="AG346" s="616"/>
      <c r="AH346" s="616"/>
      <c r="AI346" s="616"/>
      <c r="AJ346" s="616"/>
      <c r="AK346" s="616"/>
      <c r="AL346" s="616"/>
      <c r="AM346" s="616"/>
      <c r="AN346" s="615">
        <v>5</v>
      </c>
      <c r="AO346" s="616"/>
      <c r="AP346" s="616"/>
      <c r="AQ346" s="616"/>
      <c r="AR346" s="616"/>
      <c r="AS346" s="616"/>
      <c r="AT346" s="616"/>
      <c r="AU346" s="616"/>
      <c r="AV346" s="616"/>
      <c r="AW346" s="616"/>
      <c r="AX346" s="615">
        <v>6</v>
      </c>
      <c r="AY346" s="616"/>
      <c r="AZ346" s="616"/>
      <c r="BA346" s="616"/>
      <c r="BB346" s="616"/>
      <c r="BC346" s="616"/>
      <c r="BD346" s="616"/>
      <c r="BE346" s="616"/>
      <c r="BF346" s="616"/>
      <c r="BG346" s="615">
        <v>7</v>
      </c>
      <c r="BH346" s="616"/>
      <c r="BI346" s="616"/>
      <c r="BJ346" s="616"/>
      <c r="BK346" s="616"/>
      <c r="BL346" s="616"/>
      <c r="BM346" s="616"/>
      <c r="BN346" s="616"/>
      <c r="BO346" s="616"/>
      <c r="BP346" s="616"/>
      <c r="BQ346" s="615">
        <v>8</v>
      </c>
      <c r="BR346" s="616"/>
      <c r="BS346" s="616"/>
      <c r="BT346" s="616"/>
      <c r="BU346" s="616"/>
      <c r="BV346" s="616"/>
      <c r="BW346" s="616"/>
      <c r="BX346" s="616"/>
      <c r="BY346" s="616"/>
      <c r="BZ346" s="616"/>
      <c r="CA346" s="616"/>
      <c r="CB346" s="616"/>
    </row>
    <row r="347" spans="1:123" ht="19.5" customHeight="1">
      <c r="A347" s="379" t="s">
        <v>197</v>
      </c>
      <c r="B347" s="502"/>
      <c r="C347" s="502"/>
      <c r="D347" s="617" t="s">
        <v>674</v>
      </c>
      <c r="E347" s="618"/>
      <c r="F347" s="618"/>
      <c r="G347" s="618"/>
      <c r="H347" s="618"/>
      <c r="I347" s="618"/>
      <c r="J347" s="618"/>
      <c r="K347" s="618"/>
      <c r="L347" s="618"/>
      <c r="M347" s="618"/>
      <c r="N347" s="618"/>
      <c r="O347" s="618"/>
      <c r="P347" s="618"/>
      <c r="Q347" s="618"/>
      <c r="R347" s="618"/>
      <c r="S347" s="619"/>
      <c r="T347" s="454"/>
      <c r="U347" s="455"/>
      <c r="V347" s="455"/>
      <c r="W347" s="455"/>
      <c r="X347" s="455"/>
      <c r="Y347" s="455"/>
      <c r="Z347" s="455"/>
      <c r="AA347" s="455"/>
      <c r="AB347" s="455"/>
      <c r="AC347" s="455"/>
      <c r="AD347" s="455"/>
      <c r="AE347" s="456"/>
      <c r="AF347" s="475"/>
      <c r="AG347" s="476"/>
      <c r="AH347" s="476"/>
      <c r="AI347" s="476"/>
      <c r="AJ347" s="476"/>
      <c r="AK347" s="476"/>
      <c r="AL347" s="476"/>
      <c r="AM347" s="476"/>
      <c r="AN347" s="475"/>
      <c r="AO347" s="476"/>
      <c r="AP347" s="476"/>
      <c r="AQ347" s="476"/>
      <c r="AR347" s="476"/>
      <c r="AS347" s="476"/>
      <c r="AT347" s="476"/>
      <c r="AU347" s="476"/>
      <c r="AV347" s="476"/>
      <c r="AW347" s="476"/>
      <c r="AX347" s="475"/>
      <c r="AY347" s="476"/>
      <c r="AZ347" s="476"/>
      <c r="BA347" s="476"/>
      <c r="BB347" s="476"/>
      <c r="BC347" s="476"/>
      <c r="BD347" s="476"/>
      <c r="BE347" s="476"/>
      <c r="BF347" s="476"/>
      <c r="BG347" s="475"/>
      <c r="BH347" s="476"/>
      <c r="BI347" s="476"/>
      <c r="BJ347" s="476"/>
      <c r="BK347" s="476"/>
      <c r="BL347" s="476"/>
      <c r="BM347" s="476"/>
      <c r="BN347" s="476"/>
      <c r="BO347" s="476"/>
      <c r="BP347" s="476"/>
      <c r="BQ347" s="475">
        <v>299263</v>
      </c>
      <c r="BR347" s="476"/>
      <c r="BS347" s="476"/>
      <c r="BT347" s="476"/>
      <c r="BU347" s="476"/>
      <c r="BV347" s="476"/>
      <c r="BW347" s="476"/>
      <c r="BX347" s="476"/>
      <c r="BY347" s="476"/>
      <c r="BZ347" s="476"/>
      <c r="CA347" s="476"/>
      <c r="CB347" s="476"/>
      <c r="CC347" s="39"/>
    </row>
    <row r="348" spans="1:123" ht="16.5" customHeight="1">
      <c r="A348" s="477"/>
      <c r="B348" s="478"/>
      <c r="C348" s="479"/>
      <c r="D348" s="480" t="s">
        <v>168</v>
      </c>
      <c r="E348" s="481"/>
      <c r="F348" s="481"/>
      <c r="G348" s="481"/>
      <c r="H348" s="481"/>
      <c r="I348" s="481"/>
      <c r="J348" s="481"/>
      <c r="K348" s="481"/>
      <c r="L348" s="481"/>
      <c r="M348" s="481"/>
      <c r="N348" s="481"/>
      <c r="O348" s="481"/>
      <c r="P348" s="481"/>
      <c r="Q348" s="481"/>
      <c r="R348" s="481"/>
      <c r="S348" s="482"/>
      <c r="T348" s="423" t="s">
        <v>5</v>
      </c>
      <c r="U348" s="483"/>
      <c r="V348" s="483"/>
      <c r="W348" s="483"/>
      <c r="X348" s="483"/>
      <c r="Y348" s="483"/>
      <c r="Z348" s="483"/>
      <c r="AA348" s="483"/>
      <c r="AB348" s="483"/>
      <c r="AC348" s="483"/>
      <c r="AD348" s="483"/>
      <c r="AE348" s="483"/>
      <c r="AF348" s="484" t="s">
        <v>5</v>
      </c>
      <c r="AG348" s="485"/>
      <c r="AH348" s="485"/>
      <c r="AI348" s="485"/>
      <c r="AJ348" s="485"/>
      <c r="AK348" s="485"/>
      <c r="AL348" s="485"/>
      <c r="AM348" s="485"/>
      <c r="AN348" s="484" t="s">
        <v>5</v>
      </c>
      <c r="AO348" s="485"/>
      <c r="AP348" s="485"/>
      <c r="AQ348" s="485"/>
      <c r="AR348" s="485"/>
      <c r="AS348" s="485"/>
      <c r="AT348" s="485"/>
      <c r="AU348" s="485"/>
      <c r="AV348" s="485"/>
      <c r="AW348" s="485"/>
      <c r="AX348" s="484" t="s">
        <v>5</v>
      </c>
      <c r="AY348" s="485"/>
      <c r="AZ348" s="485"/>
      <c r="BA348" s="485"/>
      <c r="BB348" s="485"/>
      <c r="BC348" s="485"/>
      <c r="BD348" s="485"/>
      <c r="BE348" s="485"/>
      <c r="BF348" s="485"/>
      <c r="BG348" s="484" t="s">
        <v>5</v>
      </c>
      <c r="BH348" s="485"/>
      <c r="BI348" s="485"/>
      <c r="BJ348" s="485"/>
      <c r="BK348" s="485"/>
      <c r="BL348" s="485"/>
      <c r="BM348" s="485"/>
      <c r="BN348" s="485"/>
      <c r="BO348" s="485"/>
      <c r="BP348" s="485"/>
      <c r="BQ348" s="486">
        <f>SUM(BQ347)</f>
        <v>299263</v>
      </c>
      <c r="BR348" s="487"/>
      <c r="BS348" s="487"/>
      <c r="BT348" s="487"/>
      <c r="BU348" s="487"/>
      <c r="BV348" s="487"/>
      <c r="BW348" s="487"/>
      <c r="BX348" s="487"/>
      <c r="BY348" s="487"/>
      <c r="BZ348" s="487"/>
      <c r="CA348" s="487"/>
      <c r="CB348" s="488"/>
    </row>
    <row r="349" spans="1:123">
      <c r="A349" s="86"/>
      <c r="B349" s="86"/>
      <c r="C349" s="86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61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257"/>
      <c r="AG349" s="276"/>
      <c r="AH349" s="276"/>
      <c r="AI349" s="276"/>
      <c r="AJ349" s="276"/>
      <c r="AK349" s="276"/>
      <c r="AL349" s="276"/>
      <c r="AM349" s="276"/>
      <c r="AN349" s="257"/>
      <c r="AO349" s="276"/>
      <c r="AP349" s="276"/>
      <c r="AQ349" s="276"/>
      <c r="AR349" s="276"/>
      <c r="AS349" s="276"/>
      <c r="AT349" s="276"/>
      <c r="AU349" s="276"/>
      <c r="AV349" s="276"/>
      <c r="AW349" s="276"/>
      <c r="AX349" s="257"/>
      <c r="AY349" s="276"/>
      <c r="AZ349" s="276"/>
      <c r="BA349" s="276"/>
      <c r="BB349" s="276"/>
      <c r="BC349" s="276"/>
      <c r="BD349" s="276"/>
      <c r="BE349" s="276"/>
      <c r="BF349" s="276"/>
      <c r="BG349" s="257"/>
      <c r="BH349" s="276"/>
      <c r="BI349" s="276"/>
      <c r="BJ349" s="276"/>
      <c r="BK349" s="276"/>
      <c r="BL349" s="276"/>
      <c r="BM349" s="276"/>
      <c r="BN349" s="276"/>
      <c r="BO349" s="276"/>
      <c r="BP349" s="276"/>
      <c r="BQ349" s="258"/>
      <c r="BR349" s="277"/>
      <c r="BS349" s="277"/>
      <c r="BT349" s="277"/>
      <c r="BU349" s="277"/>
      <c r="BV349" s="277"/>
      <c r="BW349" s="277"/>
      <c r="BX349" s="277"/>
      <c r="BY349" s="277"/>
      <c r="BZ349" s="277"/>
      <c r="CA349" s="277"/>
      <c r="CB349" s="277"/>
    </row>
    <row r="350" spans="1:123">
      <c r="A350" s="489" t="s">
        <v>677</v>
      </c>
      <c r="B350" s="489"/>
      <c r="C350" s="489"/>
      <c r="D350" s="489"/>
      <c r="E350" s="489"/>
      <c r="F350" s="489"/>
      <c r="G350" s="489"/>
      <c r="H350" s="489"/>
      <c r="I350" s="489"/>
      <c r="J350" s="489"/>
      <c r="K350" s="489"/>
      <c r="L350" s="489"/>
      <c r="M350" s="489"/>
      <c r="N350" s="489"/>
      <c r="O350" s="489"/>
      <c r="P350" s="489"/>
      <c r="Q350" s="489"/>
      <c r="R350" s="489"/>
      <c r="S350" s="489"/>
      <c r="T350" s="489"/>
      <c r="U350" s="489"/>
      <c r="V350" s="489"/>
      <c r="W350" s="489"/>
      <c r="X350" s="489"/>
      <c r="Y350" s="489"/>
      <c r="Z350" s="489"/>
      <c r="AA350" s="489"/>
      <c r="AB350" s="489"/>
      <c r="AC350" s="489"/>
      <c r="AD350" s="489"/>
      <c r="AE350" s="489"/>
      <c r="AF350" s="489"/>
      <c r="AG350" s="489"/>
      <c r="AH350" s="489"/>
      <c r="AI350" s="489"/>
      <c r="AJ350" s="489"/>
      <c r="AK350" s="489"/>
      <c r="AL350" s="489"/>
      <c r="AM350" s="489"/>
      <c r="AN350" s="489"/>
      <c r="AO350" s="489"/>
      <c r="AP350" s="489"/>
      <c r="AQ350" s="489"/>
      <c r="AR350" s="489"/>
      <c r="AS350" s="489"/>
      <c r="AT350" s="489"/>
      <c r="AU350" s="489"/>
      <c r="AV350" s="489"/>
      <c r="AW350" s="489"/>
      <c r="AX350" s="489"/>
      <c r="AY350" s="489"/>
      <c r="AZ350" s="489"/>
      <c r="BA350" s="489"/>
      <c r="BB350" s="489"/>
      <c r="BC350" s="489"/>
      <c r="BD350" s="489"/>
      <c r="BE350" s="489"/>
      <c r="BF350" s="489"/>
      <c r="BG350" s="489"/>
      <c r="BH350" s="489"/>
      <c r="BI350" s="489"/>
      <c r="BJ350" s="489"/>
      <c r="BK350" s="489"/>
      <c r="BL350" s="489"/>
      <c r="BM350" s="489"/>
      <c r="BN350" s="489"/>
      <c r="BO350" s="489"/>
      <c r="BP350" s="489"/>
      <c r="BQ350" s="489"/>
      <c r="BR350" s="489"/>
      <c r="BS350" s="489"/>
      <c r="BT350" s="489"/>
      <c r="BU350" s="489"/>
      <c r="BV350" s="489"/>
      <c r="BW350" s="489"/>
      <c r="BX350" s="489"/>
      <c r="BY350" s="489"/>
      <c r="BZ350" s="489"/>
      <c r="CA350" s="489"/>
      <c r="CB350" s="489"/>
    </row>
    <row r="351" spans="1:123" ht="33.6" customHeight="1">
      <c r="A351" s="489"/>
      <c r="B351" s="489"/>
      <c r="C351" s="489"/>
      <c r="D351" s="489"/>
      <c r="E351" s="489"/>
      <c r="F351" s="489"/>
      <c r="G351" s="489"/>
      <c r="H351" s="489"/>
      <c r="I351" s="489"/>
      <c r="J351" s="489"/>
      <c r="K351" s="489"/>
      <c r="L351" s="489"/>
      <c r="M351" s="489"/>
      <c r="N351" s="489"/>
      <c r="O351" s="489"/>
      <c r="P351" s="489"/>
      <c r="Q351" s="489"/>
      <c r="R351" s="489"/>
      <c r="S351" s="489"/>
      <c r="T351" s="489"/>
      <c r="U351" s="489"/>
      <c r="V351" s="489"/>
      <c r="W351" s="489"/>
      <c r="X351" s="489"/>
      <c r="Y351" s="489"/>
      <c r="Z351" s="489"/>
      <c r="AA351" s="489"/>
      <c r="AB351" s="489"/>
      <c r="AC351" s="489"/>
      <c r="AD351" s="489"/>
      <c r="AE351" s="489"/>
      <c r="AF351" s="489"/>
      <c r="AG351" s="489"/>
      <c r="AH351" s="489"/>
      <c r="AI351" s="489"/>
      <c r="AJ351" s="489"/>
      <c r="AK351" s="489"/>
      <c r="AL351" s="489"/>
      <c r="AM351" s="489"/>
      <c r="AN351" s="489"/>
      <c r="AO351" s="489"/>
      <c r="AP351" s="489"/>
      <c r="AQ351" s="489"/>
      <c r="AR351" s="489"/>
      <c r="AS351" s="489"/>
      <c r="AT351" s="489"/>
      <c r="AU351" s="489"/>
      <c r="AV351" s="489"/>
      <c r="AW351" s="489"/>
      <c r="AX351" s="489"/>
      <c r="AY351" s="489"/>
      <c r="AZ351" s="489"/>
      <c r="BA351" s="489"/>
      <c r="BB351" s="489"/>
      <c r="BC351" s="489"/>
      <c r="BD351" s="489"/>
      <c r="BE351" s="489"/>
      <c r="BF351" s="489"/>
      <c r="BG351" s="489"/>
      <c r="BH351" s="489"/>
      <c r="BI351" s="489"/>
      <c r="BJ351" s="489"/>
      <c r="BK351" s="489"/>
      <c r="BL351" s="489"/>
      <c r="BM351" s="489"/>
      <c r="BN351" s="489"/>
      <c r="BO351" s="489"/>
      <c r="BP351" s="489"/>
      <c r="BQ351" s="489"/>
      <c r="BR351" s="489"/>
      <c r="BS351" s="489"/>
      <c r="BT351" s="489"/>
      <c r="BU351" s="489"/>
      <c r="BV351" s="489"/>
      <c r="BW351" s="489"/>
      <c r="BX351" s="489"/>
      <c r="BY351" s="489"/>
      <c r="BZ351" s="489"/>
      <c r="CA351" s="489"/>
      <c r="CB351" s="489"/>
    </row>
    <row r="352" spans="1:123" ht="13.1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</row>
    <row r="353" spans="1:84" ht="18.75" customHeight="1">
      <c r="A353" s="419" t="s">
        <v>161</v>
      </c>
      <c r="B353" s="419"/>
      <c r="C353" s="419"/>
      <c r="D353" s="419"/>
      <c r="E353" s="419"/>
      <c r="F353" s="419"/>
      <c r="G353" s="419"/>
      <c r="H353" s="419"/>
      <c r="I353" s="419"/>
      <c r="J353" s="419"/>
      <c r="K353" s="419"/>
      <c r="L353" s="419"/>
      <c r="M353" s="419"/>
      <c r="N353" s="419"/>
      <c r="O353" s="419"/>
      <c r="P353" s="419"/>
      <c r="Q353" s="419"/>
      <c r="R353" s="419"/>
      <c r="S353" s="419"/>
      <c r="T353" s="419"/>
      <c r="U353" s="419"/>
      <c r="V353" s="419"/>
      <c r="W353" s="419"/>
      <c r="X353" s="419"/>
      <c r="Y353" s="419"/>
      <c r="Z353" s="419"/>
      <c r="AA353" s="419"/>
      <c r="AB353" s="419"/>
      <c r="AC353" s="419"/>
      <c r="AD353" s="419"/>
      <c r="AE353" s="420" t="s">
        <v>692</v>
      </c>
      <c r="AF353" s="420"/>
      <c r="AG353" s="420"/>
      <c r="AH353" s="420"/>
      <c r="AI353" s="420"/>
      <c r="AJ353" s="420"/>
      <c r="AK353" s="420"/>
      <c r="AL353" s="420"/>
      <c r="AM353" s="420"/>
      <c r="AN353" s="420"/>
      <c r="AO353" s="420"/>
      <c r="AP353" s="420"/>
      <c r="AQ353" s="420"/>
      <c r="AR353" s="420"/>
      <c r="AS353" s="420"/>
      <c r="AT353" s="420"/>
      <c r="AU353" s="420"/>
      <c r="AV353" s="420"/>
      <c r="AW353" s="420"/>
      <c r="AX353" s="420"/>
      <c r="AY353" s="420"/>
      <c r="AZ353" s="420"/>
      <c r="BA353" s="420"/>
      <c r="BB353" s="420"/>
      <c r="BC353" s="420"/>
      <c r="BD353" s="420"/>
      <c r="BE353" s="420"/>
      <c r="BF353" s="420"/>
      <c r="BG353" s="420"/>
      <c r="BH353" s="420"/>
      <c r="BI353" s="420"/>
      <c r="BJ353" s="420"/>
      <c r="BK353" s="420"/>
      <c r="BL353" s="420"/>
      <c r="BM353" s="420"/>
      <c r="BN353" s="420"/>
      <c r="BO353" s="420"/>
      <c r="BP353" s="420"/>
      <c r="BQ353" s="420"/>
      <c r="BR353" s="420"/>
      <c r="BS353" s="420"/>
      <c r="BT353" s="420"/>
      <c r="BU353" s="420"/>
      <c r="BV353" s="420"/>
      <c r="BW353" s="420"/>
      <c r="BX353" s="420"/>
      <c r="BY353" s="420"/>
      <c r="BZ353" s="420"/>
      <c r="CA353" s="420"/>
      <c r="CB353" s="420"/>
    </row>
    <row r="354" spans="1:84" ht="7.1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</row>
    <row r="355" spans="1:84" ht="15.75">
      <c r="A355" s="46" t="s">
        <v>162</v>
      </c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20" t="s">
        <v>209</v>
      </c>
      <c r="T355" s="420"/>
      <c r="U355" s="420"/>
      <c r="V355" s="420"/>
      <c r="W355" s="420"/>
      <c r="X355" s="420"/>
      <c r="Y355" s="420"/>
      <c r="Z355" s="420"/>
      <c r="AA355" s="420"/>
      <c r="AB355" s="420"/>
      <c r="AC355" s="420"/>
      <c r="AD355" s="420"/>
      <c r="AE355" s="420"/>
      <c r="AF355" s="420"/>
      <c r="AG355" s="420"/>
      <c r="AH355" s="420"/>
      <c r="AI355" s="420"/>
      <c r="AJ355" s="420"/>
      <c r="AK355" s="420"/>
      <c r="AL355" s="420"/>
      <c r="AM355" s="420"/>
      <c r="AN355" s="420"/>
      <c r="AO355" s="420"/>
      <c r="AP355" s="420"/>
      <c r="AQ355" s="420"/>
      <c r="AR355" s="420"/>
      <c r="AS355" s="420"/>
      <c r="AT355" s="420"/>
      <c r="AU355" s="420"/>
      <c r="AV355" s="420"/>
      <c r="AW355" s="420"/>
      <c r="AX355" s="420"/>
      <c r="AY355" s="420"/>
      <c r="AZ355" s="420"/>
      <c r="BA355" s="420"/>
      <c r="BB355" s="420"/>
      <c r="BC355" s="420"/>
      <c r="BD355" s="420"/>
      <c r="BE355" s="420"/>
      <c r="BF355" s="420"/>
      <c r="BG355" s="420"/>
      <c r="BH355" s="420"/>
      <c r="BI355" s="420"/>
      <c r="BJ355" s="420"/>
      <c r="BK355" s="420"/>
      <c r="BL355" s="420"/>
      <c r="BM355" s="420"/>
      <c r="BN355" s="420"/>
      <c r="BO355" s="420"/>
      <c r="BP355" s="420"/>
      <c r="BQ355" s="420"/>
      <c r="BR355" s="420"/>
      <c r="BS355" s="420"/>
      <c r="BT355" s="420"/>
      <c r="BU355" s="420"/>
      <c r="BV355" s="420"/>
      <c r="BW355" s="420"/>
      <c r="BX355" s="420"/>
      <c r="BY355" s="420"/>
      <c r="BZ355" s="420"/>
      <c r="CA355" s="420"/>
      <c r="CB355" s="420"/>
    </row>
    <row r="356" spans="1:84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</row>
    <row r="357" spans="1:84" ht="33.75" customHeight="1">
      <c r="A357" s="46" t="s">
        <v>164</v>
      </c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90" t="s">
        <v>169</v>
      </c>
      <c r="AI357" s="490"/>
      <c r="AJ357" s="490"/>
      <c r="AK357" s="490"/>
      <c r="AL357" s="490"/>
      <c r="AM357" s="490"/>
      <c r="AN357" s="490"/>
      <c r="AO357" s="490"/>
      <c r="AP357" s="490"/>
      <c r="AQ357" s="490"/>
      <c r="AR357" s="490"/>
      <c r="AS357" s="490"/>
      <c r="AT357" s="490"/>
      <c r="AU357" s="490"/>
      <c r="AV357" s="490"/>
      <c r="AW357" s="490"/>
      <c r="AX357" s="490"/>
      <c r="AY357" s="490"/>
      <c r="AZ357" s="490"/>
      <c r="BA357" s="490"/>
      <c r="BB357" s="490"/>
      <c r="BC357" s="490"/>
      <c r="BD357" s="490"/>
      <c r="BE357" s="490"/>
      <c r="BF357" s="490"/>
      <c r="BG357" s="490"/>
      <c r="BH357" s="490"/>
      <c r="BI357" s="490"/>
      <c r="BJ357" s="490"/>
      <c r="BK357" s="490"/>
      <c r="BL357" s="490"/>
      <c r="BM357" s="490"/>
      <c r="BN357" s="490"/>
      <c r="BO357" s="490"/>
      <c r="BP357" s="490"/>
      <c r="BQ357" s="490"/>
      <c r="BR357" s="490"/>
      <c r="BS357" s="490"/>
      <c r="BT357" s="490"/>
      <c r="BU357" s="490"/>
      <c r="BV357" s="490"/>
      <c r="BW357" s="490"/>
      <c r="BX357" s="490"/>
      <c r="BY357" s="490"/>
      <c r="BZ357" s="490"/>
      <c r="CA357" s="490"/>
      <c r="CB357" s="490"/>
    </row>
    <row r="358" spans="1:84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</row>
    <row r="359" spans="1:84" ht="13.15" customHeight="1">
      <c r="A359" s="370" t="s">
        <v>187</v>
      </c>
      <c r="B359" s="371"/>
      <c r="C359" s="371"/>
      <c r="D359" s="372"/>
      <c r="E359" s="379" t="s">
        <v>210</v>
      </c>
      <c r="F359" s="340"/>
      <c r="G359" s="340"/>
      <c r="H359" s="340"/>
      <c r="I359" s="340"/>
      <c r="J359" s="340"/>
      <c r="K359" s="340"/>
      <c r="L359" s="340"/>
      <c r="M359" s="340"/>
      <c r="N359" s="340"/>
      <c r="O359" s="340"/>
      <c r="P359" s="340"/>
      <c r="Q359" s="340"/>
      <c r="R359" s="340"/>
      <c r="S359" s="340"/>
      <c r="T359" s="340"/>
      <c r="U359" s="340"/>
      <c r="V359" s="340"/>
      <c r="W359" s="340"/>
      <c r="X359" s="340"/>
      <c r="Y359" s="340"/>
      <c r="Z359" s="340"/>
      <c r="AA359" s="340"/>
      <c r="AB359" s="340"/>
      <c r="AC359" s="340"/>
      <c r="AD359" s="340"/>
      <c r="AE359" s="340"/>
      <c r="AF359" s="340"/>
      <c r="AG359" s="340"/>
      <c r="AH359" s="340"/>
      <c r="AI359" s="340"/>
      <c r="AJ359" s="340"/>
      <c r="AK359" s="340"/>
      <c r="AL359" s="340"/>
      <c r="AM359" s="340"/>
      <c r="AN359" s="340"/>
      <c r="AO359" s="340"/>
      <c r="AP359" s="340"/>
      <c r="AQ359" s="340"/>
      <c r="AR359" s="340"/>
      <c r="AS359" s="340"/>
      <c r="AT359" s="340"/>
      <c r="AU359" s="340"/>
      <c r="AV359" s="340"/>
      <c r="AW359" s="491" t="s">
        <v>231</v>
      </c>
      <c r="AX359" s="492"/>
      <c r="AY359" s="492"/>
      <c r="AZ359" s="492"/>
      <c r="BA359" s="492"/>
      <c r="BB359" s="492"/>
      <c r="BC359" s="492"/>
      <c r="BD359" s="492"/>
      <c r="BE359" s="492"/>
      <c r="BF359" s="492"/>
      <c r="BG359" s="379" t="s">
        <v>232</v>
      </c>
      <c r="BH359" s="493"/>
      <c r="BI359" s="493"/>
      <c r="BJ359" s="493"/>
      <c r="BK359" s="493"/>
      <c r="BL359" s="493"/>
      <c r="BM359" s="493"/>
      <c r="BN359" s="493"/>
      <c r="BO359" s="493"/>
      <c r="BP359" s="493"/>
      <c r="BQ359" s="493"/>
      <c r="BR359" s="493"/>
      <c r="BS359" s="493"/>
      <c r="BT359" s="493"/>
      <c r="BU359" s="493"/>
      <c r="BV359" s="493"/>
      <c r="BW359" s="493"/>
      <c r="BX359" s="493"/>
      <c r="BY359" s="493"/>
      <c r="BZ359" s="493"/>
      <c r="CA359" s="493"/>
      <c r="CB359" s="493"/>
    </row>
    <row r="360" spans="1:84" ht="13.15" customHeight="1">
      <c r="A360" s="373"/>
      <c r="B360" s="374"/>
      <c r="C360" s="374"/>
      <c r="D360" s="375"/>
      <c r="E360" s="340"/>
      <c r="F360" s="340"/>
      <c r="G360" s="340"/>
      <c r="H360" s="340"/>
      <c r="I360" s="340"/>
      <c r="J360" s="340"/>
      <c r="K360" s="340"/>
      <c r="L360" s="340"/>
      <c r="M360" s="340"/>
      <c r="N360" s="340"/>
      <c r="O360" s="340"/>
      <c r="P360" s="340"/>
      <c r="Q360" s="340"/>
      <c r="R360" s="340"/>
      <c r="S360" s="340"/>
      <c r="T360" s="340"/>
      <c r="U360" s="340"/>
      <c r="V360" s="340"/>
      <c r="W360" s="340"/>
      <c r="X360" s="340"/>
      <c r="Y360" s="340"/>
      <c r="Z360" s="340"/>
      <c r="AA360" s="340"/>
      <c r="AB360" s="340"/>
      <c r="AC360" s="340"/>
      <c r="AD360" s="340"/>
      <c r="AE360" s="340"/>
      <c r="AF360" s="340"/>
      <c r="AG360" s="340"/>
      <c r="AH360" s="340"/>
      <c r="AI360" s="340"/>
      <c r="AJ360" s="340"/>
      <c r="AK360" s="340"/>
      <c r="AL360" s="340"/>
      <c r="AM360" s="340"/>
      <c r="AN360" s="340"/>
      <c r="AO360" s="340"/>
      <c r="AP360" s="340"/>
      <c r="AQ360" s="340"/>
      <c r="AR360" s="340"/>
      <c r="AS360" s="340"/>
      <c r="AT360" s="340"/>
      <c r="AU360" s="340"/>
      <c r="AV360" s="340"/>
      <c r="AW360" s="492"/>
      <c r="AX360" s="492"/>
      <c r="AY360" s="492"/>
      <c r="AZ360" s="492"/>
      <c r="BA360" s="492"/>
      <c r="BB360" s="492"/>
      <c r="BC360" s="492"/>
      <c r="BD360" s="492"/>
      <c r="BE360" s="492"/>
      <c r="BF360" s="492"/>
      <c r="BG360" s="494" t="s">
        <v>276</v>
      </c>
      <c r="BH360" s="340"/>
      <c r="BI360" s="340"/>
      <c r="BJ360" s="340"/>
      <c r="BK360" s="340"/>
      <c r="BL360" s="340"/>
      <c r="BM360" s="340"/>
      <c r="BN360" s="340"/>
      <c r="BO360" s="340"/>
      <c r="BP360" s="495" t="s">
        <v>274</v>
      </c>
      <c r="BQ360" s="493"/>
      <c r="BR360" s="493"/>
      <c r="BS360" s="493"/>
      <c r="BT360" s="493"/>
      <c r="BU360" s="493"/>
      <c r="BV360" s="493"/>
      <c r="BW360" s="493"/>
      <c r="BX360" s="493"/>
      <c r="BY360" s="493"/>
      <c r="BZ360" s="493"/>
      <c r="CA360" s="493"/>
      <c r="CB360" s="493"/>
    </row>
    <row r="361" spans="1:84" ht="12.75" customHeight="1">
      <c r="A361" s="373"/>
      <c r="B361" s="374"/>
      <c r="C361" s="374"/>
      <c r="D361" s="375"/>
      <c r="E361" s="340"/>
      <c r="F361" s="340"/>
      <c r="G361" s="340"/>
      <c r="H361" s="340"/>
      <c r="I361" s="340"/>
      <c r="J361" s="340"/>
      <c r="K361" s="340"/>
      <c r="L361" s="340"/>
      <c r="M361" s="340"/>
      <c r="N361" s="340"/>
      <c r="O361" s="340"/>
      <c r="P361" s="340"/>
      <c r="Q361" s="340"/>
      <c r="R361" s="340"/>
      <c r="S361" s="340"/>
      <c r="T361" s="340"/>
      <c r="U361" s="340"/>
      <c r="V361" s="340"/>
      <c r="W361" s="340"/>
      <c r="X361" s="340"/>
      <c r="Y361" s="340"/>
      <c r="Z361" s="340"/>
      <c r="AA361" s="340"/>
      <c r="AB361" s="340"/>
      <c r="AC361" s="340"/>
      <c r="AD361" s="340"/>
      <c r="AE361" s="340"/>
      <c r="AF361" s="340"/>
      <c r="AG361" s="340"/>
      <c r="AH361" s="340"/>
      <c r="AI361" s="340"/>
      <c r="AJ361" s="340"/>
      <c r="AK361" s="340"/>
      <c r="AL361" s="340"/>
      <c r="AM361" s="340"/>
      <c r="AN361" s="340"/>
      <c r="AO361" s="340"/>
      <c r="AP361" s="340"/>
      <c r="AQ361" s="340"/>
      <c r="AR361" s="340"/>
      <c r="AS361" s="340"/>
      <c r="AT361" s="340"/>
      <c r="AU361" s="340"/>
      <c r="AV361" s="340"/>
      <c r="AW361" s="492"/>
      <c r="AX361" s="492"/>
      <c r="AY361" s="492"/>
      <c r="AZ361" s="492"/>
      <c r="BA361" s="492"/>
      <c r="BB361" s="492"/>
      <c r="BC361" s="492"/>
      <c r="BD361" s="492"/>
      <c r="BE361" s="492"/>
      <c r="BF361" s="492"/>
      <c r="BG361" s="340"/>
      <c r="BH361" s="340"/>
      <c r="BI361" s="340"/>
      <c r="BJ361" s="340"/>
      <c r="BK361" s="340"/>
      <c r="BL361" s="340"/>
      <c r="BM361" s="340"/>
      <c r="BN361" s="340"/>
      <c r="BO361" s="340"/>
      <c r="BP361" s="493"/>
      <c r="BQ361" s="493"/>
      <c r="BR361" s="493"/>
      <c r="BS361" s="493"/>
      <c r="BT361" s="493"/>
      <c r="BU361" s="493"/>
      <c r="BV361" s="493"/>
      <c r="BW361" s="493"/>
      <c r="BX361" s="493"/>
      <c r="BY361" s="493"/>
      <c r="BZ361" s="493"/>
      <c r="CA361" s="493"/>
      <c r="CB361" s="493"/>
    </row>
    <row r="362" spans="1:84" ht="15" customHeight="1">
      <c r="A362" s="376"/>
      <c r="B362" s="377"/>
      <c r="C362" s="377"/>
      <c r="D362" s="378"/>
      <c r="E362" s="340"/>
      <c r="F362" s="340"/>
      <c r="G362" s="340"/>
      <c r="H362" s="340"/>
      <c r="I362" s="340"/>
      <c r="J362" s="340"/>
      <c r="K362" s="340"/>
      <c r="L362" s="340"/>
      <c r="M362" s="340"/>
      <c r="N362" s="340"/>
      <c r="O362" s="340"/>
      <c r="P362" s="340"/>
      <c r="Q362" s="340"/>
      <c r="R362" s="340"/>
      <c r="S362" s="340"/>
      <c r="T362" s="340"/>
      <c r="U362" s="340"/>
      <c r="V362" s="340"/>
      <c r="W362" s="340"/>
      <c r="X362" s="340"/>
      <c r="Y362" s="340"/>
      <c r="Z362" s="340"/>
      <c r="AA362" s="340"/>
      <c r="AB362" s="340"/>
      <c r="AC362" s="340"/>
      <c r="AD362" s="340"/>
      <c r="AE362" s="340"/>
      <c r="AF362" s="340"/>
      <c r="AG362" s="340"/>
      <c r="AH362" s="340"/>
      <c r="AI362" s="340"/>
      <c r="AJ362" s="340"/>
      <c r="AK362" s="340"/>
      <c r="AL362" s="340"/>
      <c r="AM362" s="340"/>
      <c r="AN362" s="340"/>
      <c r="AO362" s="340"/>
      <c r="AP362" s="340"/>
      <c r="AQ362" s="340"/>
      <c r="AR362" s="340"/>
      <c r="AS362" s="340"/>
      <c r="AT362" s="340"/>
      <c r="AU362" s="340"/>
      <c r="AV362" s="340"/>
      <c r="AW362" s="492"/>
      <c r="AX362" s="492"/>
      <c r="AY362" s="492"/>
      <c r="AZ362" s="492"/>
      <c r="BA362" s="492"/>
      <c r="BB362" s="492"/>
      <c r="BC362" s="492"/>
      <c r="BD362" s="492"/>
      <c r="BE362" s="492"/>
      <c r="BF362" s="492"/>
      <c r="BG362" s="340"/>
      <c r="BH362" s="340"/>
      <c r="BI362" s="340"/>
      <c r="BJ362" s="340"/>
      <c r="BK362" s="340"/>
      <c r="BL362" s="340"/>
      <c r="BM362" s="340"/>
      <c r="BN362" s="340"/>
      <c r="BO362" s="340"/>
      <c r="BP362" s="496" t="s">
        <v>485</v>
      </c>
      <c r="BQ362" s="497"/>
      <c r="BR362" s="497"/>
      <c r="BS362" s="497"/>
      <c r="BT362" s="497"/>
      <c r="BU362" s="497"/>
      <c r="BV362" s="497"/>
      <c r="BW362" s="498"/>
      <c r="BX362" s="494" t="s">
        <v>518</v>
      </c>
      <c r="BY362" s="340"/>
      <c r="BZ362" s="340"/>
      <c r="CA362" s="340"/>
      <c r="CB362" s="340"/>
    </row>
    <row r="363" spans="1:84" ht="13.15" customHeight="1">
      <c r="A363" s="346">
        <v>1</v>
      </c>
      <c r="B363" s="346"/>
      <c r="C363" s="346"/>
      <c r="D363" s="346"/>
      <c r="E363" s="471">
        <v>2</v>
      </c>
      <c r="F363" s="472"/>
      <c r="G363" s="472"/>
      <c r="H363" s="472"/>
      <c r="I363" s="472"/>
      <c r="J363" s="472"/>
      <c r="K363" s="472"/>
      <c r="L363" s="472"/>
      <c r="M363" s="472"/>
      <c r="N363" s="472"/>
      <c r="O363" s="472"/>
      <c r="P363" s="472"/>
      <c r="Q363" s="472"/>
      <c r="R363" s="472"/>
      <c r="S363" s="472"/>
      <c r="T363" s="472"/>
      <c r="U363" s="472"/>
      <c r="V363" s="472"/>
      <c r="W363" s="472"/>
      <c r="X363" s="472"/>
      <c r="Y363" s="472"/>
      <c r="Z363" s="472"/>
      <c r="AA363" s="472"/>
      <c r="AB363" s="472"/>
      <c r="AC363" s="472"/>
      <c r="AD363" s="472"/>
      <c r="AE363" s="472"/>
      <c r="AF363" s="472"/>
      <c r="AG363" s="472"/>
      <c r="AH363" s="472"/>
      <c r="AI363" s="472"/>
      <c r="AJ363" s="472"/>
      <c r="AK363" s="472"/>
      <c r="AL363" s="472"/>
      <c r="AM363" s="472"/>
      <c r="AN363" s="472"/>
      <c r="AO363" s="472"/>
      <c r="AP363" s="472"/>
      <c r="AQ363" s="472"/>
      <c r="AR363" s="472"/>
      <c r="AS363" s="472"/>
      <c r="AT363" s="472"/>
      <c r="AU363" s="472"/>
      <c r="AV363" s="472"/>
      <c r="AW363" s="473">
        <v>3</v>
      </c>
      <c r="AX363" s="406"/>
      <c r="AY363" s="406"/>
      <c r="AZ363" s="406"/>
      <c r="BA363" s="406"/>
      <c r="BB363" s="406"/>
      <c r="BC363" s="406"/>
      <c r="BD363" s="406"/>
      <c r="BE363" s="406"/>
      <c r="BF363" s="406"/>
      <c r="BG363" s="473">
        <v>4</v>
      </c>
      <c r="BH363" s="406"/>
      <c r="BI363" s="406"/>
      <c r="BJ363" s="406"/>
      <c r="BK363" s="406"/>
      <c r="BL363" s="406"/>
      <c r="BM363" s="406"/>
      <c r="BN363" s="406"/>
      <c r="BO363" s="406"/>
      <c r="BP363" s="346">
        <v>5</v>
      </c>
      <c r="BQ363" s="406"/>
      <c r="BR363" s="406"/>
      <c r="BS363" s="406"/>
      <c r="BT363" s="406"/>
      <c r="BU363" s="406"/>
      <c r="BV363" s="406"/>
      <c r="BW363" s="406"/>
      <c r="BX363" s="346">
        <v>6</v>
      </c>
      <c r="BY363" s="347"/>
      <c r="BZ363" s="347"/>
      <c r="CA363" s="347"/>
      <c r="CB363" s="347"/>
    </row>
    <row r="364" spans="1:84" ht="12.75" customHeight="1">
      <c r="A364" s="384">
        <v>1</v>
      </c>
      <c r="B364" s="384"/>
      <c r="C364" s="384"/>
      <c r="D364" s="384"/>
      <c r="E364" s="459" t="s">
        <v>211</v>
      </c>
      <c r="F364" s="460"/>
      <c r="G364" s="460"/>
      <c r="H364" s="460"/>
      <c r="I364" s="460"/>
      <c r="J364" s="460"/>
      <c r="K364" s="460"/>
      <c r="L364" s="460"/>
      <c r="M364" s="460"/>
      <c r="N364" s="460"/>
      <c r="O364" s="460"/>
      <c r="P364" s="460"/>
      <c r="Q364" s="460"/>
      <c r="R364" s="460"/>
      <c r="S364" s="460"/>
      <c r="T364" s="460"/>
      <c r="U364" s="460"/>
      <c r="V364" s="460"/>
      <c r="W364" s="460"/>
      <c r="X364" s="460"/>
      <c r="Y364" s="460"/>
      <c r="Z364" s="460"/>
      <c r="AA364" s="460"/>
      <c r="AB364" s="460"/>
      <c r="AC364" s="460"/>
      <c r="AD364" s="460"/>
      <c r="AE364" s="460"/>
      <c r="AF364" s="460"/>
      <c r="AG364" s="460"/>
      <c r="AH364" s="460"/>
      <c r="AI364" s="460"/>
      <c r="AJ364" s="460"/>
      <c r="AK364" s="460"/>
      <c r="AL364" s="460"/>
      <c r="AM364" s="460"/>
      <c r="AN364" s="460"/>
      <c r="AO364" s="460"/>
      <c r="AP364" s="460"/>
      <c r="AQ364" s="460"/>
      <c r="AR364" s="460"/>
      <c r="AS364" s="460"/>
      <c r="AT364" s="460"/>
      <c r="AU364" s="460"/>
      <c r="AV364" s="461"/>
      <c r="AW364" s="474">
        <f>BQ348</f>
        <v>299263</v>
      </c>
      <c r="AX364" s="458"/>
      <c r="AY364" s="458"/>
      <c r="AZ364" s="458"/>
      <c r="BA364" s="458"/>
      <c r="BB364" s="458"/>
      <c r="BC364" s="458"/>
      <c r="BD364" s="458"/>
      <c r="BE364" s="458" t="s">
        <v>5</v>
      </c>
      <c r="BF364" s="458"/>
      <c r="BG364" s="457">
        <f>BG365+BG367+BG368</f>
        <v>65838</v>
      </c>
      <c r="BH364" s="458"/>
      <c r="BI364" s="458"/>
      <c r="BJ364" s="458"/>
      <c r="BK364" s="458"/>
      <c r="BL364" s="458"/>
      <c r="BM364" s="458"/>
      <c r="BN364" s="458"/>
      <c r="BO364" s="458"/>
      <c r="BP364" s="457">
        <f>BP365+BP367+BP368</f>
        <v>0</v>
      </c>
      <c r="BQ364" s="458"/>
      <c r="BR364" s="458"/>
      <c r="BS364" s="458"/>
      <c r="BT364" s="458"/>
      <c r="BU364" s="458"/>
      <c r="BV364" s="458"/>
      <c r="BW364" s="458"/>
      <c r="BX364" s="457">
        <f>BX365+BX367+BX368</f>
        <v>0</v>
      </c>
      <c r="BY364" s="458"/>
      <c r="BZ364" s="458"/>
      <c r="CA364" s="458"/>
      <c r="CB364" s="458"/>
      <c r="CF364" s="122">
        <f>28462740+90000</f>
        <v>28552740</v>
      </c>
    </row>
    <row r="365" spans="1:84" ht="13.15" customHeight="1">
      <c r="A365" s="424" t="s">
        <v>98</v>
      </c>
      <c r="B365" s="425"/>
      <c r="C365" s="425"/>
      <c r="D365" s="426"/>
      <c r="E365" s="430" t="s">
        <v>30</v>
      </c>
      <c r="F365" s="431"/>
      <c r="G365" s="431"/>
      <c r="H365" s="431"/>
      <c r="I365" s="431"/>
      <c r="J365" s="431"/>
      <c r="K365" s="431"/>
      <c r="L365" s="431"/>
      <c r="M365" s="431"/>
      <c r="N365" s="431"/>
      <c r="O365" s="431"/>
      <c r="P365" s="431"/>
      <c r="Q365" s="431"/>
      <c r="R365" s="431"/>
      <c r="S365" s="431"/>
      <c r="T365" s="431"/>
      <c r="U365" s="431"/>
      <c r="V365" s="431"/>
      <c r="W365" s="431"/>
      <c r="X365" s="431"/>
      <c r="Y365" s="431"/>
      <c r="Z365" s="431"/>
      <c r="AA365" s="431"/>
      <c r="AB365" s="431"/>
      <c r="AC365" s="431"/>
      <c r="AD365" s="431"/>
      <c r="AE365" s="431"/>
      <c r="AF365" s="431"/>
      <c r="AG365" s="431"/>
      <c r="AH365" s="431"/>
      <c r="AI365" s="431"/>
      <c r="AJ365" s="431"/>
      <c r="AK365" s="431"/>
      <c r="AL365" s="431"/>
      <c r="AM365" s="431"/>
      <c r="AN365" s="431"/>
      <c r="AO365" s="431"/>
      <c r="AP365" s="431"/>
      <c r="AQ365" s="431"/>
      <c r="AR365" s="431"/>
      <c r="AS365" s="431"/>
      <c r="AT365" s="431"/>
      <c r="AU365" s="431"/>
      <c r="AV365" s="432"/>
      <c r="AW365" s="433"/>
      <c r="AX365" s="434"/>
      <c r="AY365" s="434"/>
      <c r="AZ365" s="434"/>
      <c r="BA365" s="434"/>
      <c r="BB365" s="434"/>
      <c r="BC365" s="434"/>
      <c r="BD365" s="434"/>
      <c r="BE365" s="434"/>
      <c r="BF365" s="435"/>
      <c r="BG365" s="433">
        <f>ROUND(AW364*22%,0)</f>
        <v>65838</v>
      </c>
      <c r="BH365" s="434"/>
      <c r="BI365" s="434"/>
      <c r="BJ365" s="434"/>
      <c r="BK365" s="434"/>
      <c r="BL365" s="434"/>
      <c r="BM365" s="434"/>
      <c r="BN365" s="434"/>
      <c r="BO365" s="435"/>
      <c r="BP365" s="433"/>
      <c r="BQ365" s="434"/>
      <c r="BR365" s="434"/>
      <c r="BS365" s="434"/>
      <c r="BT365" s="434"/>
      <c r="BU365" s="434"/>
      <c r="BV365" s="434"/>
      <c r="BW365" s="435"/>
      <c r="BX365" s="433"/>
      <c r="BY365" s="434"/>
      <c r="BZ365" s="434"/>
      <c r="CA365" s="434"/>
      <c r="CB365" s="435"/>
      <c r="CF365" s="122"/>
    </row>
    <row r="366" spans="1:84" ht="12.75" customHeight="1">
      <c r="A366" s="427"/>
      <c r="B366" s="428"/>
      <c r="C366" s="428"/>
      <c r="D366" s="429"/>
      <c r="E366" s="439" t="s">
        <v>233</v>
      </c>
      <c r="F366" s="440"/>
      <c r="G366" s="440"/>
      <c r="H366" s="440"/>
      <c r="I366" s="440"/>
      <c r="J366" s="440"/>
      <c r="K366" s="440"/>
      <c r="L366" s="440"/>
      <c r="M366" s="440"/>
      <c r="N366" s="440"/>
      <c r="O366" s="440"/>
      <c r="P366" s="440"/>
      <c r="Q366" s="440"/>
      <c r="R366" s="440"/>
      <c r="S366" s="440"/>
      <c r="T366" s="440"/>
      <c r="U366" s="440"/>
      <c r="V366" s="440"/>
      <c r="W366" s="440"/>
      <c r="X366" s="440"/>
      <c r="Y366" s="440"/>
      <c r="Z366" s="440"/>
      <c r="AA366" s="440"/>
      <c r="AB366" s="440"/>
      <c r="AC366" s="440"/>
      <c r="AD366" s="440"/>
      <c r="AE366" s="440"/>
      <c r="AF366" s="440"/>
      <c r="AG366" s="440"/>
      <c r="AH366" s="440"/>
      <c r="AI366" s="440"/>
      <c r="AJ366" s="440"/>
      <c r="AK366" s="440"/>
      <c r="AL366" s="440"/>
      <c r="AM366" s="440"/>
      <c r="AN366" s="440"/>
      <c r="AO366" s="440"/>
      <c r="AP366" s="440"/>
      <c r="AQ366" s="440"/>
      <c r="AR366" s="440"/>
      <c r="AS366" s="440"/>
      <c r="AT366" s="440"/>
      <c r="AU366" s="440"/>
      <c r="AV366" s="440"/>
      <c r="AW366" s="436"/>
      <c r="AX366" s="437"/>
      <c r="AY366" s="437"/>
      <c r="AZ366" s="437"/>
      <c r="BA366" s="437"/>
      <c r="BB366" s="437"/>
      <c r="BC366" s="437"/>
      <c r="BD366" s="437"/>
      <c r="BE366" s="437"/>
      <c r="BF366" s="438"/>
      <c r="BG366" s="436"/>
      <c r="BH366" s="437"/>
      <c r="BI366" s="437"/>
      <c r="BJ366" s="437"/>
      <c r="BK366" s="437"/>
      <c r="BL366" s="437"/>
      <c r="BM366" s="437"/>
      <c r="BN366" s="437"/>
      <c r="BO366" s="438"/>
      <c r="BP366" s="436"/>
      <c r="BQ366" s="437"/>
      <c r="BR366" s="437"/>
      <c r="BS366" s="437"/>
      <c r="BT366" s="437"/>
      <c r="BU366" s="437"/>
      <c r="BV366" s="437"/>
      <c r="BW366" s="438"/>
      <c r="BX366" s="436"/>
      <c r="BY366" s="437"/>
      <c r="BZ366" s="437"/>
      <c r="CA366" s="437"/>
      <c r="CB366" s="438"/>
      <c r="CF366" s="122">
        <f>AW364*22%</f>
        <v>65837.86</v>
      </c>
    </row>
    <row r="367" spans="1:84">
      <c r="A367" s="454" t="s">
        <v>100</v>
      </c>
      <c r="B367" s="455"/>
      <c r="C367" s="455"/>
      <c r="D367" s="456"/>
      <c r="E367" s="384" t="s">
        <v>234</v>
      </c>
      <c r="F367" s="385"/>
      <c r="G367" s="385"/>
      <c r="H367" s="385"/>
      <c r="I367" s="385"/>
      <c r="J367" s="385"/>
      <c r="K367" s="385"/>
      <c r="L367" s="385"/>
      <c r="M367" s="385"/>
      <c r="N367" s="385"/>
      <c r="O367" s="385"/>
      <c r="P367" s="385"/>
      <c r="Q367" s="385"/>
      <c r="R367" s="385"/>
      <c r="S367" s="385"/>
      <c r="T367" s="385"/>
      <c r="U367" s="385"/>
      <c r="V367" s="385"/>
      <c r="W367" s="385"/>
      <c r="X367" s="385"/>
      <c r="Y367" s="385"/>
      <c r="Z367" s="385"/>
      <c r="AA367" s="385"/>
      <c r="AB367" s="385"/>
      <c r="AC367" s="385"/>
      <c r="AD367" s="385"/>
      <c r="AE367" s="385"/>
      <c r="AF367" s="385"/>
      <c r="AG367" s="385"/>
      <c r="AH367" s="385"/>
      <c r="AI367" s="385"/>
      <c r="AJ367" s="385"/>
      <c r="AK367" s="385"/>
      <c r="AL367" s="385"/>
      <c r="AM367" s="385"/>
      <c r="AN367" s="385"/>
      <c r="AO367" s="385"/>
      <c r="AP367" s="385"/>
      <c r="AQ367" s="385"/>
      <c r="AR367" s="385"/>
      <c r="AS367" s="385"/>
      <c r="AT367" s="385"/>
      <c r="AU367" s="385"/>
      <c r="AV367" s="385"/>
      <c r="AW367" s="457"/>
      <c r="AX367" s="458"/>
      <c r="AY367" s="458"/>
      <c r="AZ367" s="458"/>
      <c r="BA367" s="458"/>
      <c r="BB367" s="458"/>
      <c r="BC367" s="458"/>
      <c r="BD367" s="458"/>
      <c r="BE367" s="458"/>
      <c r="BF367" s="458"/>
      <c r="BG367" s="457"/>
      <c r="BH367" s="458"/>
      <c r="BI367" s="458"/>
      <c r="BJ367" s="458"/>
      <c r="BK367" s="458"/>
      <c r="BL367" s="458"/>
      <c r="BM367" s="458"/>
      <c r="BN367" s="458"/>
      <c r="BO367" s="458"/>
      <c r="BP367" s="457"/>
      <c r="BQ367" s="458"/>
      <c r="BR367" s="458"/>
      <c r="BS367" s="458"/>
      <c r="BT367" s="458"/>
      <c r="BU367" s="458"/>
      <c r="BV367" s="458"/>
      <c r="BW367" s="458"/>
      <c r="BX367" s="457"/>
      <c r="BY367" s="458"/>
      <c r="BZ367" s="458"/>
      <c r="CA367" s="458"/>
      <c r="CB367" s="458"/>
      <c r="CF367" s="122"/>
    </row>
    <row r="368" spans="1:84">
      <c r="A368" s="424" t="s">
        <v>102</v>
      </c>
      <c r="B368" s="425"/>
      <c r="C368" s="425"/>
      <c r="D368" s="426"/>
      <c r="E368" s="459" t="s">
        <v>277</v>
      </c>
      <c r="F368" s="460"/>
      <c r="G368" s="460"/>
      <c r="H368" s="460"/>
      <c r="I368" s="460"/>
      <c r="J368" s="460"/>
      <c r="K368" s="460"/>
      <c r="L368" s="460"/>
      <c r="M368" s="460"/>
      <c r="N368" s="460"/>
      <c r="O368" s="460"/>
      <c r="P368" s="460"/>
      <c r="Q368" s="460"/>
      <c r="R368" s="460"/>
      <c r="S368" s="460"/>
      <c r="T368" s="460"/>
      <c r="U368" s="460"/>
      <c r="V368" s="460"/>
      <c r="W368" s="460"/>
      <c r="X368" s="460"/>
      <c r="Y368" s="460"/>
      <c r="Z368" s="460"/>
      <c r="AA368" s="460"/>
      <c r="AB368" s="460"/>
      <c r="AC368" s="460"/>
      <c r="AD368" s="460"/>
      <c r="AE368" s="460"/>
      <c r="AF368" s="460"/>
      <c r="AG368" s="460"/>
      <c r="AH368" s="460"/>
      <c r="AI368" s="460"/>
      <c r="AJ368" s="460"/>
      <c r="AK368" s="460"/>
      <c r="AL368" s="460"/>
      <c r="AM368" s="460"/>
      <c r="AN368" s="460"/>
      <c r="AO368" s="460"/>
      <c r="AP368" s="460"/>
      <c r="AQ368" s="460"/>
      <c r="AR368" s="460"/>
      <c r="AS368" s="460"/>
      <c r="AT368" s="460"/>
      <c r="AU368" s="460"/>
      <c r="AV368" s="461"/>
      <c r="AW368" s="462"/>
      <c r="AX368" s="463"/>
      <c r="AY368" s="463"/>
      <c r="AZ368" s="463"/>
      <c r="BA368" s="463"/>
      <c r="BB368" s="463"/>
      <c r="BC368" s="463"/>
      <c r="BD368" s="463"/>
      <c r="BE368" s="463"/>
      <c r="BF368" s="463"/>
      <c r="BG368" s="464"/>
      <c r="BH368" s="463"/>
      <c r="BI368" s="463"/>
      <c r="BJ368" s="463"/>
      <c r="BK368" s="463"/>
      <c r="BL368" s="463"/>
      <c r="BM368" s="463"/>
      <c r="BN368" s="463"/>
      <c r="BO368" s="463"/>
      <c r="BP368" s="464"/>
      <c r="BQ368" s="463"/>
      <c r="BR368" s="463"/>
      <c r="BS368" s="463"/>
      <c r="BT368" s="463"/>
      <c r="BU368" s="463"/>
      <c r="BV368" s="463"/>
      <c r="BW368" s="463"/>
      <c r="BX368" s="464"/>
      <c r="BY368" s="463"/>
      <c r="BZ368" s="463"/>
      <c r="CA368" s="463"/>
      <c r="CB368" s="463"/>
      <c r="CF368" s="122"/>
    </row>
    <row r="369" spans="1:84">
      <c r="A369" s="424">
        <v>2</v>
      </c>
      <c r="B369" s="425"/>
      <c r="C369" s="425"/>
      <c r="D369" s="426"/>
      <c r="E369" s="465" t="s">
        <v>212</v>
      </c>
      <c r="F369" s="466"/>
      <c r="G369" s="466"/>
      <c r="H369" s="466"/>
      <c r="I369" s="466"/>
      <c r="J369" s="466"/>
      <c r="K369" s="466"/>
      <c r="L369" s="466"/>
      <c r="M369" s="466"/>
      <c r="N369" s="466"/>
      <c r="O369" s="466"/>
      <c r="P369" s="466"/>
      <c r="Q369" s="466"/>
      <c r="R369" s="466"/>
      <c r="S369" s="466"/>
      <c r="T369" s="466"/>
      <c r="U369" s="466"/>
      <c r="V369" s="466"/>
      <c r="W369" s="466"/>
      <c r="X369" s="466"/>
      <c r="Y369" s="466"/>
      <c r="Z369" s="466"/>
      <c r="AA369" s="466"/>
      <c r="AB369" s="466"/>
      <c r="AC369" s="466"/>
      <c r="AD369" s="466"/>
      <c r="AE369" s="466"/>
      <c r="AF369" s="466"/>
      <c r="AG369" s="466"/>
      <c r="AH369" s="466"/>
      <c r="AI369" s="466"/>
      <c r="AJ369" s="466"/>
      <c r="AK369" s="466"/>
      <c r="AL369" s="466"/>
      <c r="AM369" s="466"/>
      <c r="AN369" s="466"/>
      <c r="AO369" s="466"/>
      <c r="AP369" s="466"/>
      <c r="AQ369" s="466"/>
      <c r="AR369" s="466"/>
      <c r="AS369" s="466"/>
      <c r="AT369" s="466"/>
      <c r="AU369" s="466"/>
      <c r="AV369" s="466"/>
      <c r="AW369" s="433">
        <f>AW364</f>
        <v>299263</v>
      </c>
      <c r="AX369" s="467"/>
      <c r="AY369" s="467"/>
      <c r="AZ369" s="467"/>
      <c r="BA369" s="467"/>
      <c r="BB369" s="467"/>
      <c r="BC369" s="467"/>
      <c r="BD369" s="467"/>
      <c r="BE369" s="467"/>
      <c r="BF369" s="467"/>
      <c r="BG369" s="433">
        <f>BG371+BG374+BG376+BG378+BG380</f>
        <v>9278</v>
      </c>
      <c r="BH369" s="467"/>
      <c r="BI369" s="467"/>
      <c r="BJ369" s="467"/>
      <c r="BK369" s="467"/>
      <c r="BL369" s="467"/>
      <c r="BM369" s="467"/>
      <c r="BN369" s="467"/>
      <c r="BO369" s="467"/>
      <c r="BP369" s="433">
        <f>BP371+BP374+BP376+BP378+BP380</f>
        <v>0</v>
      </c>
      <c r="BQ369" s="467"/>
      <c r="BR369" s="467"/>
      <c r="BS369" s="467"/>
      <c r="BT369" s="467"/>
      <c r="BU369" s="467"/>
      <c r="BV369" s="467"/>
      <c r="BW369" s="467"/>
      <c r="BX369" s="433">
        <f>BX371+BX374+BX376+BX378+BX380</f>
        <v>0</v>
      </c>
      <c r="BY369" s="467"/>
      <c r="BZ369" s="467"/>
      <c r="CA369" s="467"/>
      <c r="CB369" s="462"/>
      <c r="CF369" s="122"/>
    </row>
    <row r="370" spans="1:84">
      <c r="A370" s="427"/>
      <c r="B370" s="428"/>
      <c r="C370" s="428"/>
      <c r="D370" s="429"/>
      <c r="E370" s="468" t="s">
        <v>213</v>
      </c>
      <c r="F370" s="469"/>
      <c r="G370" s="469"/>
      <c r="H370" s="469"/>
      <c r="I370" s="469"/>
      <c r="J370" s="469"/>
      <c r="K370" s="469"/>
      <c r="L370" s="469"/>
      <c r="M370" s="469"/>
      <c r="N370" s="469"/>
      <c r="O370" s="469"/>
      <c r="P370" s="469"/>
      <c r="Q370" s="469"/>
      <c r="R370" s="469"/>
      <c r="S370" s="469"/>
      <c r="T370" s="469"/>
      <c r="U370" s="469"/>
      <c r="V370" s="469"/>
      <c r="W370" s="469"/>
      <c r="X370" s="469"/>
      <c r="Y370" s="469"/>
      <c r="Z370" s="469"/>
      <c r="AA370" s="469"/>
      <c r="AB370" s="469"/>
      <c r="AC370" s="469"/>
      <c r="AD370" s="469"/>
      <c r="AE370" s="469"/>
      <c r="AF370" s="469"/>
      <c r="AG370" s="469"/>
      <c r="AH370" s="469"/>
      <c r="AI370" s="469"/>
      <c r="AJ370" s="469"/>
      <c r="AK370" s="469"/>
      <c r="AL370" s="469"/>
      <c r="AM370" s="469"/>
      <c r="AN370" s="469"/>
      <c r="AO370" s="469"/>
      <c r="AP370" s="469"/>
      <c r="AQ370" s="469"/>
      <c r="AR370" s="469"/>
      <c r="AS370" s="469"/>
      <c r="AT370" s="469"/>
      <c r="AU370" s="469"/>
      <c r="AV370" s="470"/>
      <c r="AW370" s="436"/>
      <c r="AX370" s="437"/>
      <c r="AY370" s="437"/>
      <c r="AZ370" s="437"/>
      <c r="BA370" s="437"/>
      <c r="BB370" s="437"/>
      <c r="BC370" s="437"/>
      <c r="BD370" s="437"/>
      <c r="BE370" s="437"/>
      <c r="BF370" s="437"/>
      <c r="BG370" s="436"/>
      <c r="BH370" s="437"/>
      <c r="BI370" s="437"/>
      <c r="BJ370" s="437"/>
      <c r="BK370" s="437"/>
      <c r="BL370" s="437"/>
      <c r="BM370" s="437"/>
      <c r="BN370" s="437"/>
      <c r="BO370" s="437"/>
      <c r="BP370" s="436"/>
      <c r="BQ370" s="437"/>
      <c r="BR370" s="437"/>
      <c r="BS370" s="437"/>
      <c r="BT370" s="437"/>
      <c r="BU370" s="437"/>
      <c r="BV370" s="437"/>
      <c r="BW370" s="437"/>
      <c r="BX370" s="436"/>
      <c r="BY370" s="437"/>
      <c r="BZ370" s="437"/>
      <c r="CA370" s="437"/>
      <c r="CB370" s="438"/>
      <c r="CF370" s="122"/>
    </row>
    <row r="371" spans="1:84" s="46" customFormat="1" ht="15.75">
      <c r="A371" s="424" t="s">
        <v>214</v>
      </c>
      <c r="B371" s="425"/>
      <c r="C371" s="425"/>
      <c r="D371" s="426"/>
      <c r="E371" s="430" t="s">
        <v>30</v>
      </c>
      <c r="F371" s="431"/>
      <c r="G371" s="431"/>
      <c r="H371" s="431"/>
      <c r="I371" s="431"/>
      <c r="J371" s="431"/>
      <c r="K371" s="431"/>
      <c r="L371" s="431"/>
      <c r="M371" s="431"/>
      <c r="N371" s="431"/>
      <c r="O371" s="431"/>
      <c r="P371" s="431"/>
      <c r="Q371" s="431"/>
      <c r="R371" s="431"/>
      <c r="S371" s="431"/>
      <c r="T371" s="431"/>
      <c r="U371" s="431"/>
      <c r="V371" s="431"/>
      <c r="W371" s="431"/>
      <c r="X371" s="431"/>
      <c r="Y371" s="431"/>
      <c r="Z371" s="431"/>
      <c r="AA371" s="431"/>
      <c r="AB371" s="431"/>
      <c r="AC371" s="431"/>
      <c r="AD371" s="431"/>
      <c r="AE371" s="431"/>
      <c r="AF371" s="431"/>
      <c r="AG371" s="431"/>
      <c r="AH371" s="431"/>
      <c r="AI371" s="431"/>
      <c r="AJ371" s="431"/>
      <c r="AK371" s="431"/>
      <c r="AL371" s="431"/>
      <c r="AM371" s="431"/>
      <c r="AN371" s="431"/>
      <c r="AO371" s="431"/>
      <c r="AP371" s="431"/>
      <c r="AQ371" s="431"/>
      <c r="AR371" s="431"/>
      <c r="AS371" s="431"/>
      <c r="AT371" s="431"/>
      <c r="AU371" s="431"/>
      <c r="AV371" s="432"/>
      <c r="AW371" s="444"/>
      <c r="AX371" s="445"/>
      <c r="AY371" s="445"/>
      <c r="AZ371" s="445"/>
      <c r="BA371" s="445"/>
      <c r="BB371" s="445"/>
      <c r="BC371" s="445"/>
      <c r="BD371" s="445"/>
      <c r="BE371" s="445"/>
      <c r="BF371" s="445"/>
      <c r="BG371" s="447">
        <f>ROUND(AW369*2.9%,0)</f>
        <v>8679</v>
      </c>
      <c r="BH371" s="445"/>
      <c r="BI371" s="445"/>
      <c r="BJ371" s="445"/>
      <c r="BK371" s="445"/>
      <c r="BL371" s="445"/>
      <c r="BM371" s="445"/>
      <c r="BN371" s="445"/>
      <c r="BO371" s="445"/>
      <c r="BP371" s="447"/>
      <c r="BQ371" s="445"/>
      <c r="BR371" s="445"/>
      <c r="BS371" s="445"/>
      <c r="BT371" s="445"/>
      <c r="BU371" s="445"/>
      <c r="BV371" s="445"/>
      <c r="BW371" s="445"/>
      <c r="BX371" s="433"/>
      <c r="BY371" s="434"/>
      <c r="BZ371" s="434"/>
      <c r="CA371" s="434"/>
      <c r="CB371" s="435"/>
      <c r="CF371" s="123"/>
    </row>
    <row r="372" spans="1:84" s="46" customFormat="1" ht="25.15" customHeight="1">
      <c r="A372" s="441"/>
      <c r="B372" s="442"/>
      <c r="C372" s="442"/>
      <c r="D372" s="443"/>
      <c r="E372" s="450" t="s">
        <v>215</v>
      </c>
      <c r="F372" s="451"/>
      <c r="G372" s="451"/>
      <c r="H372" s="451"/>
      <c r="I372" s="451"/>
      <c r="J372" s="451"/>
      <c r="K372" s="451"/>
      <c r="L372" s="451"/>
      <c r="M372" s="451"/>
      <c r="N372" s="451"/>
      <c r="O372" s="451"/>
      <c r="P372" s="451"/>
      <c r="Q372" s="451"/>
      <c r="R372" s="451"/>
      <c r="S372" s="451"/>
      <c r="T372" s="451"/>
      <c r="U372" s="451"/>
      <c r="V372" s="451"/>
      <c r="W372" s="451"/>
      <c r="X372" s="451"/>
      <c r="Y372" s="451"/>
      <c r="Z372" s="451"/>
      <c r="AA372" s="451"/>
      <c r="AB372" s="451"/>
      <c r="AC372" s="451"/>
      <c r="AD372" s="451"/>
      <c r="AE372" s="451"/>
      <c r="AF372" s="451"/>
      <c r="AG372" s="451"/>
      <c r="AH372" s="451"/>
      <c r="AI372" s="451"/>
      <c r="AJ372" s="451"/>
      <c r="AK372" s="451"/>
      <c r="AL372" s="451"/>
      <c r="AM372" s="451"/>
      <c r="AN372" s="451"/>
      <c r="AO372" s="451"/>
      <c r="AP372" s="451"/>
      <c r="AQ372" s="451"/>
      <c r="AR372" s="451"/>
      <c r="AS372" s="451"/>
      <c r="AT372" s="451"/>
      <c r="AU372" s="451"/>
      <c r="AV372" s="452"/>
      <c r="AW372" s="446"/>
      <c r="AX372" s="446"/>
      <c r="AY372" s="446"/>
      <c r="AZ372" s="446"/>
      <c r="BA372" s="446"/>
      <c r="BB372" s="446"/>
      <c r="BC372" s="446"/>
      <c r="BD372" s="446"/>
      <c r="BE372" s="446"/>
      <c r="BF372" s="446"/>
      <c r="BG372" s="448"/>
      <c r="BH372" s="446"/>
      <c r="BI372" s="446"/>
      <c r="BJ372" s="446"/>
      <c r="BK372" s="446"/>
      <c r="BL372" s="446"/>
      <c r="BM372" s="446"/>
      <c r="BN372" s="446"/>
      <c r="BO372" s="446"/>
      <c r="BP372" s="448"/>
      <c r="BQ372" s="446"/>
      <c r="BR372" s="446"/>
      <c r="BS372" s="446"/>
      <c r="BT372" s="446"/>
      <c r="BU372" s="446"/>
      <c r="BV372" s="446"/>
      <c r="BW372" s="446"/>
      <c r="BX372" s="448"/>
      <c r="BY372" s="446"/>
      <c r="BZ372" s="446"/>
      <c r="CA372" s="446"/>
      <c r="CB372" s="449"/>
      <c r="CF372" s="123"/>
    </row>
    <row r="373" spans="1:84" s="46" customFormat="1" ht="25.9" customHeight="1">
      <c r="A373" s="427"/>
      <c r="B373" s="428"/>
      <c r="C373" s="428"/>
      <c r="D373" s="429"/>
      <c r="E373" s="453" t="s">
        <v>216</v>
      </c>
      <c r="F373" s="440"/>
      <c r="G373" s="440"/>
      <c r="H373" s="440"/>
      <c r="I373" s="440"/>
      <c r="J373" s="440"/>
      <c r="K373" s="440"/>
      <c r="L373" s="440"/>
      <c r="M373" s="440"/>
      <c r="N373" s="440"/>
      <c r="O373" s="440"/>
      <c r="P373" s="440"/>
      <c r="Q373" s="440"/>
      <c r="R373" s="440"/>
      <c r="S373" s="440"/>
      <c r="T373" s="440"/>
      <c r="U373" s="440"/>
      <c r="V373" s="440"/>
      <c r="W373" s="440"/>
      <c r="X373" s="440"/>
      <c r="Y373" s="440"/>
      <c r="Z373" s="440"/>
      <c r="AA373" s="440"/>
      <c r="AB373" s="440"/>
      <c r="AC373" s="440"/>
      <c r="AD373" s="440"/>
      <c r="AE373" s="440"/>
      <c r="AF373" s="440"/>
      <c r="AG373" s="440"/>
      <c r="AH373" s="440"/>
      <c r="AI373" s="440"/>
      <c r="AJ373" s="440"/>
      <c r="AK373" s="440"/>
      <c r="AL373" s="440"/>
      <c r="AM373" s="440"/>
      <c r="AN373" s="440"/>
      <c r="AO373" s="440"/>
      <c r="AP373" s="440"/>
      <c r="AQ373" s="440"/>
      <c r="AR373" s="440"/>
      <c r="AS373" s="440"/>
      <c r="AT373" s="440"/>
      <c r="AU373" s="440"/>
      <c r="AV373" s="440"/>
      <c r="AW373" s="437"/>
      <c r="AX373" s="437"/>
      <c r="AY373" s="437"/>
      <c r="AZ373" s="437"/>
      <c r="BA373" s="437"/>
      <c r="BB373" s="437"/>
      <c r="BC373" s="437"/>
      <c r="BD373" s="437"/>
      <c r="BE373" s="437"/>
      <c r="BF373" s="437"/>
      <c r="BG373" s="436"/>
      <c r="BH373" s="437"/>
      <c r="BI373" s="437"/>
      <c r="BJ373" s="437"/>
      <c r="BK373" s="437"/>
      <c r="BL373" s="437"/>
      <c r="BM373" s="437"/>
      <c r="BN373" s="437"/>
      <c r="BO373" s="437"/>
      <c r="BP373" s="436"/>
      <c r="BQ373" s="437"/>
      <c r="BR373" s="437"/>
      <c r="BS373" s="437"/>
      <c r="BT373" s="437"/>
      <c r="BU373" s="437"/>
      <c r="BV373" s="437"/>
      <c r="BW373" s="437"/>
      <c r="BX373" s="436"/>
      <c r="BY373" s="437"/>
      <c r="BZ373" s="437"/>
      <c r="CA373" s="437"/>
      <c r="CB373" s="438"/>
      <c r="CF373" s="123">
        <f>AW369*2.9%</f>
        <v>8678.6269999999986</v>
      </c>
    </row>
    <row r="374" spans="1:84" s="46" customFormat="1" ht="25.15" customHeight="1">
      <c r="A374" s="424" t="s">
        <v>217</v>
      </c>
      <c r="B374" s="425"/>
      <c r="C374" s="425"/>
      <c r="D374" s="426"/>
      <c r="E374" s="430" t="s">
        <v>237</v>
      </c>
      <c r="F374" s="431"/>
      <c r="G374" s="431"/>
      <c r="H374" s="431"/>
      <c r="I374" s="431"/>
      <c r="J374" s="431"/>
      <c r="K374" s="431"/>
      <c r="L374" s="431"/>
      <c r="M374" s="431"/>
      <c r="N374" s="431"/>
      <c r="O374" s="431"/>
      <c r="P374" s="431"/>
      <c r="Q374" s="431"/>
      <c r="R374" s="431"/>
      <c r="S374" s="431"/>
      <c r="T374" s="431"/>
      <c r="U374" s="431"/>
      <c r="V374" s="431"/>
      <c r="W374" s="431"/>
      <c r="X374" s="431"/>
      <c r="Y374" s="431"/>
      <c r="Z374" s="431"/>
      <c r="AA374" s="431"/>
      <c r="AB374" s="431"/>
      <c r="AC374" s="431"/>
      <c r="AD374" s="431"/>
      <c r="AE374" s="431"/>
      <c r="AF374" s="431"/>
      <c r="AG374" s="431"/>
      <c r="AH374" s="431"/>
      <c r="AI374" s="431"/>
      <c r="AJ374" s="431"/>
      <c r="AK374" s="431"/>
      <c r="AL374" s="431"/>
      <c r="AM374" s="431"/>
      <c r="AN374" s="431"/>
      <c r="AO374" s="431"/>
      <c r="AP374" s="431"/>
      <c r="AQ374" s="431"/>
      <c r="AR374" s="431"/>
      <c r="AS374" s="431"/>
      <c r="AT374" s="431"/>
      <c r="AU374" s="431"/>
      <c r="AV374" s="432"/>
      <c r="AW374" s="433"/>
      <c r="AX374" s="434"/>
      <c r="AY374" s="434"/>
      <c r="AZ374" s="434"/>
      <c r="BA374" s="434"/>
      <c r="BB374" s="434"/>
      <c r="BC374" s="434"/>
      <c r="BD374" s="434"/>
      <c r="BE374" s="434"/>
      <c r="BF374" s="435"/>
      <c r="BG374" s="433"/>
      <c r="BH374" s="434"/>
      <c r="BI374" s="434"/>
      <c r="BJ374" s="434"/>
      <c r="BK374" s="434"/>
      <c r="BL374" s="434"/>
      <c r="BM374" s="434"/>
      <c r="BN374" s="434"/>
      <c r="BO374" s="435"/>
      <c r="BP374" s="433"/>
      <c r="BQ374" s="434"/>
      <c r="BR374" s="434"/>
      <c r="BS374" s="434"/>
      <c r="BT374" s="434"/>
      <c r="BU374" s="434"/>
      <c r="BV374" s="434"/>
      <c r="BW374" s="435"/>
      <c r="BX374" s="433"/>
      <c r="BY374" s="434"/>
      <c r="BZ374" s="434"/>
      <c r="CA374" s="434"/>
      <c r="CB374" s="435"/>
      <c r="CF374" s="123"/>
    </row>
    <row r="375" spans="1:84" s="46" customFormat="1" ht="28.15" customHeight="1">
      <c r="A375" s="427"/>
      <c r="B375" s="428"/>
      <c r="C375" s="428"/>
      <c r="D375" s="429"/>
      <c r="E375" s="439" t="s">
        <v>238</v>
      </c>
      <c r="F375" s="440"/>
      <c r="G375" s="440"/>
      <c r="H375" s="440"/>
      <c r="I375" s="440"/>
      <c r="J375" s="440"/>
      <c r="K375" s="440"/>
      <c r="L375" s="440"/>
      <c r="M375" s="440"/>
      <c r="N375" s="440"/>
      <c r="O375" s="440"/>
      <c r="P375" s="440"/>
      <c r="Q375" s="440"/>
      <c r="R375" s="440"/>
      <c r="S375" s="440"/>
      <c r="T375" s="440"/>
      <c r="U375" s="440"/>
      <c r="V375" s="440"/>
      <c r="W375" s="440"/>
      <c r="X375" s="440"/>
      <c r="Y375" s="440"/>
      <c r="Z375" s="440"/>
      <c r="AA375" s="440"/>
      <c r="AB375" s="440"/>
      <c r="AC375" s="440"/>
      <c r="AD375" s="440"/>
      <c r="AE375" s="440"/>
      <c r="AF375" s="440"/>
      <c r="AG375" s="440"/>
      <c r="AH375" s="440"/>
      <c r="AI375" s="440"/>
      <c r="AJ375" s="440"/>
      <c r="AK375" s="440"/>
      <c r="AL375" s="440"/>
      <c r="AM375" s="440"/>
      <c r="AN375" s="440"/>
      <c r="AO375" s="440"/>
      <c r="AP375" s="440"/>
      <c r="AQ375" s="440"/>
      <c r="AR375" s="440"/>
      <c r="AS375" s="440"/>
      <c r="AT375" s="440"/>
      <c r="AU375" s="440"/>
      <c r="AV375" s="440"/>
      <c r="AW375" s="436"/>
      <c r="AX375" s="437"/>
      <c r="AY375" s="437"/>
      <c r="AZ375" s="437"/>
      <c r="BA375" s="437"/>
      <c r="BB375" s="437"/>
      <c r="BC375" s="437"/>
      <c r="BD375" s="437"/>
      <c r="BE375" s="437"/>
      <c r="BF375" s="438"/>
      <c r="BG375" s="436"/>
      <c r="BH375" s="437"/>
      <c r="BI375" s="437"/>
      <c r="BJ375" s="437"/>
      <c r="BK375" s="437"/>
      <c r="BL375" s="437"/>
      <c r="BM375" s="437"/>
      <c r="BN375" s="437"/>
      <c r="BO375" s="438"/>
      <c r="BP375" s="436"/>
      <c r="BQ375" s="437"/>
      <c r="BR375" s="437"/>
      <c r="BS375" s="437"/>
      <c r="BT375" s="437"/>
      <c r="BU375" s="437"/>
      <c r="BV375" s="437"/>
      <c r="BW375" s="438"/>
      <c r="BX375" s="436"/>
      <c r="BY375" s="437"/>
      <c r="BZ375" s="437"/>
      <c r="CA375" s="437"/>
      <c r="CB375" s="438"/>
      <c r="CF375" s="123"/>
    </row>
    <row r="376" spans="1:84" s="46" customFormat="1" ht="25.15" customHeight="1">
      <c r="A376" s="424" t="s">
        <v>239</v>
      </c>
      <c r="B376" s="425"/>
      <c r="C376" s="425"/>
      <c r="D376" s="426"/>
      <c r="E376" s="430" t="s">
        <v>218</v>
      </c>
      <c r="F376" s="431"/>
      <c r="G376" s="431"/>
      <c r="H376" s="431"/>
      <c r="I376" s="431"/>
      <c r="J376" s="431"/>
      <c r="K376" s="431"/>
      <c r="L376" s="431"/>
      <c r="M376" s="431"/>
      <c r="N376" s="431"/>
      <c r="O376" s="431"/>
      <c r="P376" s="431"/>
      <c r="Q376" s="431"/>
      <c r="R376" s="431"/>
      <c r="S376" s="431"/>
      <c r="T376" s="431"/>
      <c r="U376" s="431"/>
      <c r="V376" s="431"/>
      <c r="W376" s="431"/>
      <c r="X376" s="431"/>
      <c r="Y376" s="431"/>
      <c r="Z376" s="431"/>
      <c r="AA376" s="431"/>
      <c r="AB376" s="431"/>
      <c r="AC376" s="431"/>
      <c r="AD376" s="431"/>
      <c r="AE376" s="431"/>
      <c r="AF376" s="431"/>
      <c r="AG376" s="431"/>
      <c r="AH376" s="431"/>
      <c r="AI376" s="431"/>
      <c r="AJ376" s="431"/>
      <c r="AK376" s="431"/>
      <c r="AL376" s="431"/>
      <c r="AM376" s="431"/>
      <c r="AN376" s="431"/>
      <c r="AO376" s="431"/>
      <c r="AP376" s="431"/>
      <c r="AQ376" s="431"/>
      <c r="AR376" s="431"/>
      <c r="AS376" s="431"/>
      <c r="AT376" s="431"/>
      <c r="AU376" s="431"/>
      <c r="AV376" s="432"/>
      <c r="AW376" s="433"/>
      <c r="AX376" s="434"/>
      <c r="AY376" s="434"/>
      <c r="AZ376" s="434"/>
      <c r="BA376" s="434"/>
      <c r="BB376" s="434"/>
      <c r="BC376" s="434"/>
      <c r="BD376" s="434"/>
      <c r="BE376" s="434"/>
      <c r="BF376" s="435"/>
      <c r="BG376" s="433">
        <f>ROUND(AW369*0.2%,0)</f>
        <v>599</v>
      </c>
      <c r="BH376" s="434"/>
      <c r="BI376" s="434"/>
      <c r="BJ376" s="434"/>
      <c r="BK376" s="434"/>
      <c r="BL376" s="434"/>
      <c r="BM376" s="434"/>
      <c r="BN376" s="434"/>
      <c r="BO376" s="435"/>
      <c r="BP376" s="433"/>
      <c r="BQ376" s="434"/>
      <c r="BR376" s="434"/>
      <c r="BS376" s="434"/>
      <c r="BT376" s="434"/>
      <c r="BU376" s="434"/>
      <c r="BV376" s="434"/>
      <c r="BW376" s="435"/>
      <c r="BX376" s="433"/>
      <c r="BY376" s="434"/>
      <c r="BZ376" s="434"/>
      <c r="CA376" s="434"/>
      <c r="CB376" s="435"/>
      <c r="CF376" s="123"/>
    </row>
    <row r="377" spans="1:84" s="46" customFormat="1" ht="15.75">
      <c r="A377" s="427"/>
      <c r="B377" s="428"/>
      <c r="C377" s="428"/>
      <c r="D377" s="429"/>
      <c r="E377" s="439" t="s">
        <v>219</v>
      </c>
      <c r="F377" s="440"/>
      <c r="G377" s="440"/>
      <c r="H377" s="440"/>
      <c r="I377" s="440"/>
      <c r="J377" s="440"/>
      <c r="K377" s="440"/>
      <c r="L377" s="440"/>
      <c r="M377" s="440"/>
      <c r="N377" s="440"/>
      <c r="O377" s="440"/>
      <c r="P377" s="440"/>
      <c r="Q377" s="440"/>
      <c r="R377" s="440"/>
      <c r="S377" s="440"/>
      <c r="T377" s="440"/>
      <c r="U377" s="440"/>
      <c r="V377" s="440"/>
      <c r="W377" s="440"/>
      <c r="X377" s="440"/>
      <c r="Y377" s="440"/>
      <c r="Z377" s="440"/>
      <c r="AA377" s="440"/>
      <c r="AB377" s="440"/>
      <c r="AC377" s="440"/>
      <c r="AD377" s="440"/>
      <c r="AE377" s="440"/>
      <c r="AF377" s="440"/>
      <c r="AG377" s="440"/>
      <c r="AH377" s="440"/>
      <c r="AI377" s="440"/>
      <c r="AJ377" s="440"/>
      <c r="AK377" s="440"/>
      <c r="AL377" s="440"/>
      <c r="AM377" s="440"/>
      <c r="AN377" s="440"/>
      <c r="AO377" s="440"/>
      <c r="AP377" s="440"/>
      <c r="AQ377" s="440"/>
      <c r="AR377" s="440"/>
      <c r="AS377" s="440"/>
      <c r="AT377" s="440"/>
      <c r="AU377" s="440"/>
      <c r="AV377" s="440"/>
      <c r="AW377" s="436"/>
      <c r="AX377" s="437"/>
      <c r="AY377" s="437"/>
      <c r="AZ377" s="437"/>
      <c r="BA377" s="437"/>
      <c r="BB377" s="437"/>
      <c r="BC377" s="437"/>
      <c r="BD377" s="437"/>
      <c r="BE377" s="437"/>
      <c r="BF377" s="438"/>
      <c r="BG377" s="436"/>
      <c r="BH377" s="437"/>
      <c r="BI377" s="437"/>
      <c r="BJ377" s="437"/>
      <c r="BK377" s="437"/>
      <c r="BL377" s="437"/>
      <c r="BM377" s="437"/>
      <c r="BN377" s="437"/>
      <c r="BO377" s="438"/>
      <c r="BP377" s="436"/>
      <c r="BQ377" s="437"/>
      <c r="BR377" s="437"/>
      <c r="BS377" s="437"/>
      <c r="BT377" s="437"/>
      <c r="BU377" s="437"/>
      <c r="BV377" s="437"/>
      <c r="BW377" s="438"/>
      <c r="BX377" s="436"/>
      <c r="BY377" s="437"/>
      <c r="BZ377" s="437"/>
      <c r="CA377" s="437"/>
      <c r="CB377" s="438"/>
      <c r="CF377" s="123">
        <f>AW369*0.2%</f>
        <v>598.52600000000007</v>
      </c>
    </row>
    <row r="378" spans="1:84" s="46" customFormat="1" ht="25.15" customHeight="1">
      <c r="A378" s="424" t="s">
        <v>240</v>
      </c>
      <c r="B378" s="425"/>
      <c r="C378" s="425"/>
      <c r="D378" s="426"/>
      <c r="E378" s="430" t="s">
        <v>218</v>
      </c>
      <c r="F378" s="431"/>
      <c r="G378" s="431"/>
      <c r="H378" s="431"/>
      <c r="I378" s="431"/>
      <c r="J378" s="431"/>
      <c r="K378" s="431"/>
      <c r="L378" s="431"/>
      <c r="M378" s="431"/>
      <c r="N378" s="431"/>
      <c r="O378" s="431"/>
      <c r="P378" s="431"/>
      <c r="Q378" s="431"/>
      <c r="R378" s="431"/>
      <c r="S378" s="431"/>
      <c r="T378" s="431"/>
      <c r="U378" s="431"/>
      <c r="V378" s="431"/>
      <c r="W378" s="431"/>
      <c r="X378" s="431"/>
      <c r="Y378" s="431"/>
      <c r="Z378" s="431"/>
      <c r="AA378" s="431"/>
      <c r="AB378" s="431"/>
      <c r="AC378" s="431"/>
      <c r="AD378" s="431"/>
      <c r="AE378" s="431"/>
      <c r="AF378" s="431"/>
      <c r="AG378" s="431"/>
      <c r="AH378" s="431"/>
      <c r="AI378" s="431"/>
      <c r="AJ378" s="431"/>
      <c r="AK378" s="431"/>
      <c r="AL378" s="431"/>
      <c r="AM378" s="431"/>
      <c r="AN378" s="431"/>
      <c r="AO378" s="431"/>
      <c r="AP378" s="431"/>
      <c r="AQ378" s="431"/>
      <c r="AR378" s="431"/>
      <c r="AS378" s="431"/>
      <c r="AT378" s="431"/>
      <c r="AU378" s="431"/>
      <c r="AV378" s="432"/>
      <c r="AW378" s="433"/>
      <c r="AX378" s="434"/>
      <c r="AY378" s="434"/>
      <c r="AZ378" s="434"/>
      <c r="BA378" s="434"/>
      <c r="BB378" s="434"/>
      <c r="BC378" s="434"/>
      <c r="BD378" s="434"/>
      <c r="BE378" s="434"/>
      <c r="BF378" s="435"/>
      <c r="BG378" s="433"/>
      <c r="BH378" s="434"/>
      <c r="BI378" s="434"/>
      <c r="BJ378" s="434"/>
      <c r="BK378" s="434"/>
      <c r="BL378" s="434"/>
      <c r="BM378" s="434"/>
      <c r="BN378" s="434"/>
      <c r="BO378" s="435"/>
      <c r="BP378" s="433"/>
      <c r="BQ378" s="434"/>
      <c r="BR378" s="434"/>
      <c r="BS378" s="434"/>
      <c r="BT378" s="434"/>
      <c r="BU378" s="434"/>
      <c r="BV378" s="434"/>
      <c r="BW378" s="435"/>
      <c r="BX378" s="433"/>
      <c r="BY378" s="434"/>
      <c r="BZ378" s="434"/>
      <c r="CA378" s="434"/>
      <c r="CB378" s="435"/>
      <c r="CF378" s="123"/>
    </row>
    <row r="379" spans="1:84">
      <c r="A379" s="427"/>
      <c r="B379" s="428"/>
      <c r="C379" s="428"/>
      <c r="D379" s="429"/>
      <c r="E379" s="439" t="s">
        <v>241</v>
      </c>
      <c r="F379" s="440"/>
      <c r="G379" s="440"/>
      <c r="H379" s="440"/>
      <c r="I379" s="440"/>
      <c r="J379" s="440"/>
      <c r="K379" s="440"/>
      <c r="L379" s="440"/>
      <c r="M379" s="440"/>
      <c r="N379" s="440"/>
      <c r="O379" s="440"/>
      <c r="P379" s="440"/>
      <c r="Q379" s="440"/>
      <c r="R379" s="440"/>
      <c r="S379" s="440"/>
      <c r="T379" s="440"/>
      <c r="U379" s="440"/>
      <c r="V379" s="440"/>
      <c r="W379" s="440"/>
      <c r="X379" s="440"/>
      <c r="Y379" s="440"/>
      <c r="Z379" s="440"/>
      <c r="AA379" s="440"/>
      <c r="AB379" s="440"/>
      <c r="AC379" s="440"/>
      <c r="AD379" s="440"/>
      <c r="AE379" s="440"/>
      <c r="AF379" s="440"/>
      <c r="AG379" s="440"/>
      <c r="AH379" s="440"/>
      <c r="AI379" s="440"/>
      <c r="AJ379" s="440"/>
      <c r="AK379" s="440"/>
      <c r="AL379" s="440"/>
      <c r="AM379" s="440"/>
      <c r="AN379" s="440"/>
      <c r="AO379" s="440"/>
      <c r="AP379" s="440"/>
      <c r="AQ379" s="440"/>
      <c r="AR379" s="440"/>
      <c r="AS379" s="440"/>
      <c r="AT379" s="440"/>
      <c r="AU379" s="440"/>
      <c r="AV379" s="440"/>
      <c r="AW379" s="436"/>
      <c r="AX379" s="437"/>
      <c r="AY379" s="437"/>
      <c r="AZ379" s="437"/>
      <c r="BA379" s="437"/>
      <c r="BB379" s="437"/>
      <c r="BC379" s="437"/>
      <c r="BD379" s="437"/>
      <c r="BE379" s="437"/>
      <c r="BF379" s="438"/>
      <c r="BG379" s="436"/>
      <c r="BH379" s="437"/>
      <c r="BI379" s="437"/>
      <c r="BJ379" s="437"/>
      <c r="BK379" s="437"/>
      <c r="BL379" s="437"/>
      <c r="BM379" s="437"/>
      <c r="BN379" s="437"/>
      <c r="BO379" s="438"/>
      <c r="BP379" s="436"/>
      <c r="BQ379" s="437"/>
      <c r="BR379" s="437"/>
      <c r="BS379" s="437"/>
      <c r="BT379" s="437"/>
      <c r="BU379" s="437"/>
      <c r="BV379" s="437"/>
      <c r="BW379" s="438"/>
      <c r="BX379" s="436"/>
      <c r="BY379" s="437"/>
      <c r="BZ379" s="437"/>
      <c r="CA379" s="437"/>
      <c r="CB379" s="438"/>
      <c r="CF379" s="122"/>
    </row>
    <row r="380" spans="1:84">
      <c r="A380" s="424" t="s">
        <v>242</v>
      </c>
      <c r="B380" s="425"/>
      <c r="C380" s="425"/>
      <c r="D380" s="426"/>
      <c r="E380" s="430" t="s">
        <v>218</v>
      </c>
      <c r="F380" s="431"/>
      <c r="G380" s="431"/>
      <c r="H380" s="431"/>
      <c r="I380" s="431"/>
      <c r="J380" s="431"/>
      <c r="K380" s="431"/>
      <c r="L380" s="431"/>
      <c r="M380" s="431"/>
      <c r="N380" s="431"/>
      <c r="O380" s="431"/>
      <c r="P380" s="431"/>
      <c r="Q380" s="431"/>
      <c r="R380" s="431"/>
      <c r="S380" s="431"/>
      <c r="T380" s="431"/>
      <c r="U380" s="431"/>
      <c r="V380" s="431"/>
      <c r="W380" s="431"/>
      <c r="X380" s="431"/>
      <c r="Y380" s="431"/>
      <c r="Z380" s="431"/>
      <c r="AA380" s="431"/>
      <c r="AB380" s="431"/>
      <c r="AC380" s="431"/>
      <c r="AD380" s="431"/>
      <c r="AE380" s="431"/>
      <c r="AF380" s="431"/>
      <c r="AG380" s="431"/>
      <c r="AH380" s="431"/>
      <c r="AI380" s="431"/>
      <c r="AJ380" s="431"/>
      <c r="AK380" s="431"/>
      <c r="AL380" s="431"/>
      <c r="AM380" s="431"/>
      <c r="AN380" s="431"/>
      <c r="AO380" s="431"/>
      <c r="AP380" s="431"/>
      <c r="AQ380" s="431"/>
      <c r="AR380" s="431"/>
      <c r="AS380" s="431"/>
      <c r="AT380" s="431"/>
      <c r="AU380" s="431"/>
      <c r="AV380" s="432"/>
      <c r="AW380" s="433"/>
      <c r="AX380" s="434"/>
      <c r="AY380" s="434"/>
      <c r="AZ380" s="434"/>
      <c r="BA380" s="434"/>
      <c r="BB380" s="434"/>
      <c r="BC380" s="434"/>
      <c r="BD380" s="434"/>
      <c r="BE380" s="434"/>
      <c r="BF380" s="435"/>
      <c r="BG380" s="433"/>
      <c r="BH380" s="434"/>
      <c r="BI380" s="434"/>
      <c r="BJ380" s="434"/>
      <c r="BK380" s="434"/>
      <c r="BL380" s="434"/>
      <c r="BM380" s="434"/>
      <c r="BN380" s="434"/>
      <c r="BO380" s="435"/>
      <c r="BP380" s="433"/>
      <c r="BQ380" s="434"/>
      <c r="BR380" s="434"/>
      <c r="BS380" s="434"/>
      <c r="BT380" s="434"/>
      <c r="BU380" s="434"/>
      <c r="BV380" s="434"/>
      <c r="BW380" s="435"/>
      <c r="BX380" s="433"/>
      <c r="BY380" s="434"/>
      <c r="BZ380" s="434"/>
      <c r="CA380" s="434"/>
      <c r="CB380" s="435"/>
      <c r="CF380" s="122"/>
    </row>
    <row r="381" spans="1:84">
      <c r="A381" s="427"/>
      <c r="B381" s="428"/>
      <c r="C381" s="428"/>
      <c r="D381" s="429"/>
      <c r="E381" s="439" t="s">
        <v>241</v>
      </c>
      <c r="F381" s="440"/>
      <c r="G381" s="440"/>
      <c r="H381" s="440"/>
      <c r="I381" s="440"/>
      <c r="J381" s="440"/>
      <c r="K381" s="440"/>
      <c r="L381" s="440"/>
      <c r="M381" s="440"/>
      <c r="N381" s="440"/>
      <c r="O381" s="440"/>
      <c r="P381" s="440"/>
      <c r="Q381" s="440"/>
      <c r="R381" s="440"/>
      <c r="S381" s="440"/>
      <c r="T381" s="440"/>
      <c r="U381" s="440"/>
      <c r="V381" s="440"/>
      <c r="W381" s="440"/>
      <c r="X381" s="440"/>
      <c r="Y381" s="440"/>
      <c r="Z381" s="440"/>
      <c r="AA381" s="440"/>
      <c r="AB381" s="440"/>
      <c r="AC381" s="440"/>
      <c r="AD381" s="440"/>
      <c r="AE381" s="440"/>
      <c r="AF381" s="440"/>
      <c r="AG381" s="440"/>
      <c r="AH381" s="440"/>
      <c r="AI381" s="440"/>
      <c r="AJ381" s="440"/>
      <c r="AK381" s="440"/>
      <c r="AL381" s="440"/>
      <c r="AM381" s="440"/>
      <c r="AN381" s="440"/>
      <c r="AO381" s="440"/>
      <c r="AP381" s="440"/>
      <c r="AQ381" s="440"/>
      <c r="AR381" s="440"/>
      <c r="AS381" s="440"/>
      <c r="AT381" s="440"/>
      <c r="AU381" s="440"/>
      <c r="AV381" s="440"/>
      <c r="AW381" s="436"/>
      <c r="AX381" s="437"/>
      <c r="AY381" s="437"/>
      <c r="AZ381" s="437"/>
      <c r="BA381" s="437"/>
      <c r="BB381" s="437"/>
      <c r="BC381" s="437"/>
      <c r="BD381" s="437"/>
      <c r="BE381" s="437"/>
      <c r="BF381" s="438"/>
      <c r="BG381" s="436"/>
      <c r="BH381" s="437"/>
      <c r="BI381" s="437"/>
      <c r="BJ381" s="437"/>
      <c r="BK381" s="437"/>
      <c r="BL381" s="437"/>
      <c r="BM381" s="437"/>
      <c r="BN381" s="437"/>
      <c r="BO381" s="438"/>
      <c r="BP381" s="436"/>
      <c r="BQ381" s="437"/>
      <c r="BR381" s="437"/>
      <c r="BS381" s="437"/>
      <c r="BT381" s="437"/>
      <c r="BU381" s="437"/>
      <c r="BV381" s="437"/>
      <c r="BW381" s="438"/>
      <c r="BX381" s="436"/>
      <c r="BY381" s="437"/>
      <c r="BZ381" s="437"/>
      <c r="CA381" s="437"/>
      <c r="CB381" s="438"/>
      <c r="CF381" s="122"/>
    </row>
    <row r="382" spans="1:84">
      <c r="A382" s="424">
        <v>3</v>
      </c>
      <c r="B382" s="425"/>
      <c r="C382" s="425"/>
      <c r="D382" s="426"/>
      <c r="E382" s="430" t="s">
        <v>220</v>
      </c>
      <c r="F382" s="431"/>
      <c r="G382" s="431"/>
      <c r="H382" s="431"/>
      <c r="I382" s="431"/>
      <c r="J382" s="431"/>
      <c r="K382" s="431"/>
      <c r="L382" s="431"/>
      <c r="M382" s="431"/>
      <c r="N382" s="431"/>
      <c r="O382" s="431"/>
      <c r="P382" s="431"/>
      <c r="Q382" s="431"/>
      <c r="R382" s="431"/>
      <c r="S382" s="431"/>
      <c r="T382" s="431"/>
      <c r="U382" s="431"/>
      <c r="V382" s="431"/>
      <c r="W382" s="431"/>
      <c r="X382" s="431"/>
      <c r="Y382" s="431"/>
      <c r="Z382" s="431"/>
      <c r="AA382" s="431"/>
      <c r="AB382" s="431"/>
      <c r="AC382" s="431"/>
      <c r="AD382" s="431"/>
      <c r="AE382" s="431"/>
      <c r="AF382" s="431"/>
      <c r="AG382" s="431"/>
      <c r="AH382" s="431"/>
      <c r="AI382" s="431"/>
      <c r="AJ382" s="431"/>
      <c r="AK382" s="431"/>
      <c r="AL382" s="431"/>
      <c r="AM382" s="431"/>
      <c r="AN382" s="431"/>
      <c r="AO382" s="431"/>
      <c r="AP382" s="431"/>
      <c r="AQ382" s="431"/>
      <c r="AR382" s="431"/>
      <c r="AS382" s="431"/>
      <c r="AT382" s="431"/>
      <c r="AU382" s="431"/>
      <c r="AV382" s="432"/>
      <c r="AW382" s="433">
        <f>AW364</f>
        <v>299263</v>
      </c>
      <c r="AX382" s="434"/>
      <c r="AY382" s="434"/>
      <c r="AZ382" s="434"/>
      <c r="BA382" s="434"/>
      <c r="BB382" s="434"/>
      <c r="BC382" s="434"/>
      <c r="BD382" s="434"/>
      <c r="BE382" s="434"/>
      <c r="BF382" s="435"/>
      <c r="BG382" s="433">
        <f>ROUND(AW382*5.1%,0)</f>
        <v>15262</v>
      </c>
      <c r="BH382" s="434"/>
      <c r="BI382" s="434"/>
      <c r="BJ382" s="434"/>
      <c r="BK382" s="434"/>
      <c r="BL382" s="434"/>
      <c r="BM382" s="434"/>
      <c r="BN382" s="434"/>
      <c r="BO382" s="435"/>
      <c r="BP382" s="433"/>
      <c r="BQ382" s="434"/>
      <c r="BR382" s="434"/>
      <c r="BS382" s="434"/>
      <c r="BT382" s="434"/>
      <c r="BU382" s="434"/>
      <c r="BV382" s="434"/>
      <c r="BW382" s="435"/>
      <c r="BX382" s="433"/>
      <c r="BY382" s="434"/>
      <c r="BZ382" s="434"/>
      <c r="CA382" s="434"/>
      <c r="CB382" s="435"/>
      <c r="CF382" s="122"/>
    </row>
    <row r="383" spans="1:84">
      <c r="A383" s="427"/>
      <c r="B383" s="428"/>
      <c r="C383" s="428"/>
      <c r="D383" s="429"/>
      <c r="E383" s="439" t="s">
        <v>221</v>
      </c>
      <c r="F383" s="440"/>
      <c r="G383" s="440"/>
      <c r="H383" s="440"/>
      <c r="I383" s="440"/>
      <c r="J383" s="440"/>
      <c r="K383" s="440"/>
      <c r="L383" s="440"/>
      <c r="M383" s="440"/>
      <c r="N383" s="440"/>
      <c r="O383" s="440"/>
      <c r="P383" s="440"/>
      <c r="Q383" s="440"/>
      <c r="R383" s="440"/>
      <c r="S383" s="440"/>
      <c r="T383" s="440"/>
      <c r="U383" s="440"/>
      <c r="V383" s="440"/>
      <c r="W383" s="440"/>
      <c r="X383" s="440"/>
      <c r="Y383" s="440"/>
      <c r="Z383" s="440"/>
      <c r="AA383" s="440"/>
      <c r="AB383" s="440"/>
      <c r="AC383" s="440"/>
      <c r="AD383" s="440"/>
      <c r="AE383" s="440"/>
      <c r="AF383" s="440"/>
      <c r="AG383" s="440"/>
      <c r="AH383" s="440"/>
      <c r="AI383" s="440"/>
      <c r="AJ383" s="440"/>
      <c r="AK383" s="440"/>
      <c r="AL383" s="440"/>
      <c r="AM383" s="440"/>
      <c r="AN383" s="440"/>
      <c r="AO383" s="440"/>
      <c r="AP383" s="440"/>
      <c r="AQ383" s="440"/>
      <c r="AR383" s="440"/>
      <c r="AS383" s="440"/>
      <c r="AT383" s="440"/>
      <c r="AU383" s="440"/>
      <c r="AV383" s="440"/>
      <c r="AW383" s="436"/>
      <c r="AX383" s="437"/>
      <c r="AY383" s="437"/>
      <c r="AZ383" s="437"/>
      <c r="BA383" s="437"/>
      <c r="BB383" s="437"/>
      <c r="BC383" s="437"/>
      <c r="BD383" s="437"/>
      <c r="BE383" s="437"/>
      <c r="BF383" s="438"/>
      <c r="BG383" s="436"/>
      <c r="BH383" s="437"/>
      <c r="BI383" s="437"/>
      <c r="BJ383" s="437"/>
      <c r="BK383" s="437"/>
      <c r="BL383" s="437"/>
      <c r="BM383" s="437"/>
      <c r="BN383" s="437"/>
      <c r="BO383" s="438"/>
      <c r="BP383" s="436"/>
      <c r="BQ383" s="437"/>
      <c r="BR383" s="437"/>
      <c r="BS383" s="437"/>
      <c r="BT383" s="437"/>
      <c r="BU383" s="437"/>
      <c r="BV383" s="437"/>
      <c r="BW383" s="438"/>
      <c r="BX383" s="436"/>
      <c r="BY383" s="437"/>
      <c r="BZ383" s="437"/>
      <c r="CA383" s="437"/>
      <c r="CB383" s="438"/>
      <c r="CF383" s="122">
        <f>AW382*5.1%</f>
        <v>15262.412999999999</v>
      </c>
    </row>
    <row r="384" spans="1:84">
      <c r="A384" s="355"/>
      <c r="B384" s="355"/>
      <c r="C384" s="355"/>
      <c r="D384" s="355"/>
      <c r="E384" s="355" t="s">
        <v>168</v>
      </c>
      <c r="F384" s="356"/>
      <c r="G384" s="356"/>
      <c r="H384" s="356"/>
      <c r="I384" s="356"/>
      <c r="J384" s="356"/>
      <c r="K384" s="356"/>
      <c r="L384" s="356"/>
      <c r="M384" s="356"/>
      <c r="N384" s="356"/>
      <c r="O384" s="356"/>
      <c r="P384" s="356"/>
      <c r="Q384" s="356"/>
      <c r="R384" s="356"/>
      <c r="S384" s="356"/>
      <c r="T384" s="356"/>
      <c r="U384" s="356"/>
      <c r="V384" s="356"/>
      <c r="W384" s="356"/>
      <c r="X384" s="356"/>
      <c r="Y384" s="356"/>
      <c r="Z384" s="356"/>
      <c r="AA384" s="356"/>
      <c r="AB384" s="356"/>
      <c r="AC384" s="356"/>
      <c r="AD384" s="356"/>
      <c r="AE384" s="356"/>
      <c r="AF384" s="356"/>
      <c r="AG384" s="356"/>
      <c r="AH384" s="356"/>
      <c r="AI384" s="356"/>
      <c r="AJ384" s="356"/>
      <c r="AK384" s="356"/>
      <c r="AL384" s="356"/>
      <c r="AM384" s="356"/>
      <c r="AN384" s="356"/>
      <c r="AO384" s="356"/>
      <c r="AP384" s="356"/>
      <c r="AQ384" s="356"/>
      <c r="AR384" s="356"/>
      <c r="AS384" s="356"/>
      <c r="AT384" s="356"/>
      <c r="AU384" s="356"/>
      <c r="AV384" s="356"/>
      <c r="AW384" s="414" t="s">
        <v>5</v>
      </c>
      <c r="AX384" s="416"/>
      <c r="AY384" s="416"/>
      <c r="AZ384" s="416"/>
      <c r="BA384" s="416"/>
      <c r="BB384" s="416"/>
      <c r="BC384" s="416"/>
      <c r="BD384" s="416"/>
      <c r="BE384" s="416" t="s">
        <v>5</v>
      </c>
      <c r="BF384" s="416"/>
      <c r="BG384" s="414">
        <v>90377</v>
      </c>
      <c r="BH384" s="416"/>
      <c r="BI384" s="416"/>
      <c r="BJ384" s="416"/>
      <c r="BK384" s="416"/>
      <c r="BL384" s="416"/>
      <c r="BM384" s="416"/>
      <c r="BN384" s="416"/>
      <c r="BO384" s="416"/>
      <c r="BP384" s="417">
        <v>0</v>
      </c>
      <c r="BQ384" s="416"/>
      <c r="BR384" s="416"/>
      <c r="BS384" s="416"/>
      <c r="BT384" s="416"/>
      <c r="BU384" s="416"/>
      <c r="BV384" s="416"/>
      <c r="BW384" s="416"/>
      <c r="BX384" s="417">
        <v>0</v>
      </c>
      <c r="BY384" s="418"/>
      <c r="BZ384" s="418"/>
      <c r="CA384" s="418"/>
      <c r="CB384" s="418"/>
      <c r="CF384" s="122"/>
    </row>
    <row r="385" spans="1:87">
      <c r="A385" s="86"/>
      <c r="B385" s="86"/>
      <c r="C385" s="86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61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257"/>
      <c r="AG385" s="276"/>
      <c r="AH385" s="276"/>
      <c r="AI385" s="276"/>
      <c r="AJ385" s="276"/>
      <c r="AK385" s="276"/>
      <c r="AL385" s="276"/>
      <c r="AM385" s="276"/>
      <c r="AN385" s="257"/>
      <c r="AO385" s="276"/>
      <c r="AP385" s="276"/>
      <c r="AQ385" s="276"/>
      <c r="AR385" s="276"/>
      <c r="AS385" s="276"/>
      <c r="AT385" s="276"/>
      <c r="AU385" s="276"/>
      <c r="AV385" s="276"/>
      <c r="AW385" s="276"/>
      <c r="AX385" s="257"/>
      <c r="AY385" s="276"/>
      <c r="AZ385" s="276"/>
      <c r="BA385" s="276"/>
      <c r="BB385" s="276"/>
      <c r="BC385" s="276"/>
      <c r="BD385" s="276"/>
      <c r="BE385" s="276"/>
      <c r="BF385" s="276"/>
      <c r="BG385" s="257"/>
      <c r="BH385" s="276"/>
      <c r="BI385" s="276"/>
      <c r="BJ385" s="276"/>
      <c r="BK385" s="276"/>
      <c r="BL385" s="276"/>
      <c r="BM385" s="276"/>
      <c r="BN385" s="276"/>
      <c r="BO385" s="276"/>
      <c r="BP385" s="276"/>
      <c r="BQ385" s="258"/>
      <c r="BR385" s="277"/>
      <c r="BS385" s="277"/>
      <c r="BT385" s="277"/>
      <c r="BU385" s="277"/>
      <c r="BV385" s="277"/>
      <c r="BW385" s="277"/>
      <c r="BX385" s="277"/>
      <c r="BY385" s="277"/>
      <c r="BZ385" s="277"/>
      <c r="CA385" s="277"/>
      <c r="CB385" s="277"/>
    </row>
    <row r="386" spans="1:87" ht="17.25" customHeight="1">
      <c r="A386" s="389" t="s">
        <v>653</v>
      </c>
      <c r="B386" s="389"/>
      <c r="C386" s="389"/>
      <c r="D386" s="389"/>
      <c r="E386" s="389"/>
      <c r="F386" s="389"/>
      <c r="G386" s="389"/>
      <c r="H386" s="389"/>
      <c r="I386" s="389"/>
      <c r="J386" s="389"/>
      <c r="K386" s="389"/>
      <c r="L386" s="389"/>
      <c r="M386" s="389"/>
      <c r="N386" s="389"/>
      <c r="O386" s="389"/>
      <c r="P386" s="389"/>
      <c r="Q386" s="389"/>
      <c r="R386" s="389"/>
      <c r="S386" s="389"/>
      <c r="T386" s="389"/>
      <c r="U386" s="389"/>
      <c r="V386" s="389"/>
      <c r="W386" s="389"/>
      <c r="X386" s="389"/>
      <c r="Y386" s="389"/>
      <c r="Z386" s="389"/>
      <c r="AA386" s="389"/>
      <c r="AB386" s="389"/>
      <c r="AC386" s="389"/>
      <c r="AD386" s="389"/>
      <c r="AE386" s="389"/>
      <c r="AF386" s="389"/>
      <c r="AG386" s="389"/>
      <c r="AH386" s="389"/>
      <c r="AI386" s="389"/>
      <c r="AJ386" s="389"/>
      <c r="AK386" s="389"/>
      <c r="AL386" s="389"/>
      <c r="AM386" s="389"/>
      <c r="AN386" s="389"/>
      <c r="AO386" s="389"/>
      <c r="AP386" s="389"/>
      <c r="AQ386" s="389"/>
      <c r="AR386" s="389"/>
      <c r="AS386" s="389"/>
      <c r="AT386" s="389"/>
      <c r="AU386" s="389"/>
      <c r="AV386" s="389"/>
      <c r="AW386" s="389"/>
      <c r="AX386" s="389"/>
      <c r="AY386" s="389"/>
      <c r="AZ386" s="389"/>
      <c r="BA386" s="389"/>
      <c r="BB386" s="389"/>
      <c r="BC386" s="389"/>
      <c r="BD386" s="389"/>
      <c r="BE386" s="389"/>
      <c r="BF386" s="389"/>
      <c r="BG386" s="389"/>
      <c r="BH386" s="389"/>
      <c r="BI386" s="389"/>
      <c r="BJ386" s="389"/>
      <c r="BK386" s="389"/>
      <c r="BL386" s="389"/>
      <c r="BM386" s="389"/>
      <c r="BN386" s="389"/>
      <c r="BO386" s="389"/>
      <c r="BP386" s="389"/>
      <c r="BQ386" s="389"/>
      <c r="BR386" s="389"/>
      <c r="BS386" s="389"/>
      <c r="BT386" s="389"/>
      <c r="BU386" s="389"/>
      <c r="BV386" s="389"/>
      <c r="BW386" s="389"/>
      <c r="BX386" s="389"/>
      <c r="BY386" s="389"/>
      <c r="BZ386" s="389"/>
      <c r="CA386" s="389"/>
      <c r="CB386" s="389"/>
      <c r="CC386" s="139"/>
      <c r="CD386" s="139"/>
      <c r="CE386" s="139"/>
      <c r="CF386" s="139"/>
      <c r="CI386" s="39" t="e">
        <f>#REF!++#REF!+#REF!+#REF!</f>
        <v>#REF!</v>
      </c>
    </row>
    <row r="387" spans="1:87" ht="18.75" customHeight="1">
      <c r="A387" s="419" t="s">
        <v>161</v>
      </c>
      <c r="B387" s="419"/>
      <c r="C387" s="419"/>
      <c r="D387" s="419"/>
      <c r="E387" s="419"/>
      <c r="F387" s="419"/>
      <c r="G387" s="419"/>
      <c r="H387" s="419"/>
      <c r="I387" s="419"/>
      <c r="J387" s="419"/>
      <c r="K387" s="419"/>
      <c r="L387" s="419"/>
      <c r="M387" s="419"/>
      <c r="N387" s="419"/>
      <c r="O387" s="419"/>
      <c r="P387" s="419"/>
      <c r="Q387" s="419"/>
      <c r="R387" s="419"/>
      <c r="S387" s="419"/>
      <c r="T387" s="419"/>
      <c r="U387" s="419"/>
      <c r="V387" s="419"/>
      <c r="W387" s="419"/>
      <c r="X387" s="419"/>
      <c r="Y387" s="419"/>
      <c r="Z387" s="419"/>
      <c r="AA387" s="419"/>
      <c r="AB387" s="419"/>
      <c r="AC387" s="419"/>
      <c r="AD387" s="419"/>
      <c r="AE387" s="420" t="s">
        <v>692</v>
      </c>
      <c r="AF387" s="420"/>
      <c r="AG387" s="420"/>
      <c r="AH387" s="420"/>
      <c r="AI387" s="420"/>
      <c r="AJ387" s="420"/>
      <c r="AK387" s="420"/>
      <c r="AL387" s="420"/>
      <c r="AM387" s="420"/>
      <c r="AN387" s="420"/>
      <c r="AO387" s="420"/>
      <c r="AP387" s="420"/>
      <c r="AQ387" s="420"/>
      <c r="AR387" s="420"/>
      <c r="AS387" s="420"/>
      <c r="AT387" s="420"/>
      <c r="AU387" s="420"/>
      <c r="AV387" s="420"/>
      <c r="AW387" s="420"/>
      <c r="AX387" s="420"/>
      <c r="AY387" s="420"/>
      <c r="AZ387" s="420"/>
      <c r="BA387" s="420"/>
      <c r="BB387" s="420"/>
      <c r="BC387" s="420"/>
      <c r="BD387" s="420"/>
      <c r="BE387" s="420"/>
      <c r="BF387" s="420"/>
      <c r="BG387" s="420"/>
      <c r="BH387" s="420"/>
      <c r="BI387" s="420"/>
      <c r="BJ387" s="420"/>
      <c r="BK387" s="420"/>
      <c r="BL387" s="420"/>
      <c r="BM387" s="420"/>
      <c r="BN387" s="420"/>
      <c r="BO387" s="420"/>
      <c r="BP387" s="420"/>
      <c r="BQ387" s="420"/>
      <c r="BR387" s="420"/>
      <c r="BS387" s="420"/>
      <c r="BT387" s="420"/>
      <c r="BU387" s="420"/>
      <c r="BV387" s="420"/>
      <c r="BW387" s="420"/>
      <c r="BX387" s="420"/>
      <c r="BY387" s="420"/>
      <c r="BZ387" s="420"/>
      <c r="CA387" s="420"/>
      <c r="CB387" s="420"/>
    </row>
    <row r="388" spans="1:87" ht="13.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</row>
    <row r="389" spans="1:87" ht="15.75">
      <c r="A389" s="46" t="s">
        <v>162</v>
      </c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20" t="s">
        <v>172</v>
      </c>
      <c r="T389" s="420"/>
      <c r="U389" s="420"/>
      <c r="V389" s="420"/>
      <c r="W389" s="420"/>
      <c r="X389" s="420"/>
      <c r="Y389" s="420"/>
      <c r="Z389" s="420"/>
      <c r="AA389" s="420"/>
      <c r="AB389" s="420"/>
      <c r="AC389" s="420"/>
      <c r="AD389" s="420"/>
      <c r="AE389" s="420"/>
      <c r="AF389" s="420"/>
      <c r="AG389" s="420"/>
      <c r="AH389" s="420"/>
      <c r="AI389" s="420"/>
      <c r="AJ389" s="420"/>
      <c r="AK389" s="420"/>
      <c r="AL389" s="420"/>
      <c r="AM389" s="420"/>
      <c r="AN389" s="420"/>
      <c r="AO389" s="420"/>
      <c r="AP389" s="420"/>
      <c r="AQ389" s="420"/>
      <c r="AR389" s="420"/>
      <c r="AS389" s="420"/>
      <c r="AT389" s="420"/>
      <c r="AU389" s="420"/>
      <c r="AV389" s="420"/>
      <c r="AW389" s="420"/>
      <c r="AX389" s="420"/>
      <c r="AY389" s="420"/>
      <c r="AZ389" s="420"/>
      <c r="BA389" s="420"/>
      <c r="BB389" s="420"/>
      <c r="BC389" s="420"/>
      <c r="BD389" s="420"/>
      <c r="BE389" s="420"/>
      <c r="BF389" s="420"/>
      <c r="BG389" s="420"/>
      <c r="BH389" s="420"/>
      <c r="BI389" s="420"/>
      <c r="BJ389" s="420"/>
      <c r="BK389" s="420"/>
      <c r="BL389" s="420"/>
      <c r="BM389" s="420"/>
      <c r="BN389" s="420"/>
      <c r="BO389" s="420"/>
      <c r="BP389" s="420"/>
      <c r="BQ389" s="420"/>
      <c r="BR389" s="420"/>
      <c r="BS389" s="420"/>
      <c r="BT389" s="420"/>
      <c r="BU389" s="420"/>
      <c r="BV389" s="420"/>
      <c r="BW389" s="420"/>
      <c r="BX389" s="420"/>
      <c r="BY389" s="420"/>
      <c r="BZ389" s="420"/>
      <c r="CA389" s="420"/>
      <c r="CB389" s="420"/>
    </row>
    <row r="390" spans="1:87" ht="30.75" customHeight="1">
      <c r="A390" s="120" t="s">
        <v>164</v>
      </c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421" t="s">
        <v>169</v>
      </c>
      <c r="AI390" s="421"/>
      <c r="AJ390" s="421"/>
      <c r="AK390" s="421"/>
      <c r="AL390" s="421"/>
      <c r="AM390" s="421"/>
      <c r="AN390" s="421"/>
      <c r="AO390" s="421"/>
      <c r="AP390" s="421"/>
      <c r="AQ390" s="421"/>
      <c r="AR390" s="421"/>
      <c r="AS390" s="421"/>
      <c r="AT390" s="421"/>
      <c r="AU390" s="421"/>
      <c r="AV390" s="421"/>
      <c r="AW390" s="421"/>
      <c r="AX390" s="421"/>
      <c r="AY390" s="421"/>
      <c r="AZ390" s="421"/>
      <c r="BA390" s="421"/>
      <c r="BB390" s="421"/>
      <c r="BC390" s="421"/>
      <c r="BD390" s="421"/>
      <c r="BE390" s="421"/>
      <c r="BF390" s="421"/>
      <c r="BG390" s="421"/>
      <c r="BH390" s="421"/>
      <c r="BI390" s="421"/>
      <c r="BJ390" s="421"/>
      <c r="BK390" s="421"/>
      <c r="BL390" s="421"/>
      <c r="BM390" s="421"/>
      <c r="BN390" s="421"/>
      <c r="BO390" s="421"/>
      <c r="BP390" s="421"/>
      <c r="BQ390" s="421"/>
      <c r="BR390" s="421"/>
      <c r="BS390" s="421"/>
      <c r="BT390" s="421"/>
      <c r="BU390" s="421"/>
      <c r="BV390" s="421"/>
      <c r="BW390" s="421"/>
      <c r="BX390" s="421"/>
      <c r="BY390" s="421"/>
      <c r="BZ390" s="421"/>
      <c r="CA390" s="421"/>
      <c r="CB390" s="421"/>
    </row>
    <row r="391" spans="1:87" ht="17.45" customHeight="1">
      <c r="A391" s="422" t="s">
        <v>678</v>
      </c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2"/>
      <c r="Q391" s="422"/>
      <c r="R391" s="422"/>
      <c r="S391" s="422"/>
      <c r="T391" s="422"/>
      <c r="U391" s="422"/>
      <c r="V391" s="422"/>
      <c r="W391" s="422"/>
      <c r="X391" s="422"/>
      <c r="Y391" s="422"/>
      <c r="Z391" s="422"/>
      <c r="AA391" s="422"/>
      <c r="AB391" s="422"/>
      <c r="AC391" s="422"/>
      <c r="AD391" s="422"/>
      <c r="AE391" s="422"/>
      <c r="AF391" s="422"/>
      <c r="AG391" s="422"/>
      <c r="AH391" s="422"/>
      <c r="AI391" s="422"/>
      <c r="AJ391" s="422"/>
      <c r="AK391" s="422"/>
      <c r="AL391" s="422"/>
      <c r="AM391" s="422"/>
      <c r="AN391" s="422"/>
      <c r="AO391" s="422"/>
      <c r="AP391" s="422"/>
      <c r="AQ391" s="422"/>
      <c r="AR391" s="422"/>
      <c r="AS391" s="422"/>
      <c r="AT391" s="422"/>
      <c r="AU391" s="422"/>
      <c r="AV391" s="422"/>
      <c r="AW391" s="422"/>
      <c r="AX391" s="422"/>
      <c r="AY391" s="422"/>
      <c r="AZ391" s="422"/>
      <c r="BA391" s="422"/>
      <c r="BB391" s="422"/>
      <c r="BC391" s="422"/>
      <c r="BD391" s="422"/>
      <c r="BE391" s="422"/>
      <c r="BF391" s="422"/>
      <c r="BG391" s="422"/>
      <c r="BH391" s="422"/>
      <c r="BI391" s="422"/>
      <c r="BJ391" s="422"/>
      <c r="BK391" s="422"/>
      <c r="BL391" s="422"/>
      <c r="BM391" s="422"/>
      <c r="BN391" s="422"/>
      <c r="BO391" s="422"/>
      <c r="BP391" s="422"/>
      <c r="BQ391" s="422"/>
      <c r="BR391" s="422"/>
      <c r="BS391" s="422"/>
      <c r="BT391" s="422"/>
      <c r="BU391" s="422"/>
      <c r="BV391" s="422"/>
      <c r="BW391" s="422"/>
      <c r="BX391" s="422"/>
      <c r="BY391" s="422"/>
      <c r="BZ391" s="422"/>
      <c r="CA391" s="422"/>
      <c r="CB391" s="422"/>
    </row>
    <row r="392" spans="1:87" ht="7.9" customHeight="1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19"/>
      <c r="AP392" s="119"/>
      <c r="AQ392" s="119"/>
      <c r="AR392" s="119"/>
      <c r="AS392" s="119"/>
      <c r="AT392" s="119"/>
      <c r="AU392" s="119"/>
      <c r="AV392" s="119"/>
      <c r="AW392" s="119"/>
      <c r="AX392" s="119"/>
      <c r="AY392" s="119"/>
      <c r="AZ392" s="119"/>
      <c r="BA392" s="119"/>
      <c r="BB392" s="119"/>
      <c r="BC392" s="119"/>
      <c r="BD392" s="119"/>
      <c r="BE392" s="119"/>
      <c r="BF392" s="119"/>
      <c r="BG392" s="119"/>
      <c r="BH392" s="119"/>
      <c r="BI392" s="119"/>
      <c r="BJ392" s="119"/>
      <c r="BK392" s="119"/>
      <c r="BL392" s="119"/>
      <c r="BM392" s="119"/>
      <c r="BN392" s="119"/>
      <c r="BO392" s="119"/>
      <c r="BP392" s="119"/>
      <c r="BQ392" s="119"/>
      <c r="BR392" s="119"/>
      <c r="BS392" s="119"/>
      <c r="BT392" s="119"/>
      <c r="BU392" s="119"/>
      <c r="BV392" s="119"/>
      <c r="BW392" s="119"/>
      <c r="BX392" s="119"/>
      <c r="BY392" s="119"/>
      <c r="BZ392" s="119"/>
      <c r="CA392" s="119"/>
      <c r="CB392" s="119"/>
    </row>
    <row r="393" spans="1:87" ht="17.45" customHeight="1">
      <c r="A393" s="370" t="s">
        <v>187</v>
      </c>
      <c r="B393" s="371"/>
      <c r="C393" s="371"/>
      <c r="D393" s="372"/>
      <c r="E393" s="423" t="s">
        <v>17</v>
      </c>
      <c r="F393" s="423"/>
      <c r="G393" s="423"/>
      <c r="H393" s="423"/>
      <c r="I393" s="423"/>
      <c r="J393" s="423"/>
      <c r="K393" s="423"/>
      <c r="L393" s="423"/>
      <c r="M393" s="423"/>
      <c r="N393" s="423"/>
      <c r="O393" s="423"/>
      <c r="P393" s="423"/>
      <c r="Q393" s="423"/>
      <c r="R393" s="423"/>
      <c r="S393" s="423"/>
      <c r="T393" s="423"/>
      <c r="U393" s="423"/>
      <c r="V393" s="423"/>
      <c r="W393" s="423"/>
      <c r="X393" s="423"/>
      <c r="Y393" s="423"/>
      <c r="Z393" s="423"/>
      <c r="AA393" s="423"/>
      <c r="AB393" s="423"/>
      <c r="AC393" s="423"/>
      <c r="AD393" s="423"/>
      <c r="AE393" s="423"/>
      <c r="AF393" s="423"/>
      <c r="AG393" s="423"/>
      <c r="AH393" s="423"/>
      <c r="AI393" s="423"/>
      <c r="AJ393" s="379" t="s">
        <v>295</v>
      </c>
      <c r="AK393" s="340"/>
      <c r="AL393" s="340"/>
      <c r="AM393" s="340"/>
      <c r="AN393" s="340"/>
      <c r="AO393" s="340"/>
      <c r="AP393" s="340"/>
      <c r="AQ393" s="340"/>
      <c r="AR393" s="379" t="s">
        <v>296</v>
      </c>
      <c r="AS393" s="340"/>
      <c r="AT393" s="340"/>
      <c r="AU393" s="340"/>
      <c r="AV393" s="340"/>
      <c r="AW393" s="340"/>
      <c r="AX393" s="379" t="s">
        <v>297</v>
      </c>
      <c r="AY393" s="340"/>
      <c r="AZ393" s="340"/>
      <c r="BA393" s="340"/>
      <c r="BB393" s="340"/>
      <c r="BC393" s="340"/>
      <c r="BD393" s="340"/>
      <c r="BE393" s="379" t="s">
        <v>298</v>
      </c>
      <c r="BF393" s="340"/>
      <c r="BG393" s="340"/>
      <c r="BH393" s="340"/>
      <c r="BI393" s="340"/>
      <c r="BJ393" s="340"/>
      <c r="BK393" s="340"/>
      <c r="BL393" s="340"/>
      <c r="BM393" s="340"/>
      <c r="BN393" s="340"/>
      <c r="BO393" s="340"/>
      <c r="BP393" s="340"/>
      <c r="BQ393" s="340"/>
      <c r="BR393" s="340"/>
      <c r="BS393" s="340"/>
      <c r="BT393" s="340"/>
      <c r="BU393" s="340"/>
      <c r="BV393" s="340"/>
      <c r="BW393" s="340"/>
      <c r="BX393" s="340"/>
      <c r="BY393" s="340"/>
      <c r="BZ393" s="340"/>
      <c r="CA393" s="340"/>
      <c r="CB393" s="340"/>
    </row>
    <row r="394" spans="1:87" ht="17.45" customHeight="1">
      <c r="A394" s="373"/>
      <c r="B394" s="374"/>
      <c r="C394" s="374"/>
      <c r="D394" s="375"/>
      <c r="E394" s="423"/>
      <c r="F394" s="423"/>
      <c r="G394" s="423"/>
      <c r="H394" s="423"/>
      <c r="I394" s="423"/>
      <c r="J394" s="423"/>
      <c r="K394" s="423"/>
      <c r="L394" s="423"/>
      <c r="M394" s="423"/>
      <c r="N394" s="423"/>
      <c r="O394" s="423"/>
      <c r="P394" s="423"/>
      <c r="Q394" s="423"/>
      <c r="R394" s="423"/>
      <c r="S394" s="423"/>
      <c r="T394" s="423"/>
      <c r="U394" s="423"/>
      <c r="V394" s="423"/>
      <c r="W394" s="423"/>
      <c r="X394" s="423"/>
      <c r="Y394" s="423"/>
      <c r="Z394" s="423"/>
      <c r="AA394" s="423"/>
      <c r="AB394" s="423"/>
      <c r="AC394" s="423"/>
      <c r="AD394" s="423"/>
      <c r="AE394" s="423"/>
      <c r="AF394" s="423"/>
      <c r="AG394" s="423"/>
      <c r="AH394" s="423"/>
      <c r="AI394" s="423"/>
      <c r="AJ394" s="340"/>
      <c r="AK394" s="340"/>
      <c r="AL394" s="340"/>
      <c r="AM394" s="340"/>
      <c r="AN394" s="340"/>
      <c r="AO394" s="340"/>
      <c r="AP394" s="340"/>
      <c r="AQ394" s="340"/>
      <c r="AR394" s="340"/>
      <c r="AS394" s="340"/>
      <c r="AT394" s="340"/>
      <c r="AU394" s="340"/>
      <c r="AV394" s="340"/>
      <c r="AW394" s="340"/>
      <c r="AX394" s="340"/>
      <c r="AY394" s="340"/>
      <c r="AZ394" s="340"/>
      <c r="BA394" s="340"/>
      <c r="BB394" s="340"/>
      <c r="BC394" s="340"/>
      <c r="BD394" s="340"/>
      <c r="BE394" s="340"/>
      <c r="BF394" s="340"/>
      <c r="BG394" s="340"/>
      <c r="BH394" s="340"/>
      <c r="BI394" s="340"/>
      <c r="BJ394" s="340"/>
      <c r="BK394" s="340"/>
      <c r="BL394" s="340"/>
      <c r="BM394" s="340"/>
      <c r="BN394" s="340"/>
      <c r="BO394" s="340"/>
      <c r="BP394" s="340"/>
      <c r="BQ394" s="340"/>
      <c r="BR394" s="340"/>
      <c r="BS394" s="340"/>
      <c r="BT394" s="340"/>
      <c r="BU394" s="340"/>
      <c r="BV394" s="340"/>
      <c r="BW394" s="340"/>
      <c r="BX394" s="340"/>
      <c r="BY394" s="340"/>
      <c r="BZ394" s="340"/>
      <c r="CA394" s="340"/>
      <c r="CB394" s="340"/>
    </row>
    <row r="395" spans="1:87" ht="17.45" customHeight="1">
      <c r="A395" s="373"/>
      <c r="B395" s="374"/>
      <c r="C395" s="374"/>
      <c r="D395" s="375"/>
      <c r="E395" s="423"/>
      <c r="F395" s="423"/>
      <c r="G395" s="423"/>
      <c r="H395" s="423"/>
      <c r="I395" s="423"/>
      <c r="J395" s="423"/>
      <c r="K395" s="423"/>
      <c r="L395" s="423"/>
      <c r="M395" s="423"/>
      <c r="N395" s="423"/>
      <c r="O395" s="423"/>
      <c r="P395" s="423"/>
      <c r="Q395" s="423"/>
      <c r="R395" s="423"/>
      <c r="S395" s="423"/>
      <c r="T395" s="423"/>
      <c r="U395" s="423"/>
      <c r="V395" s="423"/>
      <c r="W395" s="423"/>
      <c r="X395" s="423"/>
      <c r="Y395" s="423"/>
      <c r="Z395" s="423"/>
      <c r="AA395" s="423"/>
      <c r="AB395" s="423"/>
      <c r="AC395" s="423"/>
      <c r="AD395" s="423"/>
      <c r="AE395" s="423"/>
      <c r="AF395" s="423"/>
      <c r="AG395" s="423"/>
      <c r="AH395" s="423"/>
      <c r="AI395" s="423"/>
      <c r="AJ395" s="340"/>
      <c r="AK395" s="340"/>
      <c r="AL395" s="340"/>
      <c r="AM395" s="340"/>
      <c r="AN395" s="340"/>
      <c r="AO395" s="340"/>
      <c r="AP395" s="340"/>
      <c r="AQ395" s="340"/>
      <c r="AR395" s="340"/>
      <c r="AS395" s="340"/>
      <c r="AT395" s="340"/>
      <c r="AU395" s="340"/>
      <c r="AV395" s="340"/>
      <c r="AW395" s="340"/>
      <c r="AX395" s="340"/>
      <c r="AY395" s="340"/>
      <c r="AZ395" s="340"/>
      <c r="BA395" s="340"/>
      <c r="BB395" s="340"/>
      <c r="BC395" s="340"/>
      <c r="BD395" s="340"/>
      <c r="BE395" s="379" t="s">
        <v>275</v>
      </c>
      <c r="BF395" s="340"/>
      <c r="BG395" s="340"/>
      <c r="BH395" s="340"/>
      <c r="BI395" s="340"/>
      <c r="BJ395" s="340"/>
      <c r="BK395" s="340"/>
      <c r="BL395" s="340"/>
      <c r="BM395" s="340"/>
      <c r="BN395" s="340"/>
      <c r="BO395" s="379" t="s">
        <v>274</v>
      </c>
      <c r="BP395" s="340"/>
      <c r="BQ395" s="340"/>
      <c r="BR395" s="340"/>
      <c r="BS395" s="340"/>
      <c r="BT395" s="340"/>
      <c r="BU395" s="340"/>
      <c r="BV395" s="340"/>
      <c r="BW395" s="340"/>
      <c r="BX395" s="340"/>
      <c r="BY395" s="340"/>
      <c r="BZ395" s="340"/>
      <c r="CA395" s="340"/>
      <c r="CB395" s="340"/>
    </row>
    <row r="396" spans="1:87" ht="17.45" customHeight="1">
      <c r="A396" s="376"/>
      <c r="B396" s="377"/>
      <c r="C396" s="377"/>
      <c r="D396" s="378"/>
      <c r="E396" s="423"/>
      <c r="F396" s="423"/>
      <c r="G396" s="423"/>
      <c r="H396" s="423"/>
      <c r="I396" s="423"/>
      <c r="J396" s="423"/>
      <c r="K396" s="423"/>
      <c r="L396" s="423"/>
      <c r="M396" s="423"/>
      <c r="N396" s="423"/>
      <c r="O396" s="423"/>
      <c r="P396" s="423"/>
      <c r="Q396" s="423"/>
      <c r="R396" s="423"/>
      <c r="S396" s="423"/>
      <c r="T396" s="423"/>
      <c r="U396" s="423"/>
      <c r="V396" s="423"/>
      <c r="W396" s="423"/>
      <c r="X396" s="423"/>
      <c r="Y396" s="423"/>
      <c r="Z396" s="423"/>
      <c r="AA396" s="423"/>
      <c r="AB396" s="423"/>
      <c r="AC396" s="423"/>
      <c r="AD396" s="423"/>
      <c r="AE396" s="423"/>
      <c r="AF396" s="423"/>
      <c r="AG396" s="423"/>
      <c r="AH396" s="423"/>
      <c r="AI396" s="423"/>
      <c r="AJ396" s="340"/>
      <c r="AK396" s="340"/>
      <c r="AL396" s="340"/>
      <c r="AM396" s="340"/>
      <c r="AN396" s="340"/>
      <c r="AO396" s="340"/>
      <c r="AP396" s="340"/>
      <c r="AQ396" s="340"/>
      <c r="AR396" s="340"/>
      <c r="AS396" s="340"/>
      <c r="AT396" s="340"/>
      <c r="AU396" s="340"/>
      <c r="AV396" s="340"/>
      <c r="AW396" s="340"/>
      <c r="AX396" s="340"/>
      <c r="AY396" s="340"/>
      <c r="AZ396" s="340"/>
      <c r="BA396" s="340"/>
      <c r="BB396" s="340"/>
      <c r="BC396" s="340"/>
      <c r="BD396" s="340"/>
      <c r="BE396" s="340"/>
      <c r="BF396" s="340"/>
      <c r="BG396" s="340"/>
      <c r="BH396" s="340"/>
      <c r="BI396" s="340"/>
      <c r="BJ396" s="340"/>
      <c r="BK396" s="340"/>
      <c r="BL396" s="340"/>
      <c r="BM396" s="340"/>
      <c r="BN396" s="340"/>
      <c r="BO396" s="390" t="s">
        <v>276</v>
      </c>
      <c r="BP396" s="391"/>
      <c r="BQ396" s="391"/>
      <c r="BR396" s="391"/>
      <c r="BS396" s="391"/>
      <c r="BT396" s="391"/>
      <c r="BU396" s="391"/>
      <c r="BV396" s="392"/>
      <c r="BW396" s="390" t="s">
        <v>485</v>
      </c>
      <c r="BX396" s="391"/>
      <c r="BY396" s="391"/>
      <c r="BZ396" s="391"/>
      <c r="CA396" s="391"/>
      <c r="CB396" s="392"/>
    </row>
    <row r="397" spans="1:87" ht="13.5" customHeight="1">
      <c r="A397" s="346">
        <v>1</v>
      </c>
      <c r="B397" s="347"/>
      <c r="C397" s="347"/>
      <c r="D397" s="347"/>
      <c r="E397" s="348">
        <v>2</v>
      </c>
      <c r="F397" s="348"/>
      <c r="G397" s="348"/>
      <c r="H397" s="348"/>
      <c r="I397" s="348"/>
      <c r="J397" s="348"/>
      <c r="K397" s="348"/>
      <c r="L397" s="348"/>
      <c r="M397" s="348"/>
      <c r="N397" s="348"/>
      <c r="O397" s="348"/>
      <c r="P397" s="348"/>
      <c r="Q397" s="348"/>
      <c r="R397" s="348"/>
      <c r="S397" s="348"/>
      <c r="T397" s="348"/>
      <c r="U397" s="348"/>
      <c r="V397" s="348"/>
      <c r="W397" s="348"/>
      <c r="X397" s="348"/>
      <c r="Y397" s="348"/>
      <c r="Z397" s="348"/>
      <c r="AA397" s="348"/>
      <c r="AB397" s="348"/>
      <c r="AC397" s="348"/>
      <c r="AD397" s="348"/>
      <c r="AE397" s="348"/>
      <c r="AF397" s="348"/>
      <c r="AG397" s="348"/>
      <c r="AH397" s="348"/>
      <c r="AI397" s="348"/>
      <c r="AJ397" s="348">
        <v>3</v>
      </c>
      <c r="AK397" s="348"/>
      <c r="AL397" s="348"/>
      <c r="AM397" s="348"/>
      <c r="AN397" s="348"/>
      <c r="AO397" s="348"/>
      <c r="AP397" s="348"/>
      <c r="AQ397" s="348"/>
      <c r="AR397" s="348">
        <v>4</v>
      </c>
      <c r="AS397" s="348"/>
      <c r="AT397" s="348"/>
      <c r="AU397" s="348"/>
      <c r="AV397" s="348"/>
      <c r="AW397" s="348"/>
      <c r="AX397" s="348">
        <v>5</v>
      </c>
      <c r="AY397" s="348"/>
      <c r="AZ397" s="348"/>
      <c r="BA397" s="348"/>
      <c r="BB397" s="348"/>
      <c r="BC397" s="348"/>
      <c r="BD397" s="348"/>
      <c r="BE397" s="348">
        <v>6</v>
      </c>
      <c r="BF397" s="348"/>
      <c r="BG397" s="348"/>
      <c r="BH397" s="348"/>
      <c r="BI397" s="348"/>
      <c r="BJ397" s="348"/>
      <c r="BK397" s="348"/>
      <c r="BL397" s="348"/>
      <c r="BM397" s="348"/>
      <c r="BN397" s="348"/>
      <c r="BO397" s="348">
        <v>7</v>
      </c>
      <c r="BP397" s="348"/>
      <c r="BQ397" s="348"/>
      <c r="BR397" s="348"/>
      <c r="BS397" s="348"/>
      <c r="BT397" s="348"/>
      <c r="BU397" s="348"/>
      <c r="BV397" s="348"/>
      <c r="BW397" s="348">
        <v>8</v>
      </c>
      <c r="BX397" s="348"/>
      <c r="BY397" s="348"/>
      <c r="BZ397" s="348"/>
      <c r="CA397" s="348"/>
      <c r="CB397" s="348"/>
    </row>
    <row r="398" spans="1:87" ht="17.45" customHeight="1">
      <c r="A398" s="341" t="s">
        <v>197</v>
      </c>
      <c r="B398" s="342"/>
      <c r="C398" s="342"/>
      <c r="D398" s="343"/>
      <c r="E398" s="402" t="s">
        <v>693</v>
      </c>
      <c r="F398" s="403"/>
      <c r="G398" s="403"/>
      <c r="H398" s="403"/>
      <c r="I398" s="403"/>
      <c r="J398" s="403"/>
      <c r="K398" s="403"/>
      <c r="L398" s="403"/>
      <c r="M398" s="403"/>
      <c r="N398" s="403"/>
      <c r="O398" s="403"/>
      <c r="P398" s="403"/>
      <c r="Q398" s="403"/>
      <c r="R398" s="403"/>
      <c r="S398" s="403"/>
      <c r="T398" s="403"/>
      <c r="U398" s="403"/>
      <c r="V398" s="403"/>
      <c r="W398" s="403"/>
      <c r="X398" s="403"/>
      <c r="Y398" s="403"/>
      <c r="Z398" s="403"/>
      <c r="AA398" s="403"/>
      <c r="AB398" s="403"/>
      <c r="AC398" s="403"/>
      <c r="AD398" s="403"/>
      <c r="AE398" s="403"/>
      <c r="AF398" s="403"/>
      <c r="AG398" s="403"/>
      <c r="AH398" s="403"/>
      <c r="AI398" s="404"/>
      <c r="AJ398" s="405"/>
      <c r="AK398" s="406"/>
      <c r="AL398" s="406"/>
      <c r="AM398" s="406"/>
      <c r="AN398" s="406"/>
      <c r="AO398" s="406"/>
      <c r="AP398" s="406"/>
      <c r="AQ398" s="406"/>
      <c r="AR398" s="405"/>
      <c r="AS398" s="406"/>
      <c r="AT398" s="406"/>
      <c r="AU398" s="406"/>
      <c r="AV398" s="406"/>
      <c r="AW398" s="406"/>
      <c r="AX398" s="406"/>
      <c r="AY398" s="406"/>
      <c r="AZ398" s="406"/>
      <c r="BA398" s="406"/>
      <c r="BB398" s="406"/>
      <c r="BC398" s="406"/>
      <c r="BD398" s="406"/>
      <c r="BE398" s="407">
        <v>50653</v>
      </c>
      <c r="BF398" s="408"/>
      <c r="BG398" s="408"/>
      <c r="BH398" s="408"/>
      <c r="BI398" s="408"/>
      <c r="BJ398" s="408"/>
      <c r="BK398" s="408"/>
      <c r="BL398" s="408"/>
      <c r="BM398" s="408"/>
      <c r="BN398" s="408"/>
      <c r="BO398" s="407">
        <v>0</v>
      </c>
      <c r="BP398" s="408"/>
      <c r="BQ398" s="408"/>
      <c r="BR398" s="408"/>
      <c r="BS398" s="408"/>
      <c r="BT398" s="408"/>
      <c r="BU398" s="408"/>
      <c r="BV398" s="408"/>
      <c r="BW398" s="407">
        <v>0</v>
      </c>
      <c r="BX398" s="408"/>
      <c r="BY398" s="408"/>
      <c r="BZ398" s="408"/>
      <c r="CA398" s="408"/>
      <c r="CB398" s="408"/>
    </row>
    <row r="399" spans="1:87" ht="17.45" customHeight="1">
      <c r="A399" s="350"/>
      <c r="B399" s="351"/>
      <c r="C399" s="351"/>
      <c r="D399" s="352"/>
      <c r="E399" s="409" t="s">
        <v>168</v>
      </c>
      <c r="F399" s="410"/>
      <c r="G399" s="410"/>
      <c r="H399" s="410"/>
      <c r="I399" s="410"/>
      <c r="J399" s="410"/>
      <c r="K399" s="410"/>
      <c r="L399" s="410"/>
      <c r="M399" s="410"/>
      <c r="N399" s="410"/>
      <c r="O399" s="410"/>
      <c r="P399" s="410"/>
      <c r="Q399" s="410"/>
      <c r="R399" s="410"/>
      <c r="S399" s="410"/>
      <c r="T399" s="410"/>
      <c r="U399" s="410"/>
      <c r="V399" s="410"/>
      <c r="W399" s="410"/>
      <c r="X399" s="410"/>
      <c r="Y399" s="410"/>
      <c r="Z399" s="410"/>
      <c r="AA399" s="410"/>
      <c r="AB399" s="410"/>
      <c r="AC399" s="410"/>
      <c r="AD399" s="410"/>
      <c r="AE399" s="410"/>
      <c r="AF399" s="410"/>
      <c r="AG399" s="410"/>
      <c r="AH399" s="410"/>
      <c r="AI399" s="411"/>
      <c r="AJ399" s="412" t="s">
        <v>5</v>
      </c>
      <c r="AK399" s="413"/>
      <c r="AL399" s="413"/>
      <c r="AM399" s="413"/>
      <c r="AN399" s="413"/>
      <c r="AO399" s="413"/>
      <c r="AP399" s="413"/>
      <c r="AQ399" s="413"/>
      <c r="AR399" s="412" t="s">
        <v>5</v>
      </c>
      <c r="AS399" s="413"/>
      <c r="AT399" s="413"/>
      <c r="AU399" s="413" t="s">
        <v>5</v>
      </c>
      <c r="AV399" s="413"/>
      <c r="AW399" s="413"/>
      <c r="AX399" s="413" t="s">
        <v>5</v>
      </c>
      <c r="AY399" s="413"/>
      <c r="AZ399" s="413"/>
      <c r="BA399" s="413"/>
      <c r="BB399" s="413"/>
      <c r="BC399" s="413"/>
      <c r="BD399" s="413"/>
      <c r="BE399" s="414">
        <f>BE398</f>
        <v>50653</v>
      </c>
      <c r="BF399" s="415"/>
      <c r="BG399" s="415"/>
      <c r="BH399" s="415"/>
      <c r="BI399" s="415"/>
      <c r="BJ399" s="415"/>
      <c r="BK399" s="415"/>
      <c r="BL399" s="415"/>
      <c r="BM399" s="415"/>
      <c r="BN399" s="415"/>
      <c r="BO399" s="414">
        <v>0</v>
      </c>
      <c r="BP399" s="415">
        <f>SUM(BP398:CB398)</f>
        <v>0</v>
      </c>
      <c r="BQ399" s="415"/>
      <c r="BR399" s="415"/>
      <c r="BS399" s="415"/>
      <c r="BT399" s="415"/>
      <c r="BU399" s="415"/>
      <c r="BV399" s="415"/>
      <c r="BW399" s="414">
        <v>0</v>
      </c>
      <c r="BX399" s="415"/>
      <c r="BY399" s="415"/>
      <c r="BZ399" s="415"/>
      <c r="CA399" s="415"/>
      <c r="CB399" s="415"/>
    </row>
    <row r="400" spans="1:87" ht="17.45" customHeight="1"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81"/>
      <c r="AK400" s="82"/>
      <c r="AL400" s="82"/>
      <c r="AM400" s="82"/>
      <c r="AN400" s="82"/>
      <c r="AO400" s="82"/>
      <c r="AP400" s="82"/>
      <c r="AQ400" s="82"/>
      <c r="AR400" s="81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96"/>
      <c r="BF400" s="176"/>
      <c r="BG400" s="176"/>
      <c r="BH400" s="176"/>
      <c r="BI400" s="176"/>
      <c r="BJ400" s="176"/>
      <c r="BK400" s="176"/>
      <c r="BL400" s="176"/>
      <c r="BM400" s="176"/>
      <c r="BN400" s="176"/>
      <c r="BO400" s="96"/>
      <c r="BP400" s="176"/>
      <c r="BQ400" s="176"/>
      <c r="BR400" s="176"/>
      <c r="BS400" s="176"/>
      <c r="BT400" s="176"/>
      <c r="BU400" s="176"/>
      <c r="BV400" s="176"/>
      <c r="BW400" s="96"/>
      <c r="BX400" s="176"/>
      <c r="BY400" s="176"/>
      <c r="BZ400" s="176"/>
      <c r="CA400" s="176"/>
      <c r="CB400" s="176"/>
    </row>
    <row r="401" spans="1:124" ht="18" customHeight="1">
      <c r="A401" s="389" t="s">
        <v>680</v>
      </c>
      <c r="B401" s="389"/>
      <c r="C401" s="389"/>
      <c r="D401" s="389"/>
      <c r="E401" s="389"/>
      <c r="F401" s="389"/>
      <c r="G401" s="389"/>
      <c r="H401" s="389"/>
      <c r="I401" s="389"/>
      <c r="J401" s="389"/>
      <c r="K401" s="389"/>
      <c r="L401" s="389"/>
      <c r="M401" s="389"/>
      <c r="N401" s="389"/>
      <c r="O401" s="389"/>
      <c r="P401" s="389"/>
      <c r="Q401" s="389"/>
      <c r="R401" s="389"/>
      <c r="S401" s="389"/>
      <c r="T401" s="389"/>
      <c r="U401" s="389"/>
      <c r="V401" s="389"/>
      <c r="W401" s="389"/>
      <c r="X401" s="389"/>
      <c r="Y401" s="389"/>
      <c r="Z401" s="389"/>
      <c r="AA401" s="389"/>
      <c r="AB401" s="389"/>
      <c r="AC401" s="389"/>
      <c r="AD401" s="389"/>
      <c r="AE401" s="389"/>
      <c r="AF401" s="389"/>
      <c r="AG401" s="389"/>
      <c r="AH401" s="389"/>
      <c r="AI401" s="389"/>
      <c r="AJ401" s="389"/>
      <c r="AK401" s="389"/>
      <c r="AL401" s="389"/>
      <c r="AM401" s="389"/>
      <c r="AN401" s="389"/>
      <c r="AO401" s="389"/>
      <c r="AP401" s="389"/>
      <c r="AQ401" s="389"/>
      <c r="AR401" s="389"/>
      <c r="AS401" s="389"/>
      <c r="AT401" s="389"/>
      <c r="AU401" s="389"/>
      <c r="AV401" s="389"/>
      <c r="AW401" s="389"/>
      <c r="AX401" s="389"/>
      <c r="AY401" s="389"/>
      <c r="AZ401" s="389"/>
      <c r="BA401" s="389"/>
      <c r="BB401" s="389"/>
      <c r="BC401" s="389"/>
      <c r="BD401" s="389"/>
      <c r="BE401" s="389"/>
      <c r="BF401" s="389"/>
      <c r="BG401" s="389"/>
      <c r="BH401" s="389"/>
      <c r="BI401" s="389"/>
      <c r="BJ401" s="389"/>
      <c r="BK401" s="389"/>
      <c r="BL401" s="389"/>
      <c r="BM401" s="389"/>
      <c r="BN401" s="389"/>
      <c r="BO401" s="389"/>
      <c r="BP401" s="389"/>
      <c r="BQ401" s="389"/>
      <c r="BR401" s="389"/>
      <c r="BS401" s="389"/>
      <c r="BT401" s="389"/>
      <c r="BU401" s="389"/>
      <c r="BV401" s="389"/>
      <c r="BW401" s="389"/>
      <c r="BX401" s="389"/>
      <c r="BY401" s="389"/>
      <c r="BZ401" s="389"/>
      <c r="CA401" s="389"/>
      <c r="CB401" s="389"/>
      <c r="CC401" s="21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1"/>
      <c r="DG401" s="31"/>
      <c r="DH401" s="31"/>
      <c r="DI401" s="31"/>
      <c r="DJ401" s="31"/>
      <c r="DK401" s="31"/>
      <c r="DL401" s="31"/>
      <c r="DM401" s="31"/>
      <c r="DN401" s="31"/>
      <c r="DO401" s="31"/>
      <c r="DP401" s="31"/>
      <c r="DQ401" s="31"/>
      <c r="DR401" s="31"/>
      <c r="DS401" s="31"/>
      <c r="DT401" s="31"/>
    </row>
    <row r="402" spans="1:124" ht="10.9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58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1"/>
      <c r="DG402" s="31"/>
      <c r="DH402" s="31"/>
      <c r="DI402" s="31"/>
      <c r="DJ402" s="31"/>
      <c r="DK402" s="31"/>
      <c r="DL402" s="31"/>
      <c r="DM402" s="31"/>
      <c r="DN402" s="31"/>
      <c r="DO402" s="31"/>
      <c r="DP402" s="31"/>
      <c r="DQ402" s="31"/>
      <c r="DR402" s="31"/>
      <c r="DS402" s="31"/>
      <c r="DT402" s="31"/>
    </row>
    <row r="403" spans="1:124" ht="15">
      <c r="A403" s="370" t="s">
        <v>187</v>
      </c>
      <c r="B403" s="371"/>
      <c r="C403" s="371"/>
      <c r="D403" s="372"/>
      <c r="E403" s="379" t="s">
        <v>166</v>
      </c>
      <c r="F403" s="340"/>
      <c r="G403" s="340"/>
      <c r="H403" s="340"/>
      <c r="I403" s="340"/>
      <c r="J403" s="340"/>
      <c r="K403" s="340"/>
      <c r="L403" s="340"/>
      <c r="M403" s="340"/>
      <c r="N403" s="340"/>
      <c r="O403" s="340"/>
      <c r="P403" s="340"/>
      <c r="Q403" s="340"/>
      <c r="R403" s="340"/>
      <c r="S403" s="340"/>
      <c r="T403" s="340"/>
      <c r="U403" s="340"/>
      <c r="V403" s="340"/>
      <c r="W403" s="340"/>
      <c r="X403" s="340"/>
      <c r="Y403" s="340"/>
      <c r="Z403" s="340"/>
      <c r="AA403" s="340"/>
      <c r="AB403" s="340"/>
      <c r="AC403" s="340"/>
      <c r="AD403" s="340"/>
      <c r="AE403" s="340"/>
      <c r="AF403" s="340"/>
      <c r="AG403" s="340"/>
      <c r="AH403" s="340"/>
      <c r="AI403" s="340"/>
      <c r="AJ403" s="340"/>
      <c r="AK403" s="340"/>
      <c r="AL403" s="340"/>
      <c r="AM403" s="340"/>
      <c r="AN403" s="379" t="s">
        <v>173</v>
      </c>
      <c r="AO403" s="340"/>
      <c r="AP403" s="340"/>
      <c r="AQ403" s="340"/>
      <c r="AR403" s="340"/>
      <c r="AS403" s="340"/>
      <c r="AT403" s="340"/>
      <c r="AU403" s="379" t="s">
        <v>229</v>
      </c>
      <c r="AV403" s="340"/>
      <c r="AW403" s="340"/>
      <c r="AX403" s="340"/>
      <c r="AY403" s="340"/>
      <c r="AZ403" s="340"/>
      <c r="BA403" s="340"/>
      <c r="BB403" s="340"/>
      <c r="BC403" s="340"/>
      <c r="BD403" s="379" t="s">
        <v>315</v>
      </c>
      <c r="BE403" s="340"/>
      <c r="BF403" s="340"/>
      <c r="BG403" s="340"/>
      <c r="BH403" s="340"/>
      <c r="BI403" s="340"/>
      <c r="BJ403" s="340"/>
      <c r="BK403" s="340"/>
      <c r="BL403" s="340"/>
      <c r="BM403" s="340"/>
      <c r="BN403" s="340"/>
      <c r="BO403" s="340"/>
      <c r="BP403" s="340"/>
      <c r="BQ403" s="340"/>
      <c r="BR403" s="340"/>
      <c r="BS403" s="340"/>
      <c r="BT403" s="340"/>
      <c r="BU403" s="340"/>
      <c r="BV403" s="340"/>
      <c r="BW403" s="340"/>
      <c r="BX403" s="340"/>
      <c r="BY403" s="340"/>
      <c r="BZ403" s="340"/>
      <c r="CA403" s="340"/>
      <c r="CB403" s="340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  <c r="CR403" s="31"/>
      <c r="CS403" s="31"/>
      <c r="CT403" s="31"/>
      <c r="CU403" s="31"/>
      <c r="CV403" s="31"/>
      <c r="CW403" s="31"/>
      <c r="CX403" s="31"/>
      <c r="CY403" s="31"/>
      <c r="CZ403" s="31"/>
      <c r="DA403" s="31"/>
      <c r="DB403" s="31"/>
      <c r="DC403" s="31"/>
      <c r="DD403" s="31"/>
      <c r="DE403" s="31"/>
      <c r="DF403" s="31"/>
      <c r="DG403" s="31"/>
      <c r="DH403" s="31"/>
      <c r="DI403" s="31"/>
      <c r="DJ403" s="31"/>
      <c r="DK403" s="31"/>
      <c r="DL403" s="31"/>
      <c r="DM403" s="31"/>
      <c r="DN403" s="31"/>
      <c r="DO403" s="31"/>
      <c r="DP403" s="31"/>
      <c r="DQ403" s="31"/>
      <c r="DR403" s="31"/>
      <c r="DS403" s="31"/>
      <c r="DT403" s="31"/>
    </row>
    <row r="404" spans="1:124" ht="33.6" customHeight="1">
      <c r="A404" s="373"/>
      <c r="B404" s="374"/>
      <c r="C404" s="374"/>
      <c r="D404" s="375"/>
      <c r="E404" s="340"/>
      <c r="F404" s="340"/>
      <c r="G404" s="340"/>
      <c r="H404" s="340"/>
      <c r="I404" s="340"/>
      <c r="J404" s="340"/>
      <c r="K404" s="340"/>
      <c r="L404" s="340"/>
      <c r="M404" s="340"/>
      <c r="N404" s="340"/>
      <c r="O404" s="340"/>
      <c r="P404" s="340"/>
      <c r="Q404" s="340"/>
      <c r="R404" s="340"/>
      <c r="S404" s="340"/>
      <c r="T404" s="340"/>
      <c r="U404" s="340"/>
      <c r="V404" s="340"/>
      <c r="W404" s="340"/>
      <c r="X404" s="340"/>
      <c r="Y404" s="340"/>
      <c r="Z404" s="340"/>
      <c r="AA404" s="340"/>
      <c r="AB404" s="340"/>
      <c r="AC404" s="340"/>
      <c r="AD404" s="340"/>
      <c r="AE404" s="340"/>
      <c r="AF404" s="340"/>
      <c r="AG404" s="340"/>
      <c r="AH404" s="340"/>
      <c r="AI404" s="340"/>
      <c r="AJ404" s="340"/>
      <c r="AK404" s="340"/>
      <c r="AL404" s="340"/>
      <c r="AM404" s="340"/>
      <c r="AN404" s="340"/>
      <c r="AO404" s="340"/>
      <c r="AP404" s="340"/>
      <c r="AQ404" s="340"/>
      <c r="AR404" s="340"/>
      <c r="AS404" s="340"/>
      <c r="AT404" s="340"/>
      <c r="AU404" s="340"/>
      <c r="AV404" s="340"/>
      <c r="AW404" s="340"/>
      <c r="AX404" s="340"/>
      <c r="AY404" s="340"/>
      <c r="AZ404" s="340"/>
      <c r="BA404" s="340"/>
      <c r="BB404" s="340"/>
      <c r="BC404" s="340"/>
      <c r="BD404" s="370" t="s">
        <v>276</v>
      </c>
      <c r="BE404" s="371"/>
      <c r="BF404" s="371"/>
      <c r="BG404" s="371"/>
      <c r="BH404" s="371"/>
      <c r="BI404" s="371"/>
      <c r="BJ404" s="371"/>
      <c r="BK404" s="371"/>
      <c r="BL404" s="371"/>
      <c r="BM404" s="372"/>
      <c r="BN404" s="379" t="s">
        <v>274</v>
      </c>
      <c r="BO404" s="340"/>
      <c r="BP404" s="340"/>
      <c r="BQ404" s="340"/>
      <c r="BR404" s="340"/>
      <c r="BS404" s="340"/>
      <c r="BT404" s="340"/>
      <c r="BU404" s="340"/>
      <c r="BV404" s="340"/>
      <c r="BW404" s="340"/>
      <c r="BX404" s="340"/>
      <c r="BY404" s="340"/>
      <c r="BZ404" s="340"/>
      <c r="CA404" s="340"/>
      <c r="CB404" s="340"/>
      <c r="CC404" s="109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  <c r="CX404" s="31"/>
      <c r="CY404" s="31"/>
      <c r="CZ404" s="31"/>
      <c r="DA404" s="31"/>
      <c r="DB404" s="31"/>
      <c r="DC404" s="31"/>
      <c r="DD404" s="31"/>
      <c r="DE404" s="31"/>
      <c r="DF404" s="31"/>
      <c r="DG404" s="31"/>
      <c r="DH404" s="31"/>
      <c r="DI404" s="31"/>
      <c r="DJ404" s="31"/>
      <c r="DK404" s="31"/>
      <c r="DL404" s="31"/>
      <c r="DM404" s="31"/>
      <c r="DN404" s="31"/>
      <c r="DO404" s="31"/>
      <c r="DP404" s="31"/>
      <c r="DQ404" s="31"/>
      <c r="DR404" s="31"/>
      <c r="DS404" s="31"/>
      <c r="DT404" s="31"/>
    </row>
    <row r="405" spans="1:124" ht="22.15" customHeight="1">
      <c r="A405" s="376"/>
      <c r="B405" s="377"/>
      <c r="C405" s="377"/>
      <c r="D405" s="378"/>
      <c r="E405" s="340"/>
      <c r="F405" s="340"/>
      <c r="G405" s="340"/>
      <c r="H405" s="340"/>
      <c r="I405" s="340"/>
      <c r="J405" s="340"/>
      <c r="K405" s="340"/>
      <c r="L405" s="340"/>
      <c r="M405" s="340"/>
      <c r="N405" s="340"/>
      <c r="O405" s="340"/>
      <c r="P405" s="340"/>
      <c r="Q405" s="340"/>
      <c r="R405" s="340"/>
      <c r="S405" s="340"/>
      <c r="T405" s="340"/>
      <c r="U405" s="340"/>
      <c r="V405" s="340"/>
      <c r="W405" s="340"/>
      <c r="X405" s="340"/>
      <c r="Y405" s="340"/>
      <c r="Z405" s="340"/>
      <c r="AA405" s="340"/>
      <c r="AB405" s="340"/>
      <c r="AC405" s="340"/>
      <c r="AD405" s="340"/>
      <c r="AE405" s="340"/>
      <c r="AF405" s="340"/>
      <c r="AG405" s="340"/>
      <c r="AH405" s="340"/>
      <c r="AI405" s="340"/>
      <c r="AJ405" s="340"/>
      <c r="AK405" s="340"/>
      <c r="AL405" s="340"/>
      <c r="AM405" s="340"/>
      <c r="AN405" s="340"/>
      <c r="AO405" s="340"/>
      <c r="AP405" s="340"/>
      <c r="AQ405" s="340"/>
      <c r="AR405" s="340"/>
      <c r="AS405" s="340"/>
      <c r="AT405" s="340"/>
      <c r="AU405" s="340"/>
      <c r="AV405" s="340"/>
      <c r="AW405" s="340"/>
      <c r="AX405" s="340"/>
      <c r="AY405" s="340"/>
      <c r="AZ405" s="340"/>
      <c r="BA405" s="340"/>
      <c r="BB405" s="340"/>
      <c r="BC405" s="340"/>
      <c r="BD405" s="376"/>
      <c r="BE405" s="377"/>
      <c r="BF405" s="377"/>
      <c r="BG405" s="377"/>
      <c r="BH405" s="377"/>
      <c r="BI405" s="377"/>
      <c r="BJ405" s="377"/>
      <c r="BK405" s="377"/>
      <c r="BL405" s="377"/>
      <c r="BM405" s="378"/>
      <c r="BN405" s="379" t="s">
        <v>485</v>
      </c>
      <c r="BO405" s="340"/>
      <c r="BP405" s="340"/>
      <c r="BQ405" s="340"/>
      <c r="BR405" s="340"/>
      <c r="BS405" s="340"/>
      <c r="BT405" s="340"/>
      <c r="BU405" s="340"/>
      <c r="BV405" s="340"/>
      <c r="BW405" s="390" t="s">
        <v>518</v>
      </c>
      <c r="BX405" s="391"/>
      <c r="BY405" s="391"/>
      <c r="BZ405" s="391"/>
      <c r="CA405" s="391"/>
      <c r="CB405" s="392"/>
      <c r="CC405" s="32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  <c r="CR405" s="31"/>
      <c r="CS405" s="31"/>
      <c r="CT405" s="31"/>
      <c r="CU405" s="31"/>
      <c r="CV405" s="31"/>
      <c r="CW405" s="31"/>
      <c r="CX405" s="31"/>
      <c r="CY405" s="31"/>
      <c r="CZ405" s="31"/>
      <c r="DA405" s="31"/>
      <c r="DB405" s="31"/>
      <c r="DC405" s="31"/>
      <c r="DD405" s="31"/>
      <c r="DE405" s="31"/>
      <c r="DF405" s="31"/>
      <c r="DG405" s="31"/>
      <c r="DH405" s="31"/>
      <c r="DI405" s="31"/>
      <c r="DJ405" s="31"/>
      <c r="DK405" s="31"/>
      <c r="DL405" s="31"/>
      <c r="DM405" s="31"/>
      <c r="DN405" s="31"/>
      <c r="DO405" s="31"/>
      <c r="DP405" s="31"/>
      <c r="DQ405" s="31"/>
      <c r="DR405" s="31"/>
      <c r="DS405" s="31"/>
      <c r="DT405" s="31"/>
    </row>
    <row r="406" spans="1:124" ht="16.899999999999999" customHeight="1">
      <c r="A406" s="361">
        <v>1</v>
      </c>
      <c r="B406" s="362"/>
      <c r="C406" s="362"/>
      <c r="D406" s="363"/>
      <c r="E406" s="346">
        <v>2</v>
      </c>
      <c r="F406" s="347"/>
      <c r="G406" s="347"/>
      <c r="H406" s="347"/>
      <c r="I406" s="347"/>
      <c r="J406" s="347"/>
      <c r="K406" s="347"/>
      <c r="L406" s="347"/>
      <c r="M406" s="347"/>
      <c r="N406" s="347"/>
      <c r="O406" s="347"/>
      <c r="P406" s="347"/>
      <c r="Q406" s="347"/>
      <c r="R406" s="347"/>
      <c r="S406" s="347"/>
      <c r="T406" s="347"/>
      <c r="U406" s="347"/>
      <c r="V406" s="347"/>
      <c r="W406" s="347"/>
      <c r="X406" s="347"/>
      <c r="Y406" s="347"/>
      <c r="Z406" s="347"/>
      <c r="AA406" s="347"/>
      <c r="AB406" s="347"/>
      <c r="AC406" s="347"/>
      <c r="AD406" s="347"/>
      <c r="AE406" s="347"/>
      <c r="AF406" s="347"/>
      <c r="AG406" s="347"/>
      <c r="AH406" s="347"/>
      <c r="AI406" s="347"/>
      <c r="AJ406" s="347"/>
      <c r="AK406" s="347"/>
      <c r="AL406" s="347"/>
      <c r="AM406" s="347"/>
      <c r="AN406" s="346">
        <v>3</v>
      </c>
      <c r="AO406" s="347"/>
      <c r="AP406" s="347"/>
      <c r="AQ406" s="347"/>
      <c r="AR406" s="347"/>
      <c r="AS406" s="347"/>
      <c r="AT406" s="347"/>
      <c r="AU406" s="394">
        <v>4</v>
      </c>
      <c r="AV406" s="394"/>
      <c r="AW406" s="394"/>
      <c r="AX406" s="394"/>
      <c r="AY406" s="394"/>
      <c r="AZ406" s="394"/>
      <c r="BA406" s="394"/>
      <c r="BB406" s="394"/>
      <c r="BC406" s="394"/>
      <c r="BD406" s="394">
        <v>5</v>
      </c>
      <c r="BE406" s="394"/>
      <c r="BF406" s="394"/>
      <c r="BG406" s="394"/>
      <c r="BH406" s="394"/>
      <c r="BI406" s="394"/>
      <c r="BJ406" s="394"/>
      <c r="BK406" s="394"/>
      <c r="BL406" s="394"/>
      <c r="BM406" s="394"/>
      <c r="BN406" s="394">
        <v>6</v>
      </c>
      <c r="BO406" s="394"/>
      <c r="BP406" s="394"/>
      <c r="BQ406" s="394"/>
      <c r="BR406" s="394"/>
      <c r="BS406" s="394"/>
      <c r="BT406" s="394"/>
      <c r="BU406" s="394"/>
      <c r="BV406" s="394"/>
      <c r="BW406" s="394">
        <v>7</v>
      </c>
      <c r="BX406" s="394"/>
      <c r="BY406" s="394"/>
      <c r="BZ406" s="394"/>
      <c r="CA406" s="394"/>
      <c r="CB406" s="394"/>
      <c r="CC406" s="193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  <c r="CR406" s="31"/>
      <c r="CS406" s="31"/>
      <c r="CT406" s="31"/>
      <c r="CU406" s="31"/>
      <c r="CV406" s="31"/>
      <c r="CW406" s="31"/>
      <c r="CX406" s="31"/>
      <c r="CY406" s="31"/>
      <c r="CZ406" s="31"/>
      <c r="DA406" s="31"/>
      <c r="DB406" s="31"/>
      <c r="DC406" s="31"/>
      <c r="DD406" s="31"/>
      <c r="DE406" s="31"/>
      <c r="DF406" s="31"/>
      <c r="DG406" s="31"/>
      <c r="DH406" s="31"/>
      <c r="DI406" s="31"/>
      <c r="DJ406" s="31"/>
      <c r="DK406" s="31"/>
      <c r="DL406" s="31"/>
      <c r="DM406" s="31"/>
      <c r="DN406" s="31"/>
      <c r="DO406" s="31"/>
      <c r="DP406" s="31"/>
      <c r="DQ406" s="31"/>
      <c r="DR406" s="31"/>
      <c r="DS406" s="31"/>
      <c r="DT406" s="31"/>
    </row>
    <row r="407" spans="1:124" ht="16.899999999999999" customHeight="1">
      <c r="A407" s="341" t="s">
        <v>197</v>
      </c>
      <c r="B407" s="342"/>
      <c r="C407" s="342"/>
      <c r="D407" s="343"/>
      <c r="E407" s="344" t="s">
        <v>694</v>
      </c>
      <c r="F407" s="393"/>
      <c r="G407" s="393"/>
      <c r="H407" s="393"/>
      <c r="I407" s="393"/>
      <c r="J407" s="393"/>
      <c r="K407" s="393"/>
      <c r="L407" s="393"/>
      <c r="M407" s="393"/>
      <c r="N407" s="393"/>
      <c r="O407" s="393"/>
      <c r="P407" s="393"/>
      <c r="Q407" s="393"/>
      <c r="R407" s="393"/>
      <c r="S407" s="393"/>
      <c r="T407" s="393"/>
      <c r="U407" s="393"/>
      <c r="V407" s="393"/>
      <c r="W407" s="393"/>
      <c r="X407" s="393"/>
      <c r="Y407" s="393"/>
      <c r="Z407" s="393"/>
      <c r="AA407" s="393"/>
      <c r="AB407" s="393"/>
      <c r="AC407" s="393"/>
      <c r="AD407" s="393"/>
      <c r="AE407" s="393"/>
      <c r="AF407" s="393"/>
      <c r="AG407" s="393"/>
      <c r="AH407" s="393"/>
      <c r="AI407" s="393"/>
      <c r="AJ407" s="393"/>
      <c r="AK407" s="393"/>
      <c r="AL407" s="393"/>
      <c r="AM407" s="393"/>
      <c r="AN407" s="346"/>
      <c r="AO407" s="347"/>
      <c r="AP407" s="347"/>
      <c r="AQ407" s="347"/>
      <c r="AR407" s="347"/>
      <c r="AS407" s="347"/>
      <c r="AT407" s="347"/>
      <c r="AU407" s="394"/>
      <c r="AV407" s="394"/>
      <c r="AW407" s="394"/>
      <c r="AX407" s="394"/>
      <c r="AY407" s="394"/>
      <c r="AZ407" s="394"/>
      <c r="BA407" s="394"/>
      <c r="BB407" s="394"/>
      <c r="BC407" s="394"/>
      <c r="BD407" s="395">
        <v>46757</v>
      </c>
      <c r="BE407" s="395"/>
      <c r="BF407" s="395"/>
      <c r="BG407" s="395"/>
      <c r="BH407" s="395"/>
      <c r="BI407" s="395"/>
      <c r="BJ407" s="395"/>
      <c r="BK407" s="395"/>
      <c r="BL407" s="395"/>
      <c r="BM407" s="395"/>
      <c r="BN407" s="395"/>
      <c r="BO407" s="395"/>
      <c r="BP407" s="395"/>
      <c r="BQ407" s="395"/>
      <c r="BR407" s="395"/>
      <c r="BS407" s="395"/>
      <c r="BT407" s="395"/>
      <c r="BU407" s="395"/>
      <c r="BV407" s="395"/>
      <c r="BW407" s="395"/>
      <c r="BX407" s="395"/>
      <c r="BY407" s="395"/>
      <c r="BZ407" s="395"/>
      <c r="CA407" s="395"/>
      <c r="CB407" s="395"/>
      <c r="CC407" s="193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  <c r="CR407" s="31"/>
      <c r="CS407" s="31"/>
      <c r="CT407" s="31"/>
      <c r="CU407" s="31"/>
      <c r="CV407" s="31"/>
      <c r="CW407" s="31"/>
      <c r="CX407" s="31"/>
      <c r="CY407" s="31"/>
      <c r="CZ407" s="31"/>
      <c r="DA407" s="31"/>
      <c r="DB407" s="31"/>
      <c r="DC407" s="31"/>
      <c r="DD407" s="31"/>
      <c r="DE407" s="31"/>
      <c r="DF407" s="31"/>
      <c r="DG407" s="31"/>
      <c r="DH407" s="31"/>
      <c r="DI407" s="31"/>
      <c r="DJ407" s="31"/>
      <c r="DK407" s="31"/>
      <c r="DL407" s="31"/>
      <c r="DM407" s="31"/>
      <c r="DN407" s="31"/>
      <c r="DO407" s="31"/>
      <c r="DP407" s="31"/>
      <c r="DQ407" s="31"/>
      <c r="DR407" s="31"/>
      <c r="DS407" s="31"/>
      <c r="DT407" s="31"/>
    </row>
    <row r="408" spans="1:124" ht="15" hidden="1">
      <c r="A408" s="341" t="s">
        <v>139</v>
      </c>
      <c r="B408" s="342"/>
      <c r="C408" s="342"/>
      <c r="D408" s="343"/>
      <c r="E408" s="344" t="s">
        <v>679</v>
      </c>
      <c r="F408" s="393"/>
      <c r="G408" s="393"/>
      <c r="H408" s="393"/>
      <c r="I408" s="393"/>
      <c r="J408" s="393"/>
      <c r="K408" s="393"/>
      <c r="L408" s="393"/>
      <c r="M408" s="393"/>
      <c r="N408" s="393"/>
      <c r="O408" s="393"/>
      <c r="P408" s="393"/>
      <c r="Q408" s="393"/>
      <c r="R408" s="393"/>
      <c r="S408" s="393"/>
      <c r="T408" s="393"/>
      <c r="U408" s="393"/>
      <c r="V408" s="393"/>
      <c r="W408" s="393"/>
      <c r="X408" s="393"/>
      <c r="Y408" s="393"/>
      <c r="Z408" s="393"/>
      <c r="AA408" s="393"/>
      <c r="AB408" s="393"/>
      <c r="AC408" s="393"/>
      <c r="AD408" s="393"/>
      <c r="AE408" s="393"/>
      <c r="AF408" s="393"/>
      <c r="AG408" s="393"/>
      <c r="AH408" s="393"/>
      <c r="AI408" s="393"/>
      <c r="AJ408" s="393"/>
      <c r="AK408" s="393"/>
      <c r="AL408" s="393"/>
      <c r="AM408" s="393"/>
      <c r="AN408" s="346"/>
      <c r="AO408" s="347"/>
      <c r="AP408" s="347"/>
      <c r="AQ408" s="347"/>
      <c r="AR408" s="347"/>
      <c r="AS408" s="347"/>
      <c r="AT408" s="347"/>
      <c r="AU408" s="394"/>
      <c r="AV408" s="394"/>
      <c r="AW408" s="394"/>
      <c r="AX408" s="394"/>
      <c r="AY408" s="394"/>
      <c r="AZ408" s="394"/>
      <c r="BA408" s="394"/>
      <c r="BB408" s="394"/>
      <c r="BC408" s="394"/>
      <c r="BD408" s="395"/>
      <c r="BE408" s="395"/>
      <c r="BF408" s="395"/>
      <c r="BG408" s="395"/>
      <c r="BH408" s="395"/>
      <c r="BI408" s="395"/>
      <c r="BJ408" s="395"/>
      <c r="BK408" s="395"/>
      <c r="BL408" s="395"/>
      <c r="BM408" s="395"/>
      <c r="BN408" s="395"/>
      <c r="BO408" s="395"/>
      <c r="BP408" s="395"/>
      <c r="BQ408" s="395"/>
      <c r="BR408" s="395"/>
      <c r="BS408" s="395"/>
      <c r="BT408" s="395"/>
      <c r="BU408" s="395"/>
      <c r="BV408" s="395"/>
      <c r="BW408" s="395"/>
      <c r="BX408" s="395"/>
      <c r="BY408" s="395"/>
      <c r="BZ408" s="395"/>
      <c r="CA408" s="395"/>
      <c r="CB408" s="395"/>
      <c r="CC408" s="193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  <c r="CR408" s="31"/>
      <c r="CS408" s="31"/>
      <c r="CT408" s="31"/>
      <c r="CU408" s="31"/>
      <c r="CV408" s="31"/>
      <c r="CW408" s="31"/>
      <c r="CX408" s="31"/>
      <c r="CY408" s="31"/>
      <c r="CZ408" s="31"/>
      <c r="DA408" s="31"/>
      <c r="DB408" s="31"/>
      <c r="DC408" s="31"/>
      <c r="DD408" s="31"/>
      <c r="DE408" s="31"/>
      <c r="DF408" s="31"/>
      <c r="DG408" s="31"/>
      <c r="DH408" s="31"/>
      <c r="DI408" s="31"/>
      <c r="DJ408" s="31"/>
      <c r="DK408" s="31"/>
      <c r="DL408" s="31"/>
      <c r="DM408" s="31"/>
      <c r="DN408" s="31"/>
      <c r="DO408" s="31"/>
      <c r="DP408" s="31"/>
      <c r="DQ408" s="31"/>
      <c r="DR408" s="31"/>
      <c r="DS408" s="31"/>
      <c r="DT408" s="31"/>
    </row>
    <row r="409" spans="1:124" ht="15">
      <c r="A409" s="350"/>
      <c r="B409" s="351"/>
      <c r="C409" s="351"/>
      <c r="D409" s="352"/>
      <c r="E409" s="353" t="s">
        <v>168</v>
      </c>
      <c r="F409" s="396"/>
      <c r="G409" s="396"/>
      <c r="H409" s="396"/>
      <c r="I409" s="396"/>
      <c r="J409" s="396"/>
      <c r="K409" s="396"/>
      <c r="L409" s="396"/>
      <c r="M409" s="396"/>
      <c r="N409" s="396"/>
      <c r="O409" s="396"/>
      <c r="P409" s="396"/>
      <c r="Q409" s="396"/>
      <c r="R409" s="396"/>
      <c r="S409" s="396"/>
      <c r="T409" s="396"/>
      <c r="U409" s="396"/>
      <c r="V409" s="396"/>
      <c r="W409" s="396"/>
      <c r="X409" s="396"/>
      <c r="Y409" s="396"/>
      <c r="Z409" s="396"/>
      <c r="AA409" s="396"/>
      <c r="AB409" s="396"/>
      <c r="AC409" s="396"/>
      <c r="AD409" s="396"/>
      <c r="AE409" s="396"/>
      <c r="AF409" s="396"/>
      <c r="AG409" s="396"/>
      <c r="AH409" s="396"/>
      <c r="AI409" s="396"/>
      <c r="AJ409" s="396"/>
      <c r="AK409" s="396"/>
      <c r="AL409" s="396"/>
      <c r="AM409" s="396"/>
      <c r="AN409" s="355" t="s">
        <v>5</v>
      </c>
      <c r="AO409" s="397"/>
      <c r="AP409" s="397"/>
      <c r="AQ409" s="397"/>
      <c r="AR409" s="397"/>
      <c r="AS409" s="397" t="s">
        <v>5</v>
      </c>
      <c r="AT409" s="397"/>
      <c r="AU409" s="398" t="s">
        <v>5</v>
      </c>
      <c r="AV409" s="399"/>
      <c r="AW409" s="399"/>
      <c r="AX409" s="399"/>
      <c r="AY409" s="399"/>
      <c r="AZ409" s="399"/>
      <c r="BA409" s="399"/>
      <c r="BB409" s="399"/>
      <c r="BC409" s="400" t="s">
        <v>5</v>
      </c>
      <c r="BD409" s="401">
        <f>SUM(BD407:BD408)</f>
        <v>46757</v>
      </c>
      <c r="BE409" s="401"/>
      <c r="BF409" s="401"/>
      <c r="BG409" s="401"/>
      <c r="BH409" s="401"/>
      <c r="BI409" s="401"/>
      <c r="BJ409" s="401"/>
      <c r="BK409" s="401"/>
      <c r="BL409" s="401"/>
      <c r="BM409" s="401"/>
      <c r="BN409" s="401">
        <f>SUM(BN407:BN408)</f>
        <v>0</v>
      </c>
      <c r="BO409" s="401"/>
      <c r="BP409" s="401"/>
      <c r="BQ409" s="401"/>
      <c r="BR409" s="401"/>
      <c r="BS409" s="401"/>
      <c r="BT409" s="401"/>
      <c r="BU409" s="401"/>
      <c r="BV409" s="401"/>
      <c r="BW409" s="401">
        <f>SUM(BW407:BW408)</f>
        <v>0</v>
      </c>
      <c r="BX409" s="401"/>
      <c r="BY409" s="401"/>
      <c r="BZ409" s="401"/>
      <c r="CA409" s="401"/>
      <c r="CB409" s="401"/>
      <c r="CC409" s="193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1"/>
      <c r="DG409" s="31"/>
      <c r="DH409" s="31"/>
      <c r="DI409" s="31"/>
      <c r="DJ409" s="31"/>
      <c r="DK409" s="31"/>
      <c r="DL409" s="31"/>
      <c r="DM409" s="31"/>
      <c r="DN409" s="31"/>
      <c r="DO409" s="31"/>
      <c r="DP409" s="31"/>
      <c r="DQ409" s="31"/>
      <c r="DR409" s="31"/>
      <c r="DS409" s="31"/>
      <c r="DT409" s="31"/>
    </row>
    <row r="410" spans="1:124" ht="15">
      <c r="E410" s="102"/>
      <c r="F410" s="279"/>
      <c r="G410" s="279"/>
      <c r="H410" s="279"/>
      <c r="I410" s="279"/>
      <c r="J410" s="279"/>
      <c r="K410" s="279"/>
      <c r="L410" s="279"/>
      <c r="M410" s="279"/>
      <c r="N410" s="279"/>
      <c r="O410" s="279"/>
      <c r="P410" s="279"/>
      <c r="Q410" s="279"/>
      <c r="R410" s="279"/>
      <c r="S410" s="279"/>
      <c r="T410" s="279"/>
      <c r="U410" s="279"/>
      <c r="V410" s="279"/>
      <c r="W410" s="279"/>
      <c r="X410" s="279"/>
      <c r="Y410" s="279"/>
      <c r="Z410" s="279"/>
      <c r="AA410" s="279"/>
      <c r="AB410" s="279"/>
      <c r="AC410" s="279"/>
      <c r="AD410" s="279"/>
      <c r="AE410" s="279"/>
      <c r="AF410" s="279"/>
      <c r="AG410" s="279"/>
      <c r="AH410" s="279"/>
      <c r="AI410" s="279"/>
      <c r="AJ410" s="279"/>
      <c r="AK410" s="279"/>
      <c r="AL410" s="279"/>
      <c r="AM410" s="279"/>
      <c r="AN410" s="86"/>
      <c r="AO410" s="242"/>
      <c r="AP410" s="242"/>
      <c r="AQ410" s="242"/>
      <c r="AR410" s="242"/>
      <c r="AS410" s="242"/>
      <c r="AT410" s="242"/>
      <c r="AU410" s="280"/>
      <c r="AV410" s="280"/>
      <c r="AW410" s="280"/>
      <c r="AX410" s="280"/>
      <c r="AY410" s="280"/>
      <c r="AZ410" s="280"/>
      <c r="BA410" s="280"/>
      <c r="BB410" s="280"/>
      <c r="BC410" s="280"/>
      <c r="BD410" s="210"/>
      <c r="BE410" s="210"/>
      <c r="BF410" s="210"/>
      <c r="BG410" s="210"/>
      <c r="BH410" s="210"/>
      <c r="BI410" s="210"/>
      <c r="BJ410" s="210"/>
      <c r="BK410" s="210"/>
      <c r="BL410" s="210"/>
      <c r="BM410" s="210"/>
      <c r="BN410" s="210"/>
      <c r="BO410" s="210"/>
      <c r="BP410" s="210"/>
      <c r="BQ410" s="210"/>
      <c r="BR410" s="210"/>
      <c r="BS410" s="210"/>
      <c r="BT410" s="210"/>
      <c r="BU410" s="210"/>
      <c r="BV410" s="210"/>
      <c r="BW410" s="210"/>
      <c r="BX410" s="210"/>
      <c r="BY410" s="210"/>
      <c r="BZ410" s="210"/>
      <c r="CA410" s="210"/>
      <c r="CB410" s="210"/>
      <c r="CC410" s="193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1"/>
      <c r="DG410" s="31"/>
      <c r="DH410" s="31"/>
      <c r="DI410" s="31"/>
      <c r="DJ410" s="31"/>
      <c r="DK410" s="31"/>
      <c r="DL410" s="31"/>
      <c r="DM410" s="31"/>
      <c r="DN410" s="31"/>
      <c r="DO410" s="31"/>
      <c r="DP410" s="31"/>
      <c r="DQ410" s="31"/>
      <c r="DR410" s="31"/>
      <c r="DS410" s="31"/>
      <c r="DT410" s="31"/>
    </row>
    <row r="411" spans="1:124" s="31" customFormat="1" ht="15" hidden="1">
      <c r="A411" s="389" t="s">
        <v>681</v>
      </c>
      <c r="B411" s="389"/>
      <c r="C411" s="389"/>
      <c r="D411" s="389"/>
      <c r="E411" s="389"/>
      <c r="F411" s="389"/>
      <c r="G411" s="389"/>
      <c r="H411" s="389"/>
      <c r="I411" s="389"/>
      <c r="J411" s="389"/>
      <c r="K411" s="389"/>
      <c r="L411" s="389"/>
      <c r="M411" s="389"/>
      <c r="N411" s="389"/>
      <c r="O411" s="389"/>
      <c r="P411" s="389"/>
      <c r="Q411" s="389"/>
      <c r="R411" s="389"/>
      <c r="S411" s="389"/>
      <c r="T411" s="389"/>
      <c r="U411" s="389"/>
      <c r="V411" s="389"/>
      <c r="W411" s="389"/>
      <c r="X411" s="389"/>
      <c r="Y411" s="389"/>
      <c r="Z411" s="389"/>
      <c r="AA411" s="389"/>
      <c r="AB411" s="389"/>
      <c r="AC411" s="389"/>
      <c r="AD411" s="389"/>
      <c r="AE411" s="389"/>
      <c r="AF411" s="389"/>
      <c r="AG411" s="389"/>
      <c r="AH411" s="389"/>
      <c r="AI411" s="389"/>
      <c r="AJ411" s="389"/>
      <c r="AK411" s="389"/>
      <c r="AL411" s="389"/>
      <c r="AM411" s="389"/>
      <c r="AN411" s="389"/>
      <c r="AO411" s="389"/>
      <c r="AP411" s="389"/>
      <c r="AQ411" s="389"/>
      <c r="AR411" s="389"/>
      <c r="AS411" s="389"/>
      <c r="AT411" s="389"/>
      <c r="AU411" s="389"/>
      <c r="AV411" s="389"/>
      <c r="AW411" s="389"/>
      <c r="AX411" s="389"/>
      <c r="AY411" s="389"/>
      <c r="AZ411" s="389"/>
      <c r="BA411" s="389"/>
      <c r="BB411" s="389"/>
      <c r="BC411" s="389"/>
      <c r="BD411" s="389"/>
      <c r="BE411" s="389"/>
      <c r="BF411" s="389"/>
      <c r="BG411" s="389"/>
      <c r="BH411" s="389"/>
      <c r="BI411" s="389"/>
      <c r="BJ411" s="389"/>
      <c r="BK411" s="389"/>
      <c r="BL411" s="389"/>
      <c r="BM411" s="389"/>
      <c r="BN411" s="389"/>
      <c r="BO411" s="389"/>
      <c r="BP411" s="389"/>
      <c r="BQ411" s="389"/>
      <c r="BR411" s="389"/>
      <c r="BS411" s="389"/>
      <c r="BT411" s="389"/>
      <c r="BU411" s="389"/>
      <c r="BV411" s="389"/>
      <c r="BW411" s="389"/>
      <c r="BX411" s="389"/>
      <c r="BY411" s="389"/>
      <c r="BZ411" s="389"/>
      <c r="CA411" s="389"/>
      <c r="CB411" s="389"/>
      <c r="CG411" s="146"/>
    </row>
    <row r="412" spans="1:124" s="31" customFormat="1" ht="13.15" hidden="1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G412" s="146"/>
    </row>
    <row r="413" spans="1:124" s="31" customFormat="1" ht="14.45" hidden="1" customHeight="1">
      <c r="A413" s="370" t="s">
        <v>187</v>
      </c>
      <c r="B413" s="371"/>
      <c r="C413" s="371"/>
      <c r="D413" s="372"/>
      <c r="E413" s="379" t="s">
        <v>166</v>
      </c>
      <c r="F413" s="340"/>
      <c r="G413" s="340"/>
      <c r="H413" s="340"/>
      <c r="I413" s="340"/>
      <c r="J413" s="340"/>
      <c r="K413" s="340"/>
      <c r="L413" s="340"/>
      <c r="M413" s="340"/>
      <c r="N413" s="340"/>
      <c r="O413" s="340"/>
      <c r="P413" s="340"/>
      <c r="Q413" s="340"/>
      <c r="R413" s="340"/>
      <c r="S413" s="340"/>
      <c r="T413" s="340"/>
      <c r="U413" s="340"/>
      <c r="V413" s="340"/>
      <c r="W413" s="340"/>
      <c r="X413" s="340"/>
      <c r="Y413" s="340"/>
      <c r="Z413" s="340"/>
      <c r="AA413" s="340"/>
      <c r="AB413" s="340"/>
      <c r="AC413" s="340"/>
      <c r="AD413" s="340"/>
      <c r="AE413" s="340"/>
      <c r="AF413" s="340"/>
      <c r="AG413" s="340"/>
      <c r="AH413" s="340"/>
      <c r="AI413" s="340"/>
      <c r="AJ413" s="340"/>
      <c r="AK413" s="340"/>
      <c r="AL413" s="340"/>
      <c r="AM413" s="340"/>
      <c r="AN413" s="379" t="s">
        <v>173</v>
      </c>
      <c r="AO413" s="340"/>
      <c r="AP413" s="340"/>
      <c r="AQ413" s="340"/>
      <c r="AR413" s="340"/>
      <c r="AS413" s="340"/>
      <c r="AT413" s="340"/>
      <c r="AU413" s="379" t="s">
        <v>229</v>
      </c>
      <c r="AV413" s="340"/>
      <c r="AW413" s="340"/>
      <c r="AX413" s="340"/>
      <c r="AY413" s="340"/>
      <c r="AZ413" s="340"/>
      <c r="BA413" s="340"/>
      <c r="BB413" s="340"/>
      <c r="BC413" s="340"/>
      <c r="BD413" s="379" t="s">
        <v>315</v>
      </c>
      <c r="BE413" s="340"/>
      <c r="BF413" s="340"/>
      <c r="BG413" s="340"/>
      <c r="BH413" s="340"/>
      <c r="BI413" s="340"/>
      <c r="BJ413" s="340"/>
      <c r="BK413" s="340"/>
      <c r="BL413" s="340"/>
      <c r="BM413" s="340"/>
      <c r="BN413" s="340"/>
      <c r="BO413" s="340"/>
      <c r="BP413" s="340"/>
      <c r="BQ413" s="340"/>
      <c r="BR413" s="340"/>
      <c r="BS413" s="340"/>
      <c r="BT413" s="340"/>
      <c r="BU413" s="340"/>
      <c r="BV413" s="340"/>
      <c r="BW413" s="340"/>
      <c r="BX413" s="340"/>
      <c r="BY413" s="340"/>
      <c r="BZ413" s="340"/>
      <c r="CA413" s="340"/>
      <c r="CB413" s="340"/>
      <c r="CG413" s="146"/>
    </row>
    <row r="414" spans="1:124" s="31" customFormat="1" ht="14.45" hidden="1" customHeight="1">
      <c r="A414" s="373"/>
      <c r="B414" s="374"/>
      <c r="C414" s="374"/>
      <c r="D414" s="375"/>
      <c r="E414" s="340"/>
      <c r="F414" s="340"/>
      <c r="G414" s="340"/>
      <c r="H414" s="340"/>
      <c r="I414" s="340"/>
      <c r="J414" s="340"/>
      <c r="K414" s="340"/>
      <c r="L414" s="340"/>
      <c r="M414" s="340"/>
      <c r="N414" s="340"/>
      <c r="O414" s="340"/>
      <c r="P414" s="340"/>
      <c r="Q414" s="340"/>
      <c r="R414" s="340"/>
      <c r="S414" s="340"/>
      <c r="T414" s="340"/>
      <c r="U414" s="340"/>
      <c r="V414" s="340"/>
      <c r="W414" s="340"/>
      <c r="X414" s="340"/>
      <c r="Y414" s="340"/>
      <c r="Z414" s="340"/>
      <c r="AA414" s="340"/>
      <c r="AB414" s="340"/>
      <c r="AC414" s="340"/>
      <c r="AD414" s="340"/>
      <c r="AE414" s="340"/>
      <c r="AF414" s="340"/>
      <c r="AG414" s="340"/>
      <c r="AH414" s="340"/>
      <c r="AI414" s="340"/>
      <c r="AJ414" s="340"/>
      <c r="AK414" s="340"/>
      <c r="AL414" s="340"/>
      <c r="AM414" s="340"/>
      <c r="AN414" s="340"/>
      <c r="AO414" s="340"/>
      <c r="AP414" s="340"/>
      <c r="AQ414" s="340"/>
      <c r="AR414" s="340"/>
      <c r="AS414" s="340"/>
      <c r="AT414" s="340"/>
      <c r="AU414" s="340"/>
      <c r="AV414" s="340"/>
      <c r="AW414" s="340"/>
      <c r="AX414" s="340"/>
      <c r="AY414" s="340"/>
      <c r="AZ414" s="340"/>
      <c r="BA414" s="340"/>
      <c r="BB414" s="340"/>
      <c r="BC414" s="340"/>
      <c r="BD414" s="370" t="s">
        <v>276</v>
      </c>
      <c r="BE414" s="371"/>
      <c r="BF414" s="371"/>
      <c r="BG414" s="371"/>
      <c r="BH414" s="371"/>
      <c r="BI414" s="371"/>
      <c r="BJ414" s="371"/>
      <c r="BK414" s="371"/>
      <c r="BL414" s="371"/>
      <c r="BM414" s="372"/>
      <c r="BN414" s="379" t="s">
        <v>274</v>
      </c>
      <c r="BO414" s="340"/>
      <c r="BP414" s="340"/>
      <c r="BQ414" s="340"/>
      <c r="BR414" s="340"/>
      <c r="BS414" s="340"/>
      <c r="BT414" s="340"/>
      <c r="BU414" s="340"/>
      <c r="BV414" s="340"/>
      <c r="BW414" s="340"/>
      <c r="BX414" s="340"/>
      <c r="BY414" s="340"/>
      <c r="BZ414" s="340"/>
      <c r="CA414" s="340"/>
      <c r="CB414" s="340"/>
      <c r="CG414" s="146"/>
    </row>
    <row r="415" spans="1:124" s="31" customFormat="1" ht="13.15" hidden="1" customHeight="1">
      <c r="A415" s="376"/>
      <c r="B415" s="377"/>
      <c r="C415" s="377"/>
      <c r="D415" s="378"/>
      <c r="E415" s="340"/>
      <c r="F415" s="340"/>
      <c r="G415" s="340"/>
      <c r="H415" s="340"/>
      <c r="I415" s="340"/>
      <c r="J415" s="340"/>
      <c r="K415" s="340"/>
      <c r="L415" s="340"/>
      <c r="M415" s="340"/>
      <c r="N415" s="340"/>
      <c r="O415" s="340"/>
      <c r="P415" s="340"/>
      <c r="Q415" s="340"/>
      <c r="R415" s="340"/>
      <c r="S415" s="340"/>
      <c r="T415" s="340"/>
      <c r="U415" s="340"/>
      <c r="V415" s="340"/>
      <c r="W415" s="340"/>
      <c r="X415" s="340"/>
      <c r="Y415" s="340"/>
      <c r="Z415" s="340"/>
      <c r="AA415" s="340"/>
      <c r="AB415" s="340"/>
      <c r="AC415" s="340"/>
      <c r="AD415" s="340"/>
      <c r="AE415" s="340"/>
      <c r="AF415" s="340"/>
      <c r="AG415" s="340"/>
      <c r="AH415" s="340"/>
      <c r="AI415" s="340"/>
      <c r="AJ415" s="340"/>
      <c r="AK415" s="340"/>
      <c r="AL415" s="340"/>
      <c r="AM415" s="340"/>
      <c r="AN415" s="340"/>
      <c r="AO415" s="340"/>
      <c r="AP415" s="340"/>
      <c r="AQ415" s="340"/>
      <c r="AR415" s="340"/>
      <c r="AS415" s="340"/>
      <c r="AT415" s="340"/>
      <c r="AU415" s="340"/>
      <c r="AV415" s="340"/>
      <c r="AW415" s="340"/>
      <c r="AX415" s="340"/>
      <c r="AY415" s="340"/>
      <c r="AZ415" s="340"/>
      <c r="BA415" s="340"/>
      <c r="BB415" s="340"/>
      <c r="BC415" s="340"/>
      <c r="BD415" s="376"/>
      <c r="BE415" s="377"/>
      <c r="BF415" s="377"/>
      <c r="BG415" s="377"/>
      <c r="BH415" s="377"/>
      <c r="BI415" s="377"/>
      <c r="BJ415" s="377"/>
      <c r="BK415" s="377"/>
      <c r="BL415" s="377"/>
      <c r="BM415" s="378"/>
      <c r="BN415" s="379" t="s">
        <v>485</v>
      </c>
      <c r="BO415" s="340"/>
      <c r="BP415" s="340"/>
      <c r="BQ415" s="340"/>
      <c r="BR415" s="340"/>
      <c r="BS415" s="340"/>
      <c r="BT415" s="340"/>
      <c r="BU415" s="340"/>
      <c r="BV415" s="340"/>
      <c r="BW415" s="390" t="s">
        <v>518</v>
      </c>
      <c r="BX415" s="391"/>
      <c r="BY415" s="391"/>
      <c r="BZ415" s="391"/>
      <c r="CA415" s="391"/>
      <c r="CB415" s="392"/>
      <c r="CG415" s="146"/>
    </row>
    <row r="416" spans="1:124" s="31" customFormat="1" ht="13.15" hidden="1" customHeight="1">
      <c r="A416" s="361">
        <v>1</v>
      </c>
      <c r="B416" s="362"/>
      <c r="C416" s="362"/>
      <c r="D416" s="363"/>
      <c r="E416" s="346">
        <v>2</v>
      </c>
      <c r="F416" s="347"/>
      <c r="G416" s="347"/>
      <c r="H416" s="347"/>
      <c r="I416" s="347"/>
      <c r="J416" s="347"/>
      <c r="K416" s="347"/>
      <c r="L416" s="347"/>
      <c r="M416" s="347"/>
      <c r="N416" s="347"/>
      <c r="O416" s="347"/>
      <c r="P416" s="347"/>
      <c r="Q416" s="347"/>
      <c r="R416" s="347"/>
      <c r="S416" s="347"/>
      <c r="T416" s="347"/>
      <c r="U416" s="347"/>
      <c r="V416" s="347"/>
      <c r="W416" s="347"/>
      <c r="X416" s="347"/>
      <c r="Y416" s="347"/>
      <c r="Z416" s="347"/>
      <c r="AA416" s="347"/>
      <c r="AB416" s="347"/>
      <c r="AC416" s="347"/>
      <c r="AD416" s="347"/>
      <c r="AE416" s="347"/>
      <c r="AF416" s="347"/>
      <c r="AG416" s="347"/>
      <c r="AH416" s="347"/>
      <c r="AI416" s="347"/>
      <c r="AJ416" s="347"/>
      <c r="AK416" s="347"/>
      <c r="AL416" s="347"/>
      <c r="AM416" s="347"/>
      <c r="AN416" s="346">
        <v>3</v>
      </c>
      <c r="AO416" s="347"/>
      <c r="AP416" s="347"/>
      <c r="AQ416" s="347"/>
      <c r="AR416" s="347"/>
      <c r="AS416" s="347"/>
      <c r="AT416" s="347"/>
      <c r="AU416" s="348">
        <v>4</v>
      </c>
      <c r="AV416" s="348"/>
      <c r="AW416" s="348"/>
      <c r="AX416" s="348"/>
      <c r="AY416" s="348"/>
      <c r="AZ416" s="348"/>
      <c r="BA416" s="348"/>
      <c r="BB416" s="348"/>
      <c r="BC416" s="348"/>
      <c r="BD416" s="348">
        <v>5</v>
      </c>
      <c r="BE416" s="348"/>
      <c r="BF416" s="348"/>
      <c r="BG416" s="348"/>
      <c r="BH416" s="348"/>
      <c r="BI416" s="348"/>
      <c r="BJ416" s="348"/>
      <c r="BK416" s="348"/>
      <c r="BL416" s="348"/>
      <c r="BM416" s="348"/>
      <c r="BN416" s="348">
        <v>6</v>
      </c>
      <c r="BO416" s="348"/>
      <c r="BP416" s="348"/>
      <c r="BQ416" s="348"/>
      <c r="BR416" s="348"/>
      <c r="BS416" s="348"/>
      <c r="BT416" s="348"/>
      <c r="BU416" s="348"/>
      <c r="BV416" s="348"/>
      <c r="BW416" s="348">
        <v>7</v>
      </c>
      <c r="BX416" s="348"/>
      <c r="BY416" s="348"/>
      <c r="BZ416" s="348"/>
      <c r="CA416" s="348"/>
      <c r="CB416" s="348"/>
      <c r="CG416" s="146"/>
    </row>
    <row r="417" spans="1:85" s="31" customFormat="1" ht="18" hidden="1" customHeight="1">
      <c r="A417" s="341" t="s">
        <v>197</v>
      </c>
      <c r="B417" s="342"/>
      <c r="C417" s="342"/>
      <c r="D417" s="343"/>
      <c r="E417" s="384" t="s">
        <v>682</v>
      </c>
      <c r="F417" s="385"/>
      <c r="G417" s="385"/>
      <c r="H417" s="385"/>
      <c r="I417" s="385"/>
      <c r="J417" s="385"/>
      <c r="K417" s="385"/>
      <c r="L417" s="385"/>
      <c r="M417" s="385"/>
      <c r="N417" s="385"/>
      <c r="O417" s="385"/>
      <c r="P417" s="385"/>
      <c r="Q417" s="385"/>
      <c r="R417" s="385"/>
      <c r="S417" s="385"/>
      <c r="T417" s="385"/>
      <c r="U417" s="385"/>
      <c r="V417" s="385"/>
      <c r="W417" s="385"/>
      <c r="X417" s="385"/>
      <c r="Y417" s="385"/>
      <c r="Z417" s="385"/>
      <c r="AA417" s="385"/>
      <c r="AB417" s="385"/>
      <c r="AC417" s="385"/>
      <c r="AD417" s="385"/>
      <c r="AE417" s="385"/>
      <c r="AF417" s="385"/>
      <c r="AG417" s="385"/>
      <c r="AH417" s="385"/>
      <c r="AI417" s="385"/>
      <c r="AJ417" s="385"/>
      <c r="AK417" s="385"/>
      <c r="AL417" s="385"/>
      <c r="AM417" s="385"/>
      <c r="AN417" s="380"/>
      <c r="AO417" s="381"/>
      <c r="AP417" s="381"/>
      <c r="AQ417" s="381"/>
      <c r="AR417" s="381"/>
      <c r="AS417" s="381"/>
      <c r="AT417" s="382"/>
      <c r="AU417" s="383"/>
      <c r="AV417" s="381"/>
      <c r="AW417" s="381"/>
      <c r="AX417" s="381"/>
      <c r="AY417" s="381"/>
      <c r="AZ417" s="381"/>
      <c r="BA417" s="381"/>
      <c r="BB417" s="381"/>
      <c r="BC417" s="382"/>
      <c r="BD417" s="386"/>
      <c r="BE417" s="387"/>
      <c r="BF417" s="387"/>
      <c r="BG417" s="387"/>
      <c r="BH417" s="387"/>
      <c r="BI417" s="387"/>
      <c r="BJ417" s="387"/>
      <c r="BK417" s="387"/>
      <c r="BL417" s="387"/>
      <c r="BM417" s="388"/>
      <c r="BN417" s="386"/>
      <c r="BO417" s="387"/>
      <c r="BP417" s="387"/>
      <c r="BQ417" s="387"/>
      <c r="BR417" s="387"/>
      <c r="BS417" s="387"/>
      <c r="BT417" s="387"/>
      <c r="BU417" s="387"/>
      <c r="BV417" s="388"/>
      <c r="BW417" s="386"/>
      <c r="BX417" s="387"/>
      <c r="BY417" s="387"/>
      <c r="BZ417" s="387"/>
      <c r="CA417" s="387"/>
      <c r="CB417" s="388"/>
      <c r="CG417" s="146"/>
    </row>
    <row r="418" spans="1:85" s="31" customFormat="1" ht="15" hidden="1">
      <c r="A418" s="341" t="s">
        <v>137</v>
      </c>
      <c r="B418" s="342"/>
      <c r="C418" s="342"/>
      <c r="D418" s="343"/>
      <c r="E418" s="344" t="s">
        <v>385</v>
      </c>
      <c r="F418" s="345"/>
      <c r="G418" s="345"/>
      <c r="H418" s="345"/>
      <c r="I418" s="345"/>
      <c r="J418" s="345"/>
      <c r="K418" s="345"/>
      <c r="L418" s="345"/>
      <c r="M418" s="345"/>
      <c r="N418" s="345"/>
      <c r="O418" s="345"/>
      <c r="P418" s="345"/>
      <c r="Q418" s="345"/>
      <c r="R418" s="345"/>
      <c r="S418" s="345"/>
      <c r="T418" s="345"/>
      <c r="U418" s="345"/>
      <c r="V418" s="345"/>
      <c r="W418" s="345"/>
      <c r="X418" s="345"/>
      <c r="Y418" s="345"/>
      <c r="Z418" s="345"/>
      <c r="AA418" s="345"/>
      <c r="AB418" s="345"/>
      <c r="AC418" s="345"/>
      <c r="AD418" s="345"/>
      <c r="AE418" s="345"/>
      <c r="AF418" s="345"/>
      <c r="AG418" s="345"/>
      <c r="AH418" s="345"/>
      <c r="AI418" s="345"/>
      <c r="AJ418" s="345"/>
      <c r="AK418" s="345"/>
      <c r="AL418" s="345"/>
      <c r="AM418" s="345"/>
      <c r="AN418" s="380"/>
      <c r="AO418" s="381"/>
      <c r="AP418" s="381"/>
      <c r="AQ418" s="381"/>
      <c r="AR418" s="381"/>
      <c r="AS418" s="381"/>
      <c r="AT418" s="382"/>
      <c r="AU418" s="383"/>
      <c r="AV418" s="381"/>
      <c r="AW418" s="381"/>
      <c r="AX418" s="381"/>
      <c r="AY418" s="381"/>
      <c r="AZ418" s="381"/>
      <c r="BA418" s="381"/>
      <c r="BB418" s="381"/>
      <c r="BC418" s="382"/>
      <c r="BD418" s="386"/>
      <c r="BE418" s="387"/>
      <c r="BF418" s="387"/>
      <c r="BG418" s="387"/>
      <c r="BH418" s="387"/>
      <c r="BI418" s="387"/>
      <c r="BJ418" s="387"/>
      <c r="BK418" s="387"/>
      <c r="BL418" s="387"/>
      <c r="BM418" s="388"/>
      <c r="BN418" s="386">
        <f>BD418</f>
        <v>0</v>
      </c>
      <c r="BO418" s="387"/>
      <c r="BP418" s="387"/>
      <c r="BQ418" s="387"/>
      <c r="BR418" s="387"/>
      <c r="BS418" s="387"/>
      <c r="BT418" s="387"/>
      <c r="BU418" s="387"/>
      <c r="BV418" s="388"/>
      <c r="BW418" s="386">
        <f>BD418</f>
        <v>0</v>
      </c>
      <c r="BX418" s="387"/>
      <c r="BY418" s="387"/>
      <c r="BZ418" s="387"/>
      <c r="CA418" s="387"/>
      <c r="CB418" s="388"/>
      <c r="CG418" s="146"/>
    </row>
    <row r="419" spans="1:85" s="31" customFormat="1" ht="15" hidden="1" customHeight="1">
      <c r="A419" s="350"/>
      <c r="B419" s="351"/>
      <c r="C419" s="351"/>
      <c r="D419" s="352"/>
      <c r="E419" s="353" t="s">
        <v>168</v>
      </c>
      <c r="F419" s="354"/>
      <c r="G419" s="354"/>
      <c r="H419" s="354"/>
      <c r="I419" s="354"/>
      <c r="J419" s="354"/>
      <c r="K419" s="354"/>
      <c r="L419" s="354"/>
      <c r="M419" s="354"/>
      <c r="N419" s="354"/>
      <c r="O419" s="354"/>
      <c r="P419" s="354"/>
      <c r="Q419" s="354"/>
      <c r="R419" s="354"/>
      <c r="S419" s="354"/>
      <c r="T419" s="354"/>
      <c r="U419" s="354"/>
      <c r="V419" s="354"/>
      <c r="W419" s="354"/>
      <c r="X419" s="354"/>
      <c r="Y419" s="354"/>
      <c r="Z419" s="354"/>
      <c r="AA419" s="354"/>
      <c r="AB419" s="354"/>
      <c r="AC419" s="354"/>
      <c r="AD419" s="354"/>
      <c r="AE419" s="354"/>
      <c r="AF419" s="354"/>
      <c r="AG419" s="354"/>
      <c r="AH419" s="354"/>
      <c r="AI419" s="354"/>
      <c r="AJ419" s="354"/>
      <c r="AK419" s="354"/>
      <c r="AL419" s="354"/>
      <c r="AM419" s="354"/>
      <c r="AN419" s="355" t="s">
        <v>5</v>
      </c>
      <c r="AO419" s="356"/>
      <c r="AP419" s="356"/>
      <c r="AQ419" s="356"/>
      <c r="AR419" s="356"/>
      <c r="AS419" s="356" t="s">
        <v>5</v>
      </c>
      <c r="AT419" s="356"/>
      <c r="AU419" s="357" t="s">
        <v>5</v>
      </c>
      <c r="AV419" s="358"/>
      <c r="AW419" s="358"/>
      <c r="AX419" s="358"/>
      <c r="AY419" s="358"/>
      <c r="AZ419" s="358"/>
      <c r="BA419" s="358"/>
      <c r="BB419" s="358"/>
      <c r="BC419" s="359" t="s">
        <v>5</v>
      </c>
      <c r="BD419" s="366">
        <f>BD417+BD418</f>
        <v>0</v>
      </c>
      <c r="BE419" s="367"/>
      <c r="BF419" s="367"/>
      <c r="BG419" s="367"/>
      <c r="BH419" s="367"/>
      <c r="BI419" s="367"/>
      <c r="BJ419" s="367"/>
      <c r="BK419" s="367"/>
      <c r="BL419" s="367"/>
      <c r="BM419" s="368"/>
      <c r="BN419" s="366">
        <f>SUM(BN417:BN418)</f>
        <v>0</v>
      </c>
      <c r="BO419" s="367"/>
      <c r="BP419" s="367"/>
      <c r="BQ419" s="367"/>
      <c r="BR419" s="367"/>
      <c r="BS419" s="367"/>
      <c r="BT419" s="367"/>
      <c r="BU419" s="367"/>
      <c r="BV419" s="368"/>
      <c r="BW419" s="366">
        <f>SUM(BW417:BW418)</f>
        <v>0</v>
      </c>
      <c r="BX419" s="367"/>
      <c r="BY419" s="367"/>
      <c r="BZ419" s="367"/>
      <c r="CA419" s="367"/>
      <c r="CB419" s="368"/>
      <c r="CG419" s="146"/>
    </row>
    <row r="420" spans="1:85" s="31" customFormat="1" ht="11.25" hidden="1" customHeight="1">
      <c r="A420" s="38"/>
      <c r="B420" s="38"/>
      <c r="C420" s="38"/>
      <c r="D420" s="38"/>
      <c r="E420" s="102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86"/>
      <c r="AO420" s="79"/>
      <c r="AP420" s="79"/>
      <c r="AQ420" s="79"/>
      <c r="AR420" s="79"/>
      <c r="AS420" s="79"/>
      <c r="AT420" s="79"/>
      <c r="AU420" s="78"/>
      <c r="AV420" s="78"/>
      <c r="AW420" s="78"/>
      <c r="AX420" s="78"/>
      <c r="AY420" s="78"/>
      <c r="AZ420" s="78"/>
      <c r="BA420" s="78"/>
      <c r="BB420" s="78"/>
      <c r="BC420" s="78"/>
      <c r="BD420" s="206"/>
      <c r="BE420" s="206"/>
      <c r="BF420" s="206"/>
      <c r="BG420" s="206"/>
      <c r="BH420" s="206"/>
      <c r="BI420" s="206"/>
      <c r="BJ420" s="206"/>
      <c r="BK420" s="206"/>
      <c r="BL420" s="206"/>
      <c r="BM420" s="206"/>
      <c r="BN420" s="206"/>
      <c r="BO420" s="206"/>
      <c r="BP420" s="206"/>
      <c r="BQ420" s="206"/>
      <c r="BR420" s="206"/>
      <c r="BS420" s="206"/>
      <c r="BT420" s="206"/>
      <c r="BU420" s="206"/>
      <c r="BV420" s="206"/>
      <c r="BW420" s="206"/>
      <c r="BX420" s="206"/>
      <c r="BY420" s="206"/>
      <c r="BZ420" s="206"/>
      <c r="CA420" s="206"/>
      <c r="CB420" s="206"/>
      <c r="CG420" s="146"/>
    </row>
    <row r="421" spans="1:85" ht="15" hidden="1" customHeight="1">
      <c r="A421" s="389" t="s">
        <v>683</v>
      </c>
      <c r="B421" s="389"/>
      <c r="C421" s="389"/>
      <c r="D421" s="389"/>
      <c r="E421" s="389"/>
      <c r="F421" s="389"/>
      <c r="G421" s="389"/>
      <c r="H421" s="389"/>
      <c r="I421" s="389"/>
      <c r="J421" s="389"/>
      <c r="K421" s="389"/>
      <c r="L421" s="389"/>
      <c r="M421" s="389"/>
      <c r="N421" s="389"/>
      <c r="O421" s="389"/>
      <c r="P421" s="389"/>
      <c r="Q421" s="389"/>
      <c r="R421" s="389"/>
      <c r="S421" s="389"/>
      <c r="T421" s="389"/>
      <c r="U421" s="389"/>
      <c r="V421" s="389"/>
      <c r="W421" s="389"/>
      <c r="X421" s="389"/>
      <c r="Y421" s="389"/>
      <c r="Z421" s="389"/>
      <c r="AA421" s="389"/>
      <c r="AB421" s="389"/>
      <c r="AC421" s="389"/>
      <c r="AD421" s="389"/>
      <c r="AE421" s="389"/>
      <c r="AF421" s="389"/>
      <c r="AG421" s="389"/>
      <c r="AH421" s="389"/>
      <c r="AI421" s="389"/>
      <c r="AJ421" s="389"/>
      <c r="AK421" s="389"/>
      <c r="AL421" s="389"/>
      <c r="AM421" s="389"/>
      <c r="AN421" s="389"/>
      <c r="AO421" s="389"/>
      <c r="AP421" s="389"/>
      <c r="AQ421" s="389"/>
      <c r="AR421" s="389"/>
      <c r="AS421" s="389"/>
      <c r="AT421" s="389"/>
      <c r="AU421" s="389"/>
      <c r="AV421" s="389"/>
      <c r="AW421" s="389"/>
      <c r="AX421" s="389"/>
      <c r="AY421" s="389"/>
      <c r="AZ421" s="389"/>
      <c r="BA421" s="389"/>
      <c r="BB421" s="389"/>
      <c r="BC421" s="389"/>
      <c r="BD421" s="389"/>
      <c r="BE421" s="389"/>
      <c r="BF421" s="389"/>
      <c r="BG421" s="389"/>
      <c r="BH421" s="389"/>
      <c r="BI421" s="389"/>
      <c r="BJ421" s="389"/>
      <c r="BK421" s="389"/>
      <c r="BL421" s="389"/>
      <c r="BM421" s="389"/>
      <c r="BN421" s="389"/>
      <c r="BO421" s="389"/>
      <c r="BP421" s="389"/>
      <c r="BQ421" s="389"/>
      <c r="BR421" s="389"/>
      <c r="BS421" s="389"/>
      <c r="BT421" s="389"/>
      <c r="BU421" s="389"/>
      <c r="BV421" s="389"/>
      <c r="BW421" s="389"/>
      <c r="BX421" s="389"/>
      <c r="BY421" s="389"/>
      <c r="BZ421" s="389"/>
      <c r="CA421" s="389"/>
      <c r="CB421" s="389"/>
      <c r="CC421" s="31"/>
      <c r="CG421" s="164"/>
    </row>
    <row r="422" spans="1:85" ht="15" hidden="1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1"/>
      <c r="CG422" s="164"/>
    </row>
    <row r="423" spans="1:85" ht="15" hidden="1" customHeight="1">
      <c r="A423" s="370" t="s">
        <v>187</v>
      </c>
      <c r="B423" s="371"/>
      <c r="C423" s="371"/>
      <c r="D423" s="372"/>
      <c r="E423" s="379" t="s">
        <v>166</v>
      </c>
      <c r="F423" s="340"/>
      <c r="G423" s="340"/>
      <c r="H423" s="340"/>
      <c r="I423" s="340"/>
      <c r="J423" s="340"/>
      <c r="K423" s="340"/>
      <c r="L423" s="340"/>
      <c r="M423" s="340"/>
      <c r="N423" s="340"/>
      <c r="O423" s="340"/>
      <c r="P423" s="340"/>
      <c r="Q423" s="340"/>
      <c r="R423" s="340"/>
      <c r="S423" s="340"/>
      <c r="T423" s="340"/>
      <c r="U423" s="340"/>
      <c r="V423" s="340"/>
      <c r="W423" s="340"/>
      <c r="X423" s="340"/>
      <c r="Y423" s="340"/>
      <c r="Z423" s="340"/>
      <c r="AA423" s="340"/>
      <c r="AB423" s="340"/>
      <c r="AC423" s="340"/>
      <c r="AD423" s="340"/>
      <c r="AE423" s="340"/>
      <c r="AF423" s="340"/>
      <c r="AG423" s="340"/>
      <c r="AH423" s="340"/>
      <c r="AI423" s="340"/>
      <c r="AJ423" s="340"/>
      <c r="AK423" s="340"/>
      <c r="AL423" s="340"/>
      <c r="AM423" s="340"/>
      <c r="AN423" s="379" t="s">
        <v>173</v>
      </c>
      <c r="AO423" s="340"/>
      <c r="AP423" s="340"/>
      <c r="AQ423" s="340"/>
      <c r="AR423" s="340"/>
      <c r="AS423" s="340"/>
      <c r="AT423" s="340"/>
      <c r="AU423" s="379" t="s">
        <v>229</v>
      </c>
      <c r="AV423" s="340"/>
      <c r="AW423" s="340"/>
      <c r="AX423" s="340"/>
      <c r="AY423" s="340"/>
      <c r="AZ423" s="340"/>
      <c r="BA423" s="340"/>
      <c r="BB423" s="340"/>
      <c r="BC423" s="340"/>
      <c r="BD423" s="379" t="s">
        <v>315</v>
      </c>
      <c r="BE423" s="340"/>
      <c r="BF423" s="340"/>
      <c r="BG423" s="340"/>
      <c r="BH423" s="340"/>
      <c r="BI423" s="340"/>
      <c r="BJ423" s="340"/>
      <c r="BK423" s="340"/>
      <c r="BL423" s="340"/>
      <c r="BM423" s="340"/>
      <c r="BN423" s="340"/>
      <c r="BO423" s="340"/>
      <c r="BP423" s="340"/>
      <c r="BQ423" s="340"/>
      <c r="BR423" s="340"/>
      <c r="BS423" s="340"/>
      <c r="BT423" s="340"/>
      <c r="BU423" s="340"/>
      <c r="BV423" s="340"/>
      <c r="BW423" s="340"/>
      <c r="BX423" s="340"/>
      <c r="BY423" s="340"/>
      <c r="BZ423" s="340"/>
      <c r="CA423" s="340"/>
      <c r="CB423" s="340"/>
      <c r="CC423" s="31"/>
      <c r="CG423" s="164"/>
    </row>
    <row r="424" spans="1:85" ht="12.6" hidden="1" customHeight="1">
      <c r="A424" s="373"/>
      <c r="B424" s="374"/>
      <c r="C424" s="374"/>
      <c r="D424" s="375"/>
      <c r="E424" s="340"/>
      <c r="F424" s="340"/>
      <c r="G424" s="340"/>
      <c r="H424" s="340"/>
      <c r="I424" s="340"/>
      <c r="J424" s="340"/>
      <c r="K424" s="340"/>
      <c r="L424" s="340"/>
      <c r="M424" s="340"/>
      <c r="N424" s="340"/>
      <c r="O424" s="340"/>
      <c r="P424" s="340"/>
      <c r="Q424" s="340"/>
      <c r="R424" s="340"/>
      <c r="S424" s="340"/>
      <c r="T424" s="340"/>
      <c r="U424" s="340"/>
      <c r="V424" s="340"/>
      <c r="W424" s="340"/>
      <c r="X424" s="340"/>
      <c r="Y424" s="340"/>
      <c r="Z424" s="340"/>
      <c r="AA424" s="340"/>
      <c r="AB424" s="340"/>
      <c r="AC424" s="340"/>
      <c r="AD424" s="340"/>
      <c r="AE424" s="340"/>
      <c r="AF424" s="340"/>
      <c r="AG424" s="340"/>
      <c r="AH424" s="340"/>
      <c r="AI424" s="340"/>
      <c r="AJ424" s="340"/>
      <c r="AK424" s="340"/>
      <c r="AL424" s="340"/>
      <c r="AM424" s="340"/>
      <c r="AN424" s="340"/>
      <c r="AO424" s="340"/>
      <c r="AP424" s="340"/>
      <c r="AQ424" s="340"/>
      <c r="AR424" s="340"/>
      <c r="AS424" s="340"/>
      <c r="AT424" s="340"/>
      <c r="AU424" s="340"/>
      <c r="AV424" s="340"/>
      <c r="AW424" s="340"/>
      <c r="AX424" s="340"/>
      <c r="AY424" s="340"/>
      <c r="AZ424" s="340"/>
      <c r="BA424" s="340"/>
      <c r="BB424" s="340"/>
      <c r="BC424" s="340"/>
      <c r="BD424" s="370" t="s">
        <v>276</v>
      </c>
      <c r="BE424" s="371"/>
      <c r="BF424" s="371"/>
      <c r="BG424" s="371"/>
      <c r="BH424" s="371"/>
      <c r="BI424" s="371"/>
      <c r="BJ424" s="371"/>
      <c r="BK424" s="371"/>
      <c r="BL424" s="371"/>
      <c r="BM424" s="372"/>
      <c r="BN424" s="379" t="s">
        <v>274</v>
      </c>
      <c r="BO424" s="340"/>
      <c r="BP424" s="340"/>
      <c r="BQ424" s="340"/>
      <c r="BR424" s="340"/>
      <c r="BS424" s="340"/>
      <c r="BT424" s="340"/>
      <c r="BU424" s="340"/>
      <c r="BV424" s="340"/>
      <c r="BW424" s="340"/>
      <c r="BX424" s="340"/>
      <c r="BY424" s="340"/>
      <c r="BZ424" s="340"/>
      <c r="CA424" s="340"/>
      <c r="CB424" s="340"/>
      <c r="CC424" s="31"/>
      <c r="CG424" s="164"/>
    </row>
    <row r="425" spans="1:85" ht="21" hidden="1" customHeight="1">
      <c r="A425" s="376"/>
      <c r="B425" s="377"/>
      <c r="C425" s="377"/>
      <c r="D425" s="378"/>
      <c r="E425" s="340"/>
      <c r="F425" s="340"/>
      <c r="G425" s="340"/>
      <c r="H425" s="340"/>
      <c r="I425" s="340"/>
      <c r="J425" s="340"/>
      <c r="K425" s="340"/>
      <c r="L425" s="340"/>
      <c r="M425" s="340"/>
      <c r="N425" s="340"/>
      <c r="O425" s="340"/>
      <c r="P425" s="340"/>
      <c r="Q425" s="340"/>
      <c r="R425" s="340"/>
      <c r="S425" s="340"/>
      <c r="T425" s="340"/>
      <c r="U425" s="340"/>
      <c r="V425" s="340"/>
      <c r="W425" s="340"/>
      <c r="X425" s="340"/>
      <c r="Y425" s="340"/>
      <c r="Z425" s="340"/>
      <c r="AA425" s="340"/>
      <c r="AB425" s="340"/>
      <c r="AC425" s="340"/>
      <c r="AD425" s="340"/>
      <c r="AE425" s="340"/>
      <c r="AF425" s="340"/>
      <c r="AG425" s="340"/>
      <c r="AH425" s="340"/>
      <c r="AI425" s="340"/>
      <c r="AJ425" s="340"/>
      <c r="AK425" s="340"/>
      <c r="AL425" s="340"/>
      <c r="AM425" s="340"/>
      <c r="AN425" s="340"/>
      <c r="AO425" s="340"/>
      <c r="AP425" s="340"/>
      <c r="AQ425" s="340"/>
      <c r="AR425" s="340"/>
      <c r="AS425" s="340"/>
      <c r="AT425" s="340"/>
      <c r="AU425" s="340"/>
      <c r="AV425" s="340"/>
      <c r="AW425" s="340"/>
      <c r="AX425" s="340"/>
      <c r="AY425" s="340"/>
      <c r="AZ425" s="340"/>
      <c r="BA425" s="340"/>
      <c r="BB425" s="340"/>
      <c r="BC425" s="340"/>
      <c r="BD425" s="376"/>
      <c r="BE425" s="377"/>
      <c r="BF425" s="377"/>
      <c r="BG425" s="377"/>
      <c r="BH425" s="377"/>
      <c r="BI425" s="377"/>
      <c r="BJ425" s="377"/>
      <c r="BK425" s="377"/>
      <c r="BL425" s="377"/>
      <c r="BM425" s="378"/>
      <c r="BN425" s="379" t="s">
        <v>485</v>
      </c>
      <c r="BO425" s="340"/>
      <c r="BP425" s="340"/>
      <c r="BQ425" s="340"/>
      <c r="BR425" s="340"/>
      <c r="BS425" s="340"/>
      <c r="BT425" s="340"/>
      <c r="BU425" s="340"/>
      <c r="BV425" s="340"/>
      <c r="BW425" s="390" t="s">
        <v>518</v>
      </c>
      <c r="BX425" s="391"/>
      <c r="BY425" s="391"/>
      <c r="BZ425" s="391"/>
      <c r="CA425" s="391"/>
      <c r="CB425" s="392"/>
      <c r="CC425" s="31"/>
      <c r="CG425" s="164"/>
    </row>
    <row r="426" spans="1:85" ht="16.149999999999999" hidden="1" customHeight="1">
      <c r="A426" s="361">
        <v>1</v>
      </c>
      <c r="B426" s="362"/>
      <c r="C426" s="362"/>
      <c r="D426" s="363"/>
      <c r="E426" s="346">
        <v>2</v>
      </c>
      <c r="F426" s="347"/>
      <c r="G426" s="347"/>
      <c r="H426" s="347"/>
      <c r="I426" s="347"/>
      <c r="J426" s="347"/>
      <c r="K426" s="347"/>
      <c r="L426" s="347"/>
      <c r="M426" s="347"/>
      <c r="N426" s="347"/>
      <c r="O426" s="347"/>
      <c r="P426" s="347"/>
      <c r="Q426" s="347"/>
      <c r="R426" s="347"/>
      <c r="S426" s="347"/>
      <c r="T426" s="347"/>
      <c r="U426" s="347"/>
      <c r="V426" s="347"/>
      <c r="W426" s="347"/>
      <c r="X426" s="347"/>
      <c r="Y426" s="347"/>
      <c r="Z426" s="347"/>
      <c r="AA426" s="347"/>
      <c r="AB426" s="347"/>
      <c r="AC426" s="347"/>
      <c r="AD426" s="347"/>
      <c r="AE426" s="347"/>
      <c r="AF426" s="347"/>
      <c r="AG426" s="347"/>
      <c r="AH426" s="347"/>
      <c r="AI426" s="347"/>
      <c r="AJ426" s="347"/>
      <c r="AK426" s="347"/>
      <c r="AL426" s="347"/>
      <c r="AM426" s="347"/>
      <c r="AN426" s="346">
        <v>3</v>
      </c>
      <c r="AO426" s="347"/>
      <c r="AP426" s="347"/>
      <c r="AQ426" s="347"/>
      <c r="AR426" s="347"/>
      <c r="AS426" s="347"/>
      <c r="AT426" s="347"/>
      <c r="AU426" s="348">
        <v>4</v>
      </c>
      <c r="AV426" s="348"/>
      <c r="AW426" s="348"/>
      <c r="AX426" s="348"/>
      <c r="AY426" s="348"/>
      <c r="AZ426" s="348"/>
      <c r="BA426" s="348"/>
      <c r="BB426" s="348"/>
      <c r="BC426" s="348"/>
      <c r="BD426" s="348">
        <v>5</v>
      </c>
      <c r="BE426" s="348"/>
      <c r="BF426" s="348"/>
      <c r="BG426" s="348"/>
      <c r="BH426" s="348"/>
      <c r="BI426" s="348"/>
      <c r="BJ426" s="348"/>
      <c r="BK426" s="348"/>
      <c r="BL426" s="348"/>
      <c r="BM426" s="348"/>
      <c r="BN426" s="348">
        <v>6</v>
      </c>
      <c r="BO426" s="348"/>
      <c r="BP426" s="348"/>
      <c r="BQ426" s="348"/>
      <c r="BR426" s="348"/>
      <c r="BS426" s="348"/>
      <c r="BT426" s="348"/>
      <c r="BU426" s="348"/>
      <c r="BV426" s="348"/>
      <c r="BW426" s="348">
        <v>7</v>
      </c>
      <c r="BX426" s="348"/>
      <c r="BY426" s="348"/>
      <c r="BZ426" s="348"/>
      <c r="CA426" s="348"/>
      <c r="CB426" s="348"/>
      <c r="CC426" s="31"/>
      <c r="CG426" s="164"/>
    </row>
    <row r="427" spans="1:85" ht="15" hidden="1">
      <c r="A427" s="341" t="s">
        <v>197</v>
      </c>
      <c r="B427" s="342"/>
      <c r="C427" s="342"/>
      <c r="D427" s="343"/>
      <c r="E427" s="344" t="s">
        <v>386</v>
      </c>
      <c r="F427" s="345"/>
      <c r="G427" s="345"/>
      <c r="H427" s="345"/>
      <c r="I427" s="345"/>
      <c r="J427" s="345"/>
      <c r="K427" s="345"/>
      <c r="L427" s="345"/>
      <c r="M427" s="345"/>
      <c r="N427" s="345"/>
      <c r="O427" s="345"/>
      <c r="P427" s="345"/>
      <c r="Q427" s="345"/>
      <c r="R427" s="345"/>
      <c r="S427" s="345"/>
      <c r="T427" s="345"/>
      <c r="U427" s="345"/>
      <c r="V427" s="345"/>
      <c r="W427" s="345"/>
      <c r="X427" s="345"/>
      <c r="Y427" s="345"/>
      <c r="Z427" s="345"/>
      <c r="AA427" s="345"/>
      <c r="AB427" s="345"/>
      <c r="AC427" s="345"/>
      <c r="AD427" s="345"/>
      <c r="AE427" s="345"/>
      <c r="AF427" s="345"/>
      <c r="AG427" s="345"/>
      <c r="AH427" s="345"/>
      <c r="AI427" s="345"/>
      <c r="AJ427" s="345"/>
      <c r="AK427" s="345"/>
      <c r="AL427" s="345"/>
      <c r="AM427" s="345"/>
      <c r="AN427" s="380"/>
      <c r="AO427" s="381"/>
      <c r="AP427" s="381"/>
      <c r="AQ427" s="381"/>
      <c r="AR427" s="381"/>
      <c r="AS427" s="381"/>
      <c r="AT427" s="382"/>
      <c r="AU427" s="383"/>
      <c r="AV427" s="381"/>
      <c r="AW427" s="381"/>
      <c r="AX427" s="381"/>
      <c r="AY427" s="381"/>
      <c r="AZ427" s="381"/>
      <c r="BA427" s="381"/>
      <c r="BB427" s="381"/>
      <c r="BC427" s="382"/>
      <c r="BD427" s="383"/>
      <c r="BE427" s="381"/>
      <c r="BF427" s="381"/>
      <c r="BG427" s="381"/>
      <c r="BH427" s="381"/>
      <c r="BI427" s="381"/>
      <c r="BJ427" s="381"/>
      <c r="BK427" s="381"/>
      <c r="BL427" s="381"/>
      <c r="BM427" s="382"/>
      <c r="BN427" s="383">
        <f>BD427</f>
        <v>0</v>
      </c>
      <c r="BO427" s="381"/>
      <c r="BP427" s="381"/>
      <c r="BQ427" s="381"/>
      <c r="BR427" s="381"/>
      <c r="BS427" s="381"/>
      <c r="BT427" s="381"/>
      <c r="BU427" s="381"/>
      <c r="BV427" s="382"/>
      <c r="BW427" s="383">
        <f>BD427</f>
        <v>0</v>
      </c>
      <c r="BX427" s="381"/>
      <c r="BY427" s="381"/>
      <c r="BZ427" s="381"/>
      <c r="CA427" s="381"/>
      <c r="CB427" s="382"/>
      <c r="CC427" s="31"/>
      <c r="CG427" s="164"/>
    </row>
    <row r="428" spans="1:85" ht="30.75" hidden="1" customHeight="1">
      <c r="A428" s="341" t="s">
        <v>197</v>
      </c>
      <c r="B428" s="342"/>
      <c r="C428" s="342"/>
      <c r="D428" s="343"/>
      <c r="E428" s="384" t="s">
        <v>684</v>
      </c>
      <c r="F428" s="385"/>
      <c r="G428" s="385"/>
      <c r="H428" s="385"/>
      <c r="I428" s="385"/>
      <c r="J428" s="385"/>
      <c r="K428" s="385"/>
      <c r="L428" s="385"/>
      <c r="M428" s="385"/>
      <c r="N428" s="385"/>
      <c r="O428" s="385"/>
      <c r="P428" s="385"/>
      <c r="Q428" s="385"/>
      <c r="R428" s="385"/>
      <c r="S428" s="385"/>
      <c r="T428" s="385"/>
      <c r="U428" s="385"/>
      <c r="V428" s="385"/>
      <c r="W428" s="385"/>
      <c r="X428" s="385"/>
      <c r="Y428" s="385"/>
      <c r="Z428" s="385"/>
      <c r="AA428" s="385"/>
      <c r="AB428" s="385"/>
      <c r="AC428" s="385"/>
      <c r="AD428" s="385"/>
      <c r="AE428" s="385"/>
      <c r="AF428" s="385"/>
      <c r="AG428" s="385"/>
      <c r="AH428" s="385"/>
      <c r="AI428" s="385"/>
      <c r="AJ428" s="385"/>
      <c r="AK428" s="385"/>
      <c r="AL428" s="385"/>
      <c r="AM428" s="385"/>
      <c r="AN428" s="380"/>
      <c r="AO428" s="381"/>
      <c r="AP428" s="381"/>
      <c r="AQ428" s="381"/>
      <c r="AR428" s="381"/>
      <c r="AS428" s="381"/>
      <c r="AT428" s="382"/>
      <c r="AU428" s="383"/>
      <c r="AV428" s="381"/>
      <c r="AW428" s="381"/>
      <c r="AX428" s="381"/>
      <c r="AY428" s="381"/>
      <c r="AZ428" s="381"/>
      <c r="BA428" s="381"/>
      <c r="BB428" s="381"/>
      <c r="BC428" s="382"/>
      <c r="BD428" s="386"/>
      <c r="BE428" s="387"/>
      <c r="BF428" s="387"/>
      <c r="BG428" s="387"/>
      <c r="BH428" s="387"/>
      <c r="BI428" s="387"/>
      <c r="BJ428" s="387"/>
      <c r="BK428" s="387"/>
      <c r="BL428" s="387"/>
      <c r="BM428" s="388"/>
      <c r="BN428" s="386"/>
      <c r="BO428" s="387"/>
      <c r="BP428" s="387"/>
      <c r="BQ428" s="387"/>
      <c r="BR428" s="387"/>
      <c r="BS428" s="387"/>
      <c r="BT428" s="387"/>
      <c r="BU428" s="387"/>
      <c r="BV428" s="388"/>
      <c r="BW428" s="386"/>
      <c r="BX428" s="387"/>
      <c r="BY428" s="387"/>
      <c r="BZ428" s="387"/>
      <c r="CA428" s="387"/>
      <c r="CB428" s="388"/>
      <c r="CC428" s="31"/>
      <c r="CG428" s="164"/>
    </row>
    <row r="429" spans="1:85" ht="16.5" hidden="1" customHeight="1">
      <c r="A429" s="341" t="s">
        <v>137</v>
      </c>
      <c r="B429" s="342"/>
      <c r="C429" s="342"/>
      <c r="D429" s="343"/>
      <c r="E429" s="344" t="s">
        <v>387</v>
      </c>
      <c r="F429" s="345"/>
      <c r="G429" s="345"/>
      <c r="H429" s="345"/>
      <c r="I429" s="345"/>
      <c r="J429" s="345"/>
      <c r="K429" s="345"/>
      <c r="L429" s="345"/>
      <c r="M429" s="345"/>
      <c r="N429" s="345"/>
      <c r="O429" s="345"/>
      <c r="P429" s="345"/>
      <c r="Q429" s="345"/>
      <c r="R429" s="345"/>
      <c r="S429" s="345"/>
      <c r="T429" s="345"/>
      <c r="U429" s="345"/>
      <c r="V429" s="345"/>
      <c r="W429" s="345"/>
      <c r="X429" s="345"/>
      <c r="Y429" s="345"/>
      <c r="Z429" s="345"/>
      <c r="AA429" s="345"/>
      <c r="AB429" s="345"/>
      <c r="AC429" s="345"/>
      <c r="AD429" s="345"/>
      <c r="AE429" s="345"/>
      <c r="AF429" s="345"/>
      <c r="AG429" s="345"/>
      <c r="AH429" s="345"/>
      <c r="AI429" s="345"/>
      <c r="AJ429" s="345"/>
      <c r="AK429" s="345"/>
      <c r="AL429" s="345"/>
      <c r="AM429" s="345"/>
      <c r="AN429" s="380"/>
      <c r="AO429" s="381"/>
      <c r="AP429" s="381"/>
      <c r="AQ429" s="381"/>
      <c r="AR429" s="381"/>
      <c r="AS429" s="381"/>
      <c r="AT429" s="382"/>
      <c r="AU429" s="383"/>
      <c r="AV429" s="381"/>
      <c r="AW429" s="381"/>
      <c r="AX429" s="381"/>
      <c r="AY429" s="381"/>
      <c r="AZ429" s="381"/>
      <c r="BA429" s="381"/>
      <c r="BB429" s="381"/>
      <c r="BC429" s="382"/>
      <c r="BD429" s="386"/>
      <c r="BE429" s="387"/>
      <c r="BF429" s="387"/>
      <c r="BG429" s="387"/>
      <c r="BH429" s="387"/>
      <c r="BI429" s="387"/>
      <c r="BJ429" s="387"/>
      <c r="BK429" s="387"/>
      <c r="BL429" s="387"/>
      <c r="BM429" s="388"/>
      <c r="BN429" s="386"/>
      <c r="BO429" s="387"/>
      <c r="BP429" s="387"/>
      <c r="BQ429" s="387"/>
      <c r="BR429" s="387"/>
      <c r="BS429" s="387"/>
      <c r="BT429" s="387"/>
      <c r="BU429" s="387"/>
      <c r="BV429" s="388"/>
      <c r="BW429" s="386"/>
      <c r="BX429" s="387"/>
      <c r="BY429" s="387"/>
      <c r="BZ429" s="387"/>
      <c r="CA429" s="387"/>
      <c r="CB429" s="388"/>
      <c r="CC429" s="31"/>
      <c r="CG429" s="164"/>
    </row>
    <row r="430" spans="1:85" ht="15" hidden="1">
      <c r="A430" s="350"/>
      <c r="B430" s="351"/>
      <c r="C430" s="351"/>
      <c r="D430" s="352"/>
      <c r="E430" s="353" t="s">
        <v>168</v>
      </c>
      <c r="F430" s="354"/>
      <c r="G430" s="354"/>
      <c r="H430" s="354"/>
      <c r="I430" s="354"/>
      <c r="J430" s="354"/>
      <c r="K430" s="354"/>
      <c r="L430" s="354"/>
      <c r="M430" s="354"/>
      <c r="N430" s="354"/>
      <c r="O430" s="354"/>
      <c r="P430" s="354"/>
      <c r="Q430" s="354"/>
      <c r="R430" s="354"/>
      <c r="S430" s="354"/>
      <c r="T430" s="354"/>
      <c r="U430" s="354"/>
      <c r="V430" s="354"/>
      <c r="W430" s="354"/>
      <c r="X430" s="354"/>
      <c r="Y430" s="354"/>
      <c r="Z430" s="354"/>
      <c r="AA430" s="354"/>
      <c r="AB430" s="354"/>
      <c r="AC430" s="354"/>
      <c r="AD430" s="354"/>
      <c r="AE430" s="354"/>
      <c r="AF430" s="354"/>
      <c r="AG430" s="354"/>
      <c r="AH430" s="354"/>
      <c r="AI430" s="354"/>
      <c r="AJ430" s="354"/>
      <c r="AK430" s="354"/>
      <c r="AL430" s="354"/>
      <c r="AM430" s="354"/>
      <c r="AN430" s="355" t="s">
        <v>5</v>
      </c>
      <c r="AO430" s="356"/>
      <c r="AP430" s="356"/>
      <c r="AQ430" s="356"/>
      <c r="AR430" s="356"/>
      <c r="AS430" s="356" t="s">
        <v>5</v>
      </c>
      <c r="AT430" s="356"/>
      <c r="AU430" s="357" t="s">
        <v>5</v>
      </c>
      <c r="AV430" s="358"/>
      <c r="AW430" s="358"/>
      <c r="AX430" s="358"/>
      <c r="AY430" s="358"/>
      <c r="AZ430" s="358"/>
      <c r="BA430" s="358"/>
      <c r="BB430" s="358"/>
      <c r="BC430" s="359" t="s">
        <v>5</v>
      </c>
      <c r="BD430" s="366">
        <f>SUM(BD427:BD429)</f>
        <v>0</v>
      </c>
      <c r="BE430" s="367"/>
      <c r="BF430" s="367"/>
      <c r="BG430" s="367"/>
      <c r="BH430" s="367"/>
      <c r="BI430" s="367"/>
      <c r="BJ430" s="367"/>
      <c r="BK430" s="367"/>
      <c r="BL430" s="367"/>
      <c r="BM430" s="368"/>
      <c r="BN430" s="366">
        <f>SUM(BN427:BN429)</f>
        <v>0</v>
      </c>
      <c r="BO430" s="367"/>
      <c r="BP430" s="367"/>
      <c r="BQ430" s="367"/>
      <c r="BR430" s="367"/>
      <c r="BS430" s="367"/>
      <c r="BT430" s="367"/>
      <c r="BU430" s="367"/>
      <c r="BV430" s="368"/>
      <c r="BW430" s="366">
        <f>SUM(BW427:BW429)</f>
        <v>0</v>
      </c>
      <c r="BX430" s="367"/>
      <c r="BY430" s="367"/>
      <c r="BZ430" s="367"/>
      <c r="CA430" s="367"/>
      <c r="CB430" s="368"/>
      <c r="CC430" s="31"/>
      <c r="CG430" s="164"/>
    </row>
    <row r="431" spans="1:85" ht="15" hidden="1">
      <c r="E431" s="102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86"/>
      <c r="AO431" s="79"/>
      <c r="AP431" s="79"/>
      <c r="AQ431" s="79"/>
      <c r="AR431" s="79"/>
      <c r="AS431" s="79"/>
      <c r="AT431" s="79"/>
      <c r="AU431" s="78"/>
      <c r="AV431" s="78"/>
      <c r="AW431" s="78"/>
      <c r="AX431" s="78"/>
      <c r="AY431" s="78"/>
      <c r="AZ431" s="78"/>
      <c r="BA431" s="78"/>
      <c r="BB431" s="78"/>
      <c r="BC431" s="78"/>
      <c r="BD431" s="206"/>
      <c r="BE431" s="206"/>
      <c r="BF431" s="206"/>
      <c r="BG431" s="206"/>
      <c r="BH431" s="206"/>
      <c r="BI431" s="206"/>
      <c r="BJ431" s="206"/>
      <c r="BK431" s="206"/>
      <c r="BL431" s="206"/>
      <c r="BM431" s="206"/>
      <c r="BN431" s="206"/>
      <c r="BO431" s="206"/>
      <c r="BP431" s="206"/>
      <c r="BQ431" s="206"/>
      <c r="BR431" s="206"/>
      <c r="BS431" s="206"/>
      <c r="BT431" s="206"/>
      <c r="BU431" s="206"/>
      <c r="BV431" s="206"/>
      <c r="BW431" s="206"/>
      <c r="BX431" s="206"/>
      <c r="BY431" s="206"/>
      <c r="BZ431" s="206"/>
      <c r="CA431" s="206"/>
      <c r="CB431" s="206"/>
      <c r="CC431" s="31"/>
      <c r="CG431" s="164"/>
    </row>
    <row r="432" spans="1:85" ht="31.5" hidden="1" customHeight="1">
      <c r="A432" s="369" t="s">
        <v>685</v>
      </c>
      <c r="B432" s="369"/>
      <c r="C432" s="369"/>
      <c r="D432" s="369"/>
      <c r="E432" s="369"/>
      <c r="F432" s="369"/>
      <c r="G432" s="369"/>
      <c r="H432" s="369"/>
      <c r="I432" s="369"/>
      <c r="J432" s="369"/>
      <c r="K432" s="369"/>
      <c r="L432" s="369"/>
      <c r="M432" s="369"/>
      <c r="N432" s="369"/>
      <c r="O432" s="369"/>
      <c r="P432" s="369"/>
      <c r="Q432" s="369"/>
      <c r="R432" s="369"/>
      <c r="S432" s="369"/>
      <c r="T432" s="369"/>
      <c r="U432" s="369"/>
      <c r="V432" s="369"/>
      <c r="W432" s="369"/>
      <c r="X432" s="369"/>
      <c r="Y432" s="369"/>
      <c r="Z432" s="369"/>
      <c r="AA432" s="369"/>
      <c r="AB432" s="369"/>
      <c r="AC432" s="369"/>
      <c r="AD432" s="369"/>
      <c r="AE432" s="369"/>
      <c r="AF432" s="369"/>
      <c r="AG432" s="369"/>
      <c r="AH432" s="369"/>
      <c r="AI432" s="369"/>
      <c r="AJ432" s="369"/>
      <c r="AK432" s="369"/>
      <c r="AL432" s="369"/>
      <c r="AM432" s="369"/>
      <c r="AN432" s="369"/>
      <c r="AO432" s="369"/>
      <c r="AP432" s="369"/>
      <c r="AQ432" s="369"/>
      <c r="AR432" s="369"/>
      <c r="AS432" s="369"/>
      <c r="AT432" s="369"/>
      <c r="AU432" s="369"/>
      <c r="AV432" s="369"/>
      <c r="AW432" s="369"/>
      <c r="AX432" s="369"/>
      <c r="AY432" s="369"/>
      <c r="AZ432" s="369"/>
      <c r="BA432" s="369"/>
      <c r="BB432" s="369"/>
      <c r="BC432" s="369"/>
      <c r="BD432" s="369"/>
      <c r="BE432" s="369"/>
      <c r="BF432" s="369"/>
      <c r="BG432" s="369"/>
      <c r="BH432" s="369"/>
      <c r="BI432" s="369"/>
      <c r="BJ432" s="369"/>
      <c r="BK432" s="369"/>
      <c r="BL432" s="369"/>
      <c r="BM432" s="369"/>
      <c r="BN432" s="369"/>
      <c r="BO432" s="369"/>
      <c r="BP432" s="369"/>
      <c r="BQ432" s="369"/>
      <c r="BR432" s="369"/>
      <c r="BS432" s="369"/>
      <c r="BT432" s="369"/>
      <c r="BU432" s="369"/>
      <c r="BV432" s="369"/>
      <c r="BW432" s="369"/>
      <c r="BX432" s="369"/>
      <c r="BY432" s="369"/>
      <c r="BZ432" s="369"/>
      <c r="CA432" s="369"/>
      <c r="CB432" s="369"/>
    </row>
    <row r="433" spans="1:80" ht="14.25" hidden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</row>
    <row r="434" spans="1:80" ht="15" hidden="1">
      <c r="A434" s="370" t="s">
        <v>187</v>
      </c>
      <c r="B434" s="371"/>
      <c r="C434" s="371"/>
      <c r="D434" s="372"/>
      <c r="E434" s="379" t="s">
        <v>166</v>
      </c>
      <c r="F434" s="340"/>
      <c r="G434" s="340"/>
      <c r="H434" s="340"/>
      <c r="I434" s="340"/>
      <c r="J434" s="340"/>
      <c r="K434" s="340"/>
      <c r="L434" s="340"/>
      <c r="M434" s="340"/>
      <c r="N434" s="340"/>
      <c r="O434" s="340"/>
      <c r="P434" s="340"/>
      <c r="Q434" s="340"/>
      <c r="R434" s="340"/>
      <c r="S434" s="340"/>
      <c r="T434" s="340"/>
      <c r="U434" s="340"/>
      <c r="V434" s="340"/>
      <c r="W434" s="340"/>
      <c r="X434" s="340"/>
      <c r="Y434" s="340"/>
      <c r="Z434" s="340"/>
      <c r="AA434" s="340"/>
      <c r="AB434" s="340"/>
      <c r="AC434" s="340"/>
      <c r="AD434" s="340"/>
      <c r="AE434" s="340"/>
      <c r="AF434" s="340"/>
      <c r="AG434" s="340"/>
      <c r="AH434" s="340"/>
      <c r="AI434" s="340"/>
      <c r="AJ434" s="340"/>
      <c r="AK434" s="340"/>
      <c r="AL434" s="340"/>
      <c r="AM434" s="340"/>
      <c r="AN434" s="379" t="s">
        <v>173</v>
      </c>
      <c r="AO434" s="340"/>
      <c r="AP434" s="340"/>
      <c r="AQ434" s="340"/>
      <c r="AR434" s="340"/>
      <c r="AS434" s="340"/>
      <c r="AT434" s="340"/>
      <c r="AU434" s="379" t="s">
        <v>229</v>
      </c>
      <c r="AV434" s="340"/>
      <c r="AW434" s="340"/>
      <c r="AX434" s="340"/>
      <c r="AY434" s="340"/>
      <c r="AZ434" s="340"/>
      <c r="BA434" s="340"/>
      <c r="BB434" s="340"/>
      <c r="BC434" s="340"/>
      <c r="BD434" s="379" t="s">
        <v>315</v>
      </c>
      <c r="BE434" s="340"/>
      <c r="BF434" s="340"/>
      <c r="BG434" s="340"/>
      <c r="BH434" s="340"/>
      <c r="BI434" s="340"/>
      <c r="BJ434" s="340"/>
      <c r="BK434" s="340"/>
      <c r="BL434" s="340"/>
      <c r="BM434" s="340"/>
      <c r="BN434" s="340"/>
      <c r="BO434" s="340"/>
      <c r="BP434" s="340"/>
      <c r="BQ434" s="340"/>
      <c r="BR434" s="340"/>
      <c r="BS434" s="340"/>
      <c r="BT434" s="340"/>
      <c r="BU434" s="340"/>
      <c r="BV434" s="340"/>
      <c r="BW434" s="340"/>
      <c r="BX434" s="340"/>
      <c r="BY434" s="340"/>
      <c r="BZ434" s="340"/>
      <c r="CA434" s="340"/>
      <c r="CB434" s="340"/>
    </row>
    <row r="435" spans="1:80" ht="15" hidden="1" customHeight="1">
      <c r="A435" s="373"/>
      <c r="B435" s="374"/>
      <c r="C435" s="374"/>
      <c r="D435" s="375"/>
      <c r="E435" s="340"/>
      <c r="F435" s="340"/>
      <c r="G435" s="340"/>
      <c r="H435" s="340"/>
      <c r="I435" s="340"/>
      <c r="J435" s="340"/>
      <c r="K435" s="340"/>
      <c r="L435" s="340"/>
      <c r="M435" s="340"/>
      <c r="N435" s="340"/>
      <c r="O435" s="340"/>
      <c r="P435" s="340"/>
      <c r="Q435" s="340"/>
      <c r="R435" s="340"/>
      <c r="S435" s="340"/>
      <c r="T435" s="340"/>
      <c r="U435" s="340"/>
      <c r="V435" s="340"/>
      <c r="W435" s="340"/>
      <c r="X435" s="340"/>
      <c r="Y435" s="340"/>
      <c r="Z435" s="340"/>
      <c r="AA435" s="340"/>
      <c r="AB435" s="340"/>
      <c r="AC435" s="340"/>
      <c r="AD435" s="340"/>
      <c r="AE435" s="340"/>
      <c r="AF435" s="340"/>
      <c r="AG435" s="340"/>
      <c r="AH435" s="340"/>
      <c r="AI435" s="340"/>
      <c r="AJ435" s="340"/>
      <c r="AK435" s="340"/>
      <c r="AL435" s="340"/>
      <c r="AM435" s="340"/>
      <c r="AN435" s="340"/>
      <c r="AO435" s="340"/>
      <c r="AP435" s="340"/>
      <c r="AQ435" s="340"/>
      <c r="AR435" s="340"/>
      <c r="AS435" s="340"/>
      <c r="AT435" s="340"/>
      <c r="AU435" s="340"/>
      <c r="AV435" s="340"/>
      <c r="AW435" s="340"/>
      <c r="AX435" s="340"/>
      <c r="AY435" s="340"/>
      <c r="AZ435" s="340"/>
      <c r="BA435" s="340"/>
      <c r="BB435" s="340"/>
      <c r="BC435" s="340"/>
      <c r="BD435" s="379" t="s">
        <v>276</v>
      </c>
      <c r="BE435" s="340"/>
      <c r="BF435" s="340"/>
      <c r="BG435" s="340"/>
      <c r="BH435" s="340"/>
      <c r="BI435" s="340"/>
      <c r="BJ435" s="340"/>
      <c r="BK435" s="340"/>
      <c r="BL435" s="340"/>
      <c r="BM435" s="340"/>
      <c r="BN435" s="379" t="s">
        <v>274</v>
      </c>
      <c r="BO435" s="340"/>
      <c r="BP435" s="340"/>
      <c r="BQ435" s="340"/>
      <c r="BR435" s="340"/>
      <c r="BS435" s="340"/>
      <c r="BT435" s="340"/>
      <c r="BU435" s="340"/>
      <c r="BV435" s="340"/>
      <c r="BW435" s="340"/>
      <c r="BX435" s="340"/>
      <c r="BY435" s="340"/>
      <c r="BZ435" s="340"/>
      <c r="CA435" s="340"/>
      <c r="CB435" s="340"/>
    </row>
    <row r="436" spans="1:80" ht="15" hidden="1" customHeight="1">
      <c r="A436" s="376"/>
      <c r="B436" s="377"/>
      <c r="C436" s="377"/>
      <c r="D436" s="378"/>
      <c r="E436" s="340"/>
      <c r="F436" s="340"/>
      <c r="G436" s="340"/>
      <c r="H436" s="340"/>
      <c r="I436" s="340"/>
      <c r="J436" s="340"/>
      <c r="K436" s="340"/>
      <c r="L436" s="340"/>
      <c r="M436" s="340"/>
      <c r="N436" s="340"/>
      <c r="O436" s="340"/>
      <c r="P436" s="340"/>
      <c r="Q436" s="340"/>
      <c r="R436" s="340"/>
      <c r="S436" s="340"/>
      <c r="T436" s="340"/>
      <c r="U436" s="340"/>
      <c r="V436" s="340"/>
      <c r="W436" s="340"/>
      <c r="X436" s="340"/>
      <c r="Y436" s="340"/>
      <c r="Z436" s="340"/>
      <c r="AA436" s="340"/>
      <c r="AB436" s="340"/>
      <c r="AC436" s="340"/>
      <c r="AD436" s="340"/>
      <c r="AE436" s="340"/>
      <c r="AF436" s="340"/>
      <c r="AG436" s="340"/>
      <c r="AH436" s="340"/>
      <c r="AI436" s="340"/>
      <c r="AJ436" s="340"/>
      <c r="AK436" s="340"/>
      <c r="AL436" s="340"/>
      <c r="AM436" s="340"/>
      <c r="AN436" s="340"/>
      <c r="AO436" s="340"/>
      <c r="AP436" s="340"/>
      <c r="AQ436" s="340"/>
      <c r="AR436" s="340"/>
      <c r="AS436" s="340"/>
      <c r="AT436" s="340"/>
      <c r="AU436" s="340"/>
      <c r="AV436" s="340"/>
      <c r="AW436" s="340"/>
      <c r="AX436" s="340"/>
      <c r="AY436" s="340"/>
      <c r="AZ436" s="340"/>
      <c r="BA436" s="340"/>
      <c r="BB436" s="340"/>
      <c r="BC436" s="340"/>
      <c r="BD436" s="340"/>
      <c r="BE436" s="340"/>
      <c r="BF436" s="340"/>
      <c r="BG436" s="340"/>
      <c r="BH436" s="340"/>
      <c r="BI436" s="340"/>
      <c r="BJ436" s="340"/>
      <c r="BK436" s="340"/>
      <c r="BL436" s="340"/>
      <c r="BM436" s="340"/>
      <c r="BN436" s="379" t="s">
        <v>485</v>
      </c>
      <c r="BO436" s="340"/>
      <c r="BP436" s="340"/>
      <c r="BQ436" s="340"/>
      <c r="BR436" s="340"/>
      <c r="BS436" s="340"/>
      <c r="BT436" s="340"/>
      <c r="BU436" s="340"/>
      <c r="BV436" s="340"/>
      <c r="BW436" s="379" t="s">
        <v>518</v>
      </c>
      <c r="BX436" s="379"/>
      <c r="BY436" s="379"/>
      <c r="BZ436" s="379"/>
      <c r="CA436" s="379"/>
      <c r="CB436" s="379"/>
    </row>
    <row r="437" spans="1:80" ht="15" hidden="1">
      <c r="A437" s="361">
        <v>1</v>
      </c>
      <c r="B437" s="362"/>
      <c r="C437" s="362"/>
      <c r="D437" s="363"/>
      <c r="E437" s="346">
        <v>2</v>
      </c>
      <c r="F437" s="347"/>
      <c r="G437" s="347"/>
      <c r="H437" s="347"/>
      <c r="I437" s="347"/>
      <c r="J437" s="347"/>
      <c r="K437" s="347"/>
      <c r="L437" s="347"/>
      <c r="M437" s="347"/>
      <c r="N437" s="347"/>
      <c r="O437" s="347"/>
      <c r="P437" s="347"/>
      <c r="Q437" s="347"/>
      <c r="R437" s="347"/>
      <c r="S437" s="347"/>
      <c r="T437" s="347"/>
      <c r="U437" s="347"/>
      <c r="V437" s="347"/>
      <c r="W437" s="347"/>
      <c r="X437" s="347"/>
      <c r="Y437" s="347"/>
      <c r="Z437" s="347"/>
      <c r="AA437" s="347"/>
      <c r="AB437" s="347"/>
      <c r="AC437" s="347"/>
      <c r="AD437" s="347"/>
      <c r="AE437" s="347"/>
      <c r="AF437" s="347"/>
      <c r="AG437" s="347"/>
      <c r="AH437" s="347"/>
      <c r="AI437" s="347"/>
      <c r="AJ437" s="347"/>
      <c r="AK437" s="347"/>
      <c r="AL437" s="347"/>
      <c r="AM437" s="347"/>
      <c r="AN437" s="346">
        <v>3</v>
      </c>
      <c r="AO437" s="347"/>
      <c r="AP437" s="347"/>
      <c r="AQ437" s="347"/>
      <c r="AR437" s="347"/>
      <c r="AS437" s="347"/>
      <c r="AT437" s="347"/>
      <c r="AU437" s="348">
        <v>4</v>
      </c>
      <c r="AV437" s="348"/>
      <c r="AW437" s="348"/>
      <c r="AX437" s="348"/>
      <c r="AY437" s="348"/>
      <c r="AZ437" s="348"/>
      <c r="BA437" s="348"/>
      <c r="BB437" s="348"/>
      <c r="BC437" s="348"/>
      <c r="BD437" s="348">
        <v>5</v>
      </c>
      <c r="BE437" s="348"/>
      <c r="BF437" s="348"/>
      <c r="BG437" s="348"/>
      <c r="BH437" s="348"/>
      <c r="BI437" s="348"/>
      <c r="BJ437" s="348"/>
      <c r="BK437" s="348"/>
      <c r="BL437" s="348"/>
      <c r="BM437" s="348"/>
      <c r="BN437" s="348">
        <v>6</v>
      </c>
      <c r="BO437" s="348"/>
      <c r="BP437" s="348"/>
      <c r="BQ437" s="348"/>
      <c r="BR437" s="348"/>
      <c r="BS437" s="348"/>
      <c r="BT437" s="348"/>
      <c r="BU437" s="348"/>
      <c r="BV437" s="348"/>
      <c r="BW437" s="348">
        <v>7</v>
      </c>
      <c r="BX437" s="348"/>
      <c r="BY437" s="348"/>
      <c r="BZ437" s="348"/>
      <c r="CA437" s="348"/>
      <c r="CB437" s="348"/>
    </row>
    <row r="438" spans="1:80" ht="27" hidden="1" customHeight="1">
      <c r="A438" s="341" t="s">
        <v>197</v>
      </c>
      <c r="B438" s="342"/>
      <c r="C438" s="342"/>
      <c r="D438" s="343"/>
      <c r="E438" s="364" t="s">
        <v>686</v>
      </c>
      <c r="F438" s="365"/>
      <c r="G438" s="365"/>
      <c r="H438" s="365"/>
      <c r="I438" s="365"/>
      <c r="J438" s="365"/>
      <c r="K438" s="365"/>
      <c r="L438" s="365"/>
      <c r="M438" s="365"/>
      <c r="N438" s="365"/>
      <c r="O438" s="365"/>
      <c r="P438" s="365"/>
      <c r="Q438" s="365"/>
      <c r="R438" s="365"/>
      <c r="S438" s="365"/>
      <c r="T438" s="365"/>
      <c r="U438" s="365"/>
      <c r="V438" s="365"/>
      <c r="W438" s="365"/>
      <c r="X438" s="365"/>
      <c r="Y438" s="365"/>
      <c r="Z438" s="365"/>
      <c r="AA438" s="365"/>
      <c r="AB438" s="365"/>
      <c r="AC438" s="365"/>
      <c r="AD438" s="365"/>
      <c r="AE438" s="365"/>
      <c r="AF438" s="365"/>
      <c r="AG438" s="365"/>
      <c r="AH438" s="365"/>
      <c r="AI438" s="365"/>
      <c r="AJ438" s="365"/>
      <c r="AK438" s="365"/>
      <c r="AL438" s="365"/>
      <c r="AM438" s="365"/>
      <c r="AN438" s="346"/>
      <c r="AO438" s="347"/>
      <c r="AP438" s="347"/>
      <c r="AQ438" s="347"/>
      <c r="AR438" s="347"/>
      <c r="AS438" s="347"/>
      <c r="AT438" s="347"/>
      <c r="AU438" s="348"/>
      <c r="AV438" s="348"/>
      <c r="AW438" s="348"/>
      <c r="AX438" s="348"/>
      <c r="AY438" s="348"/>
      <c r="AZ438" s="348"/>
      <c r="BA438" s="348"/>
      <c r="BB438" s="348"/>
      <c r="BC438" s="348"/>
      <c r="BD438" s="349"/>
      <c r="BE438" s="349"/>
      <c r="BF438" s="349"/>
      <c r="BG438" s="349"/>
      <c r="BH438" s="349"/>
      <c r="BI438" s="349"/>
      <c r="BJ438" s="349"/>
      <c r="BK438" s="349"/>
      <c r="BL438" s="349"/>
      <c r="BM438" s="349"/>
      <c r="BN438" s="349"/>
      <c r="BO438" s="349"/>
      <c r="BP438" s="349"/>
      <c r="BQ438" s="349"/>
      <c r="BR438" s="349"/>
      <c r="BS438" s="349"/>
      <c r="BT438" s="349"/>
      <c r="BU438" s="349"/>
      <c r="BV438" s="349"/>
      <c r="BW438" s="349"/>
      <c r="BX438" s="349"/>
      <c r="BY438" s="349"/>
      <c r="BZ438" s="349"/>
      <c r="CA438" s="349"/>
      <c r="CB438" s="349"/>
    </row>
    <row r="439" spans="1:80" ht="19.5" hidden="1" customHeight="1">
      <c r="A439" s="341" t="s">
        <v>137</v>
      </c>
      <c r="B439" s="342"/>
      <c r="C439" s="342"/>
      <c r="D439" s="343"/>
      <c r="E439" s="344" t="s">
        <v>364</v>
      </c>
      <c r="F439" s="345"/>
      <c r="G439" s="345"/>
      <c r="H439" s="345"/>
      <c r="I439" s="345"/>
      <c r="J439" s="345"/>
      <c r="K439" s="345"/>
      <c r="L439" s="345"/>
      <c r="M439" s="345"/>
      <c r="N439" s="345"/>
      <c r="O439" s="345"/>
      <c r="P439" s="345"/>
      <c r="Q439" s="345"/>
      <c r="R439" s="345"/>
      <c r="S439" s="345"/>
      <c r="T439" s="345"/>
      <c r="U439" s="345"/>
      <c r="V439" s="345"/>
      <c r="W439" s="345"/>
      <c r="X439" s="345"/>
      <c r="Y439" s="345"/>
      <c r="Z439" s="345"/>
      <c r="AA439" s="345"/>
      <c r="AB439" s="345"/>
      <c r="AC439" s="345"/>
      <c r="AD439" s="345"/>
      <c r="AE439" s="345"/>
      <c r="AF439" s="345"/>
      <c r="AG439" s="345"/>
      <c r="AH439" s="345"/>
      <c r="AI439" s="345"/>
      <c r="AJ439" s="345"/>
      <c r="AK439" s="345"/>
      <c r="AL439" s="345"/>
      <c r="AM439" s="345"/>
      <c r="AN439" s="346"/>
      <c r="AO439" s="347"/>
      <c r="AP439" s="347"/>
      <c r="AQ439" s="347"/>
      <c r="AR439" s="347"/>
      <c r="AS439" s="347"/>
      <c r="AT439" s="347"/>
      <c r="AU439" s="348"/>
      <c r="AV439" s="348"/>
      <c r="AW439" s="348"/>
      <c r="AX439" s="348"/>
      <c r="AY439" s="348"/>
      <c r="AZ439" s="348"/>
      <c r="BA439" s="348"/>
      <c r="BB439" s="348"/>
      <c r="BC439" s="348"/>
      <c r="BD439" s="349"/>
      <c r="BE439" s="349"/>
      <c r="BF439" s="349"/>
      <c r="BG439" s="349"/>
      <c r="BH439" s="349"/>
      <c r="BI439" s="349"/>
      <c r="BJ439" s="349"/>
      <c r="BK439" s="349"/>
      <c r="BL439" s="349"/>
      <c r="BM439" s="349"/>
      <c r="BN439" s="349">
        <f>BD439</f>
        <v>0</v>
      </c>
      <c r="BO439" s="349"/>
      <c r="BP439" s="349"/>
      <c r="BQ439" s="349"/>
      <c r="BR439" s="349"/>
      <c r="BS439" s="349"/>
      <c r="BT439" s="349"/>
      <c r="BU439" s="349"/>
      <c r="BV439" s="349"/>
      <c r="BW439" s="349">
        <f>BD439</f>
        <v>0</v>
      </c>
      <c r="BX439" s="349"/>
      <c r="BY439" s="349"/>
      <c r="BZ439" s="349"/>
      <c r="CA439" s="349"/>
      <c r="CB439" s="349"/>
    </row>
    <row r="440" spans="1:80" ht="15" hidden="1">
      <c r="A440" s="341" t="s">
        <v>139</v>
      </c>
      <c r="B440" s="342"/>
      <c r="C440" s="342"/>
      <c r="D440" s="343"/>
      <c r="E440" s="344"/>
      <c r="F440" s="345"/>
      <c r="G440" s="345"/>
      <c r="H440" s="345"/>
      <c r="I440" s="345"/>
      <c r="J440" s="345"/>
      <c r="K440" s="345"/>
      <c r="L440" s="345"/>
      <c r="M440" s="345"/>
      <c r="N440" s="345"/>
      <c r="O440" s="345"/>
      <c r="P440" s="345"/>
      <c r="Q440" s="345"/>
      <c r="R440" s="345"/>
      <c r="S440" s="345"/>
      <c r="T440" s="345"/>
      <c r="U440" s="345"/>
      <c r="V440" s="345"/>
      <c r="W440" s="345"/>
      <c r="X440" s="345"/>
      <c r="Y440" s="345"/>
      <c r="Z440" s="345"/>
      <c r="AA440" s="345"/>
      <c r="AB440" s="345"/>
      <c r="AC440" s="345"/>
      <c r="AD440" s="345"/>
      <c r="AE440" s="345"/>
      <c r="AF440" s="345"/>
      <c r="AG440" s="345"/>
      <c r="AH440" s="345"/>
      <c r="AI440" s="345"/>
      <c r="AJ440" s="345"/>
      <c r="AK440" s="345"/>
      <c r="AL440" s="345"/>
      <c r="AM440" s="345"/>
      <c r="AN440" s="346"/>
      <c r="AO440" s="347"/>
      <c r="AP440" s="347"/>
      <c r="AQ440" s="347"/>
      <c r="AR440" s="347"/>
      <c r="AS440" s="347"/>
      <c r="AT440" s="347"/>
      <c r="AU440" s="348"/>
      <c r="AV440" s="348"/>
      <c r="AW440" s="348"/>
      <c r="AX440" s="348"/>
      <c r="AY440" s="348"/>
      <c r="AZ440" s="348"/>
      <c r="BA440" s="348"/>
      <c r="BB440" s="348"/>
      <c r="BC440" s="348"/>
      <c r="BD440" s="349"/>
      <c r="BE440" s="349"/>
      <c r="BF440" s="349"/>
      <c r="BG440" s="349"/>
      <c r="BH440" s="349"/>
      <c r="BI440" s="349"/>
      <c r="BJ440" s="349"/>
      <c r="BK440" s="349"/>
      <c r="BL440" s="349"/>
      <c r="BM440" s="349"/>
      <c r="BN440" s="349"/>
      <c r="BO440" s="349"/>
      <c r="BP440" s="349"/>
      <c r="BQ440" s="349"/>
      <c r="BR440" s="349"/>
      <c r="BS440" s="349"/>
      <c r="BT440" s="349"/>
      <c r="BU440" s="349"/>
      <c r="BV440" s="349"/>
      <c r="BW440" s="349"/>
      <c r="BX440" s="349"/>
      <c r="BY440" s="349"/>
      <c r="BZ440" s="349"/>
      <c r="CA440" s="349"/>
      <c r="CB440" s="349"/>
    </row>
    <row r="441" spans="1:80" ht="15" hidden="1">
      <c r="A441" s="350"/>
      <c r="B441" s="351"/>
      <c r="C441" s="351"/>
      <c r="D441" s="352"/>
      <c r="E441" s="353" t="s">
        <v>168</v>
      </c>
      <c r="F441" s="354"/>
      <c r="G441" s="354"/>
      <c r="H441" s="354"/>
      <c r="I441" s="354"/>
      <c r="J441" s="354"/>
      <c r="K441" s="354"/>
      <c r="L441" s="354"/>
      <c r="M441" s="354"/>
      <c r="N441" s="354"/>
      <c r="O441" s="354"/>
      <c r="P441" s="354"/>
      <c r="Q441" s="354"/>
      <c r="R441" s="354"/>
      <c r="S441" s="354"/>
      <c r="T441" s="354"/>
      <c r="U441" s="354"/>
      <c r="V441" s="354"/>
      <c r="W441" s="354"/>
      <c r="X441" s="354"/>
      <c r="Y441" s="354"/>
      <c r="Z441" s="354"/>
      <c r="AA441" s="354"/>
      <c r="AB441" s="354"/>
      <c r="AC441" s="354"/>
      <c r="AD441" s="354"/>
      <c r="AE441" s="354"/>
      <c r="AF441" s="354"/>
      <c r="AG441" s="354"/>
      <c r="AH441" s="354"/>
      <c r="AI441" s="354"/>
      <c r="AJ441" s="354"/>
      <c r="AK441" s="354"/>
      <c r="AL441" s="354"/>
      <c r="AM441" s="354"/>
      <c r="AN441" s="355" t="s">
        <v>5</v>
      </c>
      <c r="AO441" s="356"/>
      <c r="AP441" s="356"/>
      <c r="AQ441" s="356"/>
      <c r="AR441" s="356"/>
      <c r="AS441" s="356" t="s">
        <v>5</v>
      </c>
      <c r="AT441" s="356"/>
      <c r="AU441" s="357" t="s">
        <v>5</v>
      </c>
      <c r="AV441" s="358"/>
      <c r="AW441" s="358"/>
      <c r="AX441" s="358"/>
      <c r="AY441" s="358"/>
      <c r="AZ441" s="358"/>
      <c r="BA441" s="358"/>
      <c r="BB441" s="358"/>
      <c r="BC441" s="359" t="s">
        <v>5</v>
      </c>
      <c r="BD441" s="360">
        <f>SUM(BD438:BD440)</f>
        <v>0</v>
      </c>
      <c r="BE441" s="360"/>
      <c r="BF441" s="360"/>
      <c r="BG441" s="360"/>
      <c r="BH441" s="360"/>
      <c r="BI441" s="360"/>
      <c r="BJ441" s="360"/>
      <c r="BK441" s="360"/>
      <c r="BL441" s="360"/>
      <c r="BM441" s="360"/>
      <c r="BN441" s="360">
        <f>SUM(BN438:BN440)</f>
        <v>0</v>
      </c>
      <c r="BO441" s="360"/>
      <c r="BP441" s="360"/>
      <c r="BQ441" s="360"/>
      <c r="BR441" s="360"/>
      <c r="BS441" s="360"/>
      <c r="BT441" s="360"/>
      <c r="BU441" s="360"/>
      <c r="BV441" s="360"/>
      <c r="BW441" s="360">
        <f>SUM(BW438:BW440)</f>
        <v>0</v>
      </c>
      <c r="BX441" s="360"/>
      <c r="BY441" s="360"/>
      <c r="BZ441" s="360"/>
      <c r="CA441" s="360"/>
      <c r="CB441" s="360"/>
    </row>
    <row r="442" spans="1:80" ht="15" hidden="1">
      <c r="E442" s="102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86"/>
      <c r="AO442" s="79"/>
      <c r="AP442" s="79"/>
      <c r="AQ442" s="79"/>
      <c r="AR442" s="79"/>
      <c r="AS442" s="79"/>
      <c r="AT442" s="79"/>
      <c r="AU442" s="78"/>
      <c r="AV442" s="78"/>
      <c r="AW442" s="78"/>
      <c r="AX442" s="78"/>
      <c r="AY442" s="78"/>
      <c r="AZ442" s="78"/>
      <c r="BA442" s="78"/>
      <c r="BB442" s="78"/>
      <c r="BC442" s="78"/>
      <c r="BD442" s="175"/>
      <c r="BE442" s="175"/>
      <c r="BF442" s="175"/>
      <c r="BG442" s="175"/>
      <c r="BH442" s="175"/>
      <c r="BI442" s="175"/>
      <c r="BJ442" s="175"/>
      <c r="BK442" s="175"/>
      <c r="BL442" s="175"/>
      <c r="BM442" s="175"/>
      <c r="BN442" s="175"/>
      <c r="BO442" s="175"/>
      <c r="BP442" s="175"/>
      <c r="BQ442" s="175"/>
      <c r="BR442" s="175"/>
      <c r="BS442" s="175"/>
      <c r="BT442" s="175"/>
      <c r="BU442" s="175"/>
      <c r="BV442" s="175"/>
      <c r="BW442" s="175"/>
      <c r="BX442" s="175"/>
      <c r="BY442" s="175"/>
      <c r="BZ442" s="175"/>
      <c r="CA442" s="175"/>
      <c r="CB442" s="175"/>
    </row>
    <row r="443" spans="1:80" s="31" customFormat="1" ht="18" customHeight="1">
      <c r="A443" s="389" t="s">
        <v>661</v>
      </c>
      <c r="B443" s="389"/>
      <c r="C443" s="389"/>
      <c r="D443" s="389"/>
      <c r="E443" s="389"/>
      <c r="F443" s="389"/>
      <c r="G443" s="389"/>
      <c r="H443" s="389"/>
      <c r="I443" s="389"/>
      <c r="J443" s="389"/>
      <c r="K443" s="389"/>
      <c r="L443" s="389"/>
      <c r="M443" s="389"/>
      <c r="N443" s="389"/>
      <c r="O443" s="389"/>
      <c r="P443" s="389"/>
      <c r="Q443" s="389"/>
      <c r="R443" s="389"/>
      <c r="S443" s="389"/>
      <c r="T443" s="389"/>
      <c r="U443" s="389"/>
      <c r="V443" s="389"/>
      <c r="W443" s="389"/>
      <c r="X443" s="389"/>
      <c r="Y443" s="389"/>
      <c r="Z443" s="389"/>
      <c r="AA443" s="389"/>
      <c r="AB443" s="389"/>
      <c r="AC443" s="389"/>
      <c r="AD443" s="389"/>
      <c r="AE443" s="389"/>
      <c r="AF443" s="389"/>
      <c r="AG443" s="389"/>
      <c r="AH443" s="389"/>
      <c r="AI443" s="389"/>
      <c r="AJ443" s="389"/>
      <c r="AK443" s="389"/>
      <c r="AL443" s="389"/>
      <c r="AM443" s="389"/>
      <c r="AN443" s="389"/>
      <c r="AO443" s="389"/>
      <c r="AP443" s="389"/>
      <c r="AQ443" s="389"/>
      <c r="AR443" s="389"/>
      <c r="AS443" s="389"/>
      <c r="AT443" s="389"/>
      <c r="AU443" s="389"/>
      <c r="AV443" s="389"/>
      <c r="AW443" s="389"/>
      <c r="AX443" s="389"/>
      <c r="AY443" s="389"/>
      <c r="AZ443" s="389"/>
      <c r="BA443" s="389"/>
      <c r="BB443" s="389"/>
      <c r="BC443" s="389"/>
      <c r="BD443" s="389"/>
      <c r="BE443" s="389"/>
      <c r="BF443" s="389"/>
      <c r="BG443" s="389"/>
      <c r="BH443" s="389"/>
      <c r="BI443" s="389"/>
      <c r="BJ443" s="389"/>
      <c r="BK443" s="389"/>
      <c r="BL443" s="389"/>
      <c r="BM443" s="389"/>
      <c r="BN443" s="389"/>
      <c r="BO443" s="389"/>
      <c r="BP443" s="389"/>
      <c r="BQ443" s="389"/>
      <c r="BR443" s="389"/>
      <c r="BS443" s="389"/>
      <c r="BT443" s="389"/>
      <c r="BU443" s="389"/>
      <c r="BV443" s="389"/>
      <c r="BW443" s="389"/>
      <c r="BX443" s="389"/>
      <c r="BY443" s="389"/>
      <c r="BZ443" s="389"/>
      <c r="CA443" s="389"/>
      <c r="CB443" s="389"/>
    </row>
    <row r="444" spans="1:80" ht="17.45" customHeight="1">
      <c r="A444" s="503" t="s">
        <v>161</v>
      </c>
      <c r="B444" s="503"/>
      <c r="C444" s="503"/>
      <c r="D444" s="503"/>
      <c r="E444" s="503"/>
      <c r="F444" s="503"/>
      <c r="G444" s="503"/>
      <c r="H444" s="503"/>
      <c r="I444" s="503"/>
      <c r="J444" s="503"/>
      <c r="K444" s="503"/>
      <c r="L444" s="503"/>
      <c r="M444" s="503"/>
      <c r="N444" s="503"/>
      <c r="O444" s="503"/>
      <c r="P444" s="503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  <c r="AA444" s="503"/>
      <c r="AB444" s="503"/>
      <c r="AC444" s="503"/>
      <c r="AD444" s="503"/>
      <c r="AE444" s="504" t="s">
        <v>427</v>
      </c>
      <c r="AF444" s="504"/>
      <c r="AG444" s="504"/>
      <c r="AH444" s="504"/>
      <c r="AI444" s="504"/>
      <c r="AJ444" s="504"/>
      <c r="AK444" s="504"/>
      <c r="AL444" s="504"/>
      <c r="AM444" s="504"/>
      <c r="AN444" s="504"/>
      <c r="AO444" s="504"/>
      <c r="AP444" s="504"/>
      <c r="AQ444" s="504"/>
      <c r="AR444" s="504"/>
      <c r="AS444" s="504"/>
      <c r="AT444" s="504"/>
      <c r="AU444" s="504"/>
      <c r="AV444" s="504"/>
      <c r="AW444" s="504"/>
      <c r="AX444" s="504"/>
      <c r="AY444" s="504"/>
      <c r="AZ444" s="504"/>
      <c r="BA444" s="504"/>
      <c r="BB444" s="504"/>
      <c r="BC444" s="504"/>
      <c r="BD444" s="504"/>
      <c r="BE444" s="504"/>
      <c r="BF444" s="504"/>
      <c r="BG444" s="504"/>
      <c r="BH444" s="504"/>
      <c r="BI444" s="504"/>
      <c r="BJ444" s="504"/>
      <c r="BK444" s="504"/>
      <c r="BL444" s="504"/>
      <c r="BM444" s="504"/>
      <c r="BN444" s="504"/>
      <c r="BO444" s="504"/>
      <c r="BP444" s="504"/>
      <c r="BQ444" s="504"/>
      <c r="BR444" s="504"/>
      <c r="BS444" s="504"/>
      <c r="BT444" s="504"/>
      <c r="BU444" s="504"/>
      <c r="BV444" s="504"/>
      <c r="BW444" s="504"/>
      <c r="BX444" s="504"/>
      <c r="BY444" s="504"/>
      <c r="BZ444" s="504"/>
      <c r="CA444" s="504"/>
      <c r="CB444" s="504"/>
    </row>
    <row r="445" spans="1:80" ht="17.45" customHeight="1">
      <c r="A445" s="120" t="s">
        <v>162</v>
      </c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504" t="s">
        <v>172</v>
      </c>
      <c r="T445" s="504"/>
      <c r="U445" s="504"/>
      <c r="V445" s="504"/>
      <c r="W445" s="504"/>
      <c r="X445" s="504"/>
      <c r="Y445" s="504"/>
      <c r="Z445" s="504"/>
      <c r="AA445" s="504"/>
      <c r="AB445" s="504"/>
      <c r="AC445" s="504"/>
      <c r="AD445" s="504"/>
      <c r="AE445" s="504"/>
      <c r="AF445" s="504"/>
      <c r="AG445" s="504"/>
      <c r="AH445" s="504"/>
      <c r="AI445" s="504"/>
      <c r="AJ445" s="504"/>
      <c r="AK445" s="504"/>
      <c r="AL445" s="504"/>
      <c r="AM445" s="504"/>
      <c r="AN445" s="504"/>
      <c r="AO445" s="504"/>
      <c r="AP445" s="504"/>
      <c r="AQ445" s="504"/>
      <c r="AR445" s="504"/>
      <c r="AS445" s="504"/>
      <c r="AT445" s="504"/>
      <c r="AU445" s="504"/>
      <c r="AV445" s="504"/>
      <c r="AW445" s="504"/>
      <c r="AX445" s="504"/>
      <c r="AY445" s="504"/>
      <c r="AZ445" s="504"/>
      <c r="BA445" s="504"/>
      <c r="BB445" s="504"/>
      <c r="BC445" s="504"/>
      <c r="BD445" s="504"/>
      <c r="BE445" s="504"/>
      <c r="BF445" s="504"/>
      <c r="BG445" s="504"/>
      <c r="BH445" s="504"/>
      <c r="BI445" s="504"/>
      <c r="BJ445" s="504"/>
      <c r="BK445" s="504"/>
      <c r="BL445" s="504"/>
      <c r="BM445" s="504"/>
      <c r="BN445" s="504"/>
      <c r="BO445" s="504"/>
      <c r="BP445" s="504"/>
      <c r="BQ445" s="504"/>
      <c r="BR445" s="504"/>
      <c r="BS445" s="504"/>
      <c r="BT445" s="504"/>
      <c r="BU445" s="504"/>
      <c r="BV445" s="504"/>
      <c r="BW445" s="504"/>
      <c r="BX445" s="504"/>
      <c r="BY445" s="504"/>
      <c r="BZ445" s="504"/>
      <c r="CA445" s="504"/>
      <c r="CB445" s="504"/>
    </row>
    <row r="446" spans="1:80" ht="30" customHeight="1">
      <c r="A446" s="120" t="s">
        <v>164</v>
      </c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421" t="s">
        <v>169</v>
      </c>
      <c r="AI446" s="421"/>
      <c r="AJ446" s="421"/>
      <c r="AK446" s="421"/>
      <c r="AL446" s="421"/>
      <c r="AM446" s="421"/>
      <c r="AN446" s="421"/>
      <c r="AO446" s="421"/>
      <c r="AP446" s="421"/>
      <c r="AQ446" s="421"/>
      <c r="AR446" s="421"/>
      <c r="AS446" s="421"/>
      <c r="AT446" s="421"/>
      <c r="AU446" s="421"/>
      <c r="AV446" s="421"/>
      <c r="AW446" s="421"/>
      <c r="AX446" s="421"/>
      <c r="AY446" s="421"/>
      <c r="AZ446" s="421"/>
      <c r="BA446" s="421"/>
      <c r="BB446" s="421"/>
      <c r="BC446" s="421"/>
      <c r="BD446" s="421"/>
      <c r="BE446" s="421"/>
      <c r="BF446" s="421"/>
      <c r="BG446" s="421"/>
      <c r="BH446" s="421"/>
      <c r="BI446" s="421"/>
      <c r="BJ446" s="421"/>
      <c r="BK446" s="421"/>
      <c r="BL446" s="421"/>
      <c r="BM446" s="421"/>
      <c r="BN446" s="421"/>
      <c r="BO446" s="421"/>
      <c r="BP446" s="421"/>
      <c r="BQ446" s="421"/>
      <c r="BR446" s="421"/>
      <c r="BS446" s="421"/>
      <c r="BT446" s="421"/>
      <c r="BU446" s="421"/>
      <c r="BV446" s="421"/>
      <c r="BW446" s="421"/>
      <c r="BX446" s="421"/>
      <c r="BY446" s="421"/>
      <c r="BZ446" s="421"/>
      <c r="CA446" s="421"/>
      <c r="CB446" s="421"/>
    </row>
    <row r="447" spans="1:80" ht="11.45" customHeight="1">
      <c r="A447" s="120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174"/>
      <c r="AI447" s="174"/>
      <c r="AJ447" s="174"/>
      <c r="AK447" s="174"/>
      <c r="AL447" s="174"/>
      <c r="AM447" s="174"/>
      <c r="AN447" s="174"/>
      <c r="AO447" s="174"/>
      <c r="AP447" s="174"/>
      <c r="AQ447" s="174"/>
      <c r="AR447" s="174"/>
      <c r="AS447" s="174"/>
      <c r="AT447" s="174"/>
      <c r="AU447" s="174"/>
      <c r="AV447" s="174"/>
      <c r="AW447" s="174"/>
      <c r="AX447" s="174"/>
      <c r="AY447" s="174"/>
      <c r="AZ447" s="174"/>
      <c r="BA447" s="174"/>
      <c r="BB447" s="174"/>
      <c r="BC447" s="174"/>
      <c r="BD447" s="174"/>
      <c r="BE447" s="174"/>
      <c r="BF447" s="174"/>
      <c r="BG447" s="174"/>
      <c r="BH447" s="174"/>
      <c r="BI447" s="174"/>
      <c r="BJ447" s="174"/>
      <c r="BK447" s="174"/>
      <c r="BL447" s="174"/>
      <c r="BM447" s="174"/>
      <c r="BN447" s="174"/>
      <c r="BO447" s="174"/>
      <c r="BP447" s="174"/>
      <c r="BQ447" s="174"/>
      <c r="BR447" s="174"/>
      <c r="BS447" s="174"/>
      <c r="BT447" s="174"/>
      <c r="BU447" s="174"/>
      <c r="BV447" s="174"/>
      <c r="BW447" s="174"/>
      <c r="BX447" s="174"/>
      <c r="BY447" s="174"/>
      <c r="BZ447" s="174"/>
      <c r="CA447" s="174"/>
      <c r="CB447" s="174"/>
    </row>
    <row r="448" spans="1:80" ht="17.45" customHeight="1">
      <c r="A448" s="422" t="s">
        <v>687</v>
      </c>
      <c r="B448" s="422"/>
      <c r="C448" s="422"/>
      <c r="D448" s="422"/>
      <c r="E448" s="422"/>
      <c r="F448" s="422"/>
      <c r="G448" s="422"/>
      <c r="H448" s="422"/>
      <c r="I448" s="422"/>
      <c r="J448" s="422"/>
      <c r="K448" s="422"/>
      <c r="L448" s="422"/>
      <c r="M448" s="422"/>
      <c r="N448" s="422"/>
      <c r="O448" s="422"/>
      <c r="P448" s="422"/>
      <c r="Q448" s="422"/>
      <c r="R448" s="422"/>
      <c r="S448" s="422"/>
      <c r="T448" s="422"/>
      <c r="U448" s="422"/>
      <c r="V448" s="422"/>
      <c r="W448" s="422"/>
      <c r="X448" s="422"/>
      <c r="Y448" s="422"/>
      <c r="Z448" s="422"/>
      <c r="AA448" s="422"/>
      <c r="AB448" s="422"/>
      <c r="AC448" s="422"/>
      <c r="AD448" s="422"/>
      <c r="AE448" s="422"/>
      <c r="AF448" s="422"/>
      <c r="AG448" s="422"/>
      <c r="AH448" s="422"/>
      <c r="AI448" s="422"/>
      <c r="AJ448" s="422"/>
      <c r="AK448" s="422"/>
      <c r="AL448" s="422"/>
      <c r="AM448" s="422"/>
      <c r="AN448" s="422"/>
      <c r="AO448" s="422"/>
      <c r="AP448" s="422"/>
      <c r="AQ448" s="422"/>
      <c r="AR448" s="422"/>
      <c r="AS448" s="422"/>
      <c r="AT448" s="422"/>
      <c r="AU448" s="422"/>
      <c r="AV448" s="422"/>
      <c r="AW448" s="422"/>
      <c r="AX448" s="422"/>
      <c r="AY448" s="422"/>
      <c r="AZ448" s="422"/>
      <c r="BA448" s="422"/>
      <c r="BB448" s="422"/>
      <c r="BC448" s="422"/>
      <c r="BD448" s="422"/>
      <c r="BE448" s="422"/>
      <c r="BF448" s="422"/>
      <c r="BG448" s="422"/>
      <c r="BH448" s="422"/>
      <c r="BI448" s="422"/>
      <c r="BJ448" s="422"/>
      <c r="BK448" s="422"/>
      <c r="BL448" s="422"/>
      <c r="BM448" s="422"/>
      <c r="BN448" s="422"/>
      <c r="BO448" s="422"/>
      <c r="BP448" s="422"/>
      <c r="BQ448" s="422"/>
      <c r="BR448" s="422"/>
      <c r="BS448" s="422"/>
      <c r="BT448" s="422"/>
      <c r="BU448" s="422"/>
      <c r="BV448" s="422"/>
      <c r="BW448" s="422"/>
      <c r="BX448" s="422"/>
      <c r="BY448" s="422"/>
      <c r="BZ448" s="422"/>
      <c r="CA448" s="422"/>
      <c r="CB448" s="422"/>
    </row>
    <row r="449" spans="1:80" ht="6.6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</row>
    <row r="450" spans="1:80" ht="17.45" customHeight="1">
      <c r="A450" s="370" t="s">
        <v>187</v>
      </c>
      <c r="B450" s="371"/>
      <c r="C450" s="371"/>
      <c r="D450" s="372"/>
      <c r="E450" s="423" t="s">
        <v>17</v>
      </c>
      <c r="F450" s="423"/>
      <c r="G450" s="423"/>
      <c r="H450" s="423"/>
      <c r="I450" s="423"/>
      <c r="J450" s="423"/>
      <c r="K450" s="423"/>
      <c r="L450" s="423"/>
      <c r="M450" s="423"/>
      <c r="N450" s="423"/>
      <c r="O450" s="423"/>
      <c r="P450" s="423"/>
      <c r="Q450" s="423"/>
      <c r="R450" s="423"/>
      <c r="S450" s="423"/>
      <c r="T450" s="423"/>
      <c r="U450" s="423"/>
      <c r="V450" s="423"/>
      <c r="W450" s="423"/>
      <c r="X450" s="423"/>
      <c r="Y450" s="423"/>
      <c r="Z450" s="423"/>
      <c r="AA450" s="423"/>
      <c r="AB450" s="423"/>
      <c r="AC450" s="423"/>
      <c r="AD450" s="423"/>
      <c r="AE450" s="423"/>
      <c r="AF450" s="423"/>
      <c r="AG450" s="423"/>
      <c r="AH450" s="423"/>
      <c r="AI450" s="423"/>
      <c r="AJ450" s="379" t="s">
        <v>295</v>
      </c>
      <c r="AK450" s="340"/>
      <c r="AL450" s="340"/>
      <c r="AM450" s="340"/>
      <c r="AN450" s="340"/>
      <c r="AO450" s="340"/>
      <c r="AP450" s="340"/>
      <c r="AQ450" s="340"/>
      <c r="AR450" s="379" t="s">
        <v>296</v>
      </c>
      <c r="AS450" s="340"/>
      <c r="AT450" s="340"/>
      <c r="AU450" s="340"/>
      <c r="AV450" s="340"/>
      <c r="AW450" s="340"/>
      <c r="AX450" s="379" t="s">
        <v>297</v>
      </c>
      <c r="AY450" s="340"/>
      <c r="AZ450" s="340"/>
      <c r="BA450" s="340"/>
      <c r="BB450" s="340"/>
      <c r="BC450" s="340"/>
      <c r="BD450" s="340"/>
      <c r="BE450" s="379" t="s">
        <v>298</v>
      </c>
      <c r="BF450" s="340"/>
      <c r="BG450" s="340"/>
      <c r="BH450" s="340"/>
      <c r="BI450" s="340"/>
      <c r="BJ450" s="340"/>
      <c r="BK450" s="340"/>
      <c r="BL450" s="340"/>
      <c r="BM450" s="340"/>
      <c r="BN450" s="340"/>
      <c r="BO450" s="340"/>
      <c r="BP450" s="340"/>
      <c r="BQ450" s="340"/>
      <c r="BR450" s="340"/>
      <c r="BS450" s="340"/>
      <c r="BT450" s="340"/>
      <c r="BU450" s="340"/>
      <c r="BV450" s="340"/>
      <c r="BW450" s="340"/>
      <c r="BX450" s="340"/>
      <c r="BY450" s="340"/>
      <c r="BZ450" s="340"/>
      <c r="CA450" s="340"/>
      <c r="CB450" s="340"/>
    </row>
    <row r="451" spans="1:80" ht="17.45" customHeight="1">
      <c r="A451" s="373"/>
      <c r="B451" s="374"/>
      <c r="C451" s="374"/>
      <c r="D451" s="375"/>
      <c r="E451" s="423"/>
      <c r="F451" s="423"/>
      <c r="G451" s="423"/>
      <c r="H451" s="423"/>
      <c r="I451" s="423"/>
      <c r="J451" s="423"/>
      <c r="K451" s="423"/>
      <c r="L451" s="423"/>
      <c r="M451" s="423"/>
      <c r="N451" s="423"/>
      <c r="O451" s="423"/>
      <c r="P451" s="423"/>
      <c r="Q451" s="423"/>
      <c r="R451" s="423"/>
      <c r="S451" s="423"/>
      <c r="T451" s="423"/>
      <c r="U451" s="423"/>
      <c r="V451" s="423"/>
      <c r="W451" s="423"/>
      <c r="X451" s="423"/>
      <c r="Y451" s="423"/>
      <c r="Z451" s="423"/>
      <c r="AA451" s="423"/>
      <c r="AB451" s="423"/>
      <c r="AC451" s="423"/>
      <c r="AD451" s="423"/>
      <c r="AE451" s="423"/>
      <c r="AF451" s="423"/>
      <c r="AG451" s="423"/>
      <c r="AH451" s="423"/>
      <c r="AI451" s="423"/>
      <c r="AJ451" s="340"/>
      <c r="AK451" s="340"/>
      <c r="AL451" s="340"/>
      <c r="AM451" s="340"/>
      <c r="AN451" s="340"/>
      <c r="AO451" s="340"/>
      <c r="AP451" s="340"/>
      <c r="AQ451" s="340"/>
      <c r="AR451" s="340"/>
      <c r="AS451" s="340"/>
      <c r="AT451" s="340"/>
      <c r="AU451" s="340"/>
      <c r="AV451" s="340"/>
      <c r="AW451" s="340"/>
      <c r="AX451" s="340"/>
      <c r="AY451" s="340"/>
      <c r="AZ451" s="340"/>
      <c r="BA451" s="340"/>
      <c r="BB451" s="340"/>
      <c r="BC451" s="340"/>
      <c r="BD451" s="340"/>
      <c r="BE451" s="340"/>
      <c r="BF451" s="340"/>
      <c r="BG451" s="340"/>
      <c r="BH451" s="340"/>
      <c r="BI451" s="340"/>
      <c r="BJ451" s="340"/>
      <c r="BK451" s="340"/>
      <c r="BL451" s="340"/>
      <c r="BM451" s="340"/>
      <c r="BN451" s="340"/>
      <c r="BO451" s="340"/>
      <c r="BP451" s="340"/>
      <c r="BQ451" s="340"/>
      <c r="BR451" s="340"/>
      <c r="BS451" s="340"/>
      <c r="BT451" s="340"/>
      <c r="BU451" s="340"/>
      <c r="BV451" s="340"/>
      <c r="BW451" s="340"/>
      <c r="BX451" s="340"/>
      <c r="BY451" s="340"/>
      <c r="BZ451" s="340"/>
      <c r="CA451" s="340"/>
      <c r="CB451" s="340"/>
    </row>
    <row r="452" spans="1:80" ht="17.45" customHeight="1">
      <c r="A452" s="373"/>
      <c r="B452" s="374"/>
      <c r="C452" s="374"/>
      <c r="D452" s="375"/>
      <c r="E452" s="423"/>
      <c r="F452" s="423"/>
      <c r="G452" s="423"/>
      <c r="H452" s="423"/>
      <c r="I452" s="423"/>
      <c r="J452" s="423"/>
      <c r="K452" s="423"/>
      <c r="L452" s="423"/>
      <c r="M452" s="423"/>
      <c r="N452" s="423"/>
      <c r="O452" s="423"/>
      <c r="P452" s="423"/>
      <c r="Q452" s="423"/>
      <c r="R452" s="423"/>
      <c r="S452" s="423"/>
      <c r="T452" s="423"/>
      <c r="U452" s="423"/>
      <c r="V452" s="423"/>
      <c r="W452" s="423"/>
      <c r="X452" s="423"/>
      <c r="Y452" s="423"/>
      <c r="Z452" s="423"/>
      <c r="AA452" s="423"/>
      <c r="AB452" s="423"/>
      <c r="AC452" s="423"/>
      <c r="AD452" s="423"/>
      <c r="AE452" s="423"/>
      <c r="AF452" s="423"/>
      <c r="AG452" s="423"/>
      <c r="AH452" s="423"/>
      <c r="AI452" s="423"/>
      <c r="AJ452" s="340"/>
      <c r="AK452" s="340"/>
      <c r="AL452" s="340"/>
      <c r="AM452" s="340"/>
      <c r="AN452" s="340"/>
      <c r="AO452" s="340"/>
      <c r="AP452" s="340"/>
      <c r="AQ452" s="340"/>
      <c r="AR452" s="340"/>
      <c r="AS452" s="340"/>
      <c r="AT452" s="340"/>
      <c r="AU452" s="340"/>
      <c r="AV452" s="340"/>
      <c r="AW452" s="340"/>
      <c r="AX452" s="340"/>
      <c r="AY452" s="340"/>
      <c r="AZ452" s="340"/>
      <c r="BA452" s="340"/>
      <c r="BB452" s="340"/>
      <c r="BC452" s="340"/>
      <c r="BD452" s="340"/>
      <c r="BE452" s="379" t="s">
        <v>276</v>
      </c>
      <c r="BF452" s="340"/>
      <c r="BG452" s="340"/>
      <c r="BH452" s="340"/>
      <c r="BI452" s="340"/>
      <c r="BJ452" s="340"/>
      <c r="BK452" s="340"/>
      <c r="BL452" s="340"/>
      <c r="BM452" s="340"/>
      <c r="BN452" s="340"/>
      <c r="BO452" s="379" t="s">
        <v>274</v>
      </c>
      <c r="BP452" s="340"/>
      <c r="BQ452" s="340"/>
      <c r="BR452" s="340"/>
      <c r="BS452" s="340"/>
      <c r="BT452" s="340"/>
      <c r="BU452" s="340"/>
      <c r="BV452" s="340"/>
      <c r="BW452" s="340"/>
      <c r="BX452" s="340"/>
      <c r="BY452" s="340"/>
      <c r="BZ452" s="340"/>
      <c r="CA452" s="340"/>
      <c r="CB452" s="340"/>
    </row>
    <row r="453" spans="1:80" ht="17.45" customHeight="1">
      <c r="A453" s="376"/>
      <c r="B453" s="377"/>
      <c r="C453" s="377"/>
      <c r="D453" s="378"/>
      <c r="E453" s="423"/>
      <c r="F453" s="423"/>
      <c r="G453" s="423"/>
      <c r="H453" s="423"/>
      <c r="I453" s="423"/>
      <c r="J453" s="423"/>
      <c r="K453" s="423"/>
      <c r="L453" s="423"/>
      <c r="M453" s="423"/>
      <c r="N453" s="423"/>
      <c r="O453" s="423"/>
      <c r="P453" s="423"/>
      <c r="Q453" s="423"/>
      <c r="R453" s="423"/>
      <c r="S453" s="423"/>
      <c r="T453" s="423"/>
      <c r="U453" s="423"/>
      <c r="V453" s="423"/>
      <c r="W453" s="423"/>
      <c r="X453" s="423"/>
      <c r="Y453" s="423"/>
      <c r="Z453" s="423"/>
      <c r="AA453" s="423"/>
      <c r="AB453" s="423"/>
      <c r="AC453" s="423"/>
      <c r="AD453" s="423"/>
      <c r="AE453" s="423"/>
      <c r="AF453" s="423"/>
      <c r="AG453" s="423"/>
      <c r="AH453" s="423"/>
      <c r="AI453" s="423"/>
      <c r="AJ453" s="340"/>
      <c r="AK453" s="340"/>
      <c r="AL453" s="340"/>
      <c r="AM453" s="340"/>
      <c r="AN453" s="340"/>
      <c r="AO453" s="340"/>
      <c r="AP453" s="340"/>
      <c r="AQ453" s="340"/>
      <c r="AR453" s="340"/>
      <c r="AS453" s="340"/>
      <c r="AT453" s="340"/>
      <c r="AU453" s="340"/>
      <c r="AV453" s="340"/>
      <c r="AW453" s="340"/>
      <c r="AX453" s="340"/>
      <c r="AY453" s="340"/>
      <c r="AZ453" s="340"/>
      <c r="BA453" s="340"/>
      <c r="BB453" s="340"/>
      <c r="BC453" s="340"/>
      <c r="BD453" s="340"/>
      <c r="BE453" s="340"/>
      <c r="BF453" s="340"/>
      <c r="BG453" s="340"/>
      <c r="BH453" s="340"/>
      <c r="BI453" s="340"/>
      <c r="BJ453" s="340"/>
      <c r="BK453" s="340"/>
      <c r="BL453" s="340"/>
      <c r="BM453" s="340"/>
      <c r="BN453" s="340"/>
      <c r="BO453" s="390" t="s">
        <v>485</v>
      </c>
      <c r="BP453" s="391"/>
      <c r="BQ453" s="391"/>
      <c r="BR453" s="391"/>
      <c r="BS453" s="391"/>
      <c r="BT453" s="391"/>
      <c r="BU453" s="391"/>
      <c r="BV453" s="392"/>
      <c r="BW453" s="390" t="s">
        <v>518</v>
      </c>
      <c r="BX453" s="391"/>
      <c r="BY453" s="391"/>
      <c r="BZ453" s="391"/>
      <c r="CA453" s="391"/>
      <c r="CB453" s="392"/>
    </row>
    <row r="454" spans="1:80" ht="17.45" customHeight="1">
      <c r="A454" s="346">
        <v>1</v>
      </c>
      <c r="B454" s="347"/>
      <c r="C454" s="347"/>
      <c r="D454" s="347"/>
      <c r="E454" s="348">
        <v>2</v>
      </c>
      <c r="F454" s="348"/>
      <c r="G454" s="348"/>
      <c r="H454" s="348"/>
      <c r="I454" s="348"/>
      <c r="J454" s="348"/>
      <c r="K454" s="348"/>
      <c r="L454" s="348"/>
      <c r="M454" s="348"/>
      <c r="N454" s="348"/>
      <c r="O454" s="348"/>
      <c r="P454" s="348"/>
      <c r="Q454" s="348"/>
      <c r="R454" s="348"/>
      <c r="S454" s="348"/>
      <c r="T454" s="348"/>
      <c r="U454" s="348"/>
      <c r="V454" s="348"/>
      <c r="W454" s="348"/>
      <c r="X454" s="348"/>
      <c r="Y454" s="348"/>
      <c r="Z454" s="348"/>
      <c r="AA454" s="348"/>
      <c r="AB454" s="348"/>
      <c r="AC454" s="348"/>
      <c r="AD454" s="348"/>
      <c r="AE454" s="348"/>
      <c r="AF454" s="348"/>
      <c r="AG454" s="348"/>
      <c r="AH454" s="348"/>
      <c r="AI454" s="348"/>
      <c r="AJ454" s="348">
        <v>3</v>
      </c>
      <c r="AK454" s="348"/>
      <c r="AL454" s="348"/>
      <c r="AM454" s="348"/>
      <c r="AN454" s="348"/>
      <c r="AO454" s="348"/>
      <c r="AP454" s="348"/>
      <c r="AQ454" s="348"/>
      <c r="AR454" s="348">
        <v>4</v>
      </c>
      <c r="AS454" s="348"/>
      <c r="AT454" s="348"/>
      <c r="AU454" s="348"/>
      <c r="AV454" s="348"/>
      <c r="AW454" s="348"/>
      <c r="AX454" s="348">
        <v>5</v>
      </c>
      <c r="AY454" s="348"/>
      <c r="AZ454" s="348"/>
      <c r="BA454" s="348"/>
      <c r="BB454" s="348"/>
      <c r="BC454" s="348"/>
      <c r="BD454" s="348"/>
      <c r="BE454" s="348">
        <v>6</v>
      </c>
      <c r="BF454" s="348"/>
      <c r="BG454" s="348"/>
      <c r="BH454" s="348"/>
      <c r="BI454" s="348"/>
      <c r="BJ454" s="348"/>
      <c r="BK454" s="348"/>
      <c r="BL454" s="348"/>
      <c r="BM454" s="348"/>
      <c r="BN454" s="348"/>
      <c r="BO454" s="348">
        <v>7</v>
      </c>
      <c r="BP454" s="348"/>
      <c r="BQ454" s="348"/>
      <c r="BR454" s="348"/>
      <c r="BS454" s="348"/>
      <c r="BT454" s="348"/>
      <c r="BU454" s="348"/>
      <c r="BV454" s="348"/>
      <c r="BW454" s="348">
        <v>8</v>
      </c>
      <c r="BX454" s="348"/>
      <c r="BY454" s="348"/>
      <c r="BZ454" s="348"/>
      <c r="CA454" s="348"/>
      <c r="CB454" s="348"/>
    </row>
    <row r="455" spans="1:80" ht="17.45" customHeight="1">
      <c r="A455" s="341" t="s">
        <v>197</v>
      </c>
      <c r="B455" s="342"/>
      <c r="C455" s="342"/>
      <c r="D455" s="343"/>
      <c r="E455" s="402" t="s">
        <v>425</v>
      </c>
      <c r="F455" s="403"/>
      <c r="G455" s="403"/>
      <c r="H455" s="403"/>
      <c r="I455" s="403"/>
      <c r="J455" s="403"/>
      <c r="K455" s="403"/>
      <c r="L455" s="403"/>
      <c r="M455" s="403"/>
      <c r="N455" s="403"/>
      <c r="O455" s="403"/>
      <c r="P455" s="403"/>
      <c r="Q455" s="403"/>
      <c r="R455" s="403"/>
      <c r="S455" s="403"/>
      <c r="T455" s="403"/>
      <c r="U455" s="403"/>
      <c r="V455" s="403"/>
      <c r="W455" s="403"/>
      <c r="X455" s="403"/>
      <c r="Y455" s="403"/>
      <c r="Z455" s="403"/>
      <c r="AA455" s="403"/>
      <c r="AB455" s="403"/>
      <c r="AC455" s="403"/>
      <c r="AD455" s="403"/>
      <c r="AE455" s="403"/>
      <c r="AF455" s="403"/>
      <c r="AG455" s="403"/>
      <c r="AH455" s="403"/>
      <c r="AI455" s="404"/>
      <c r="AJ455" s="405"/>
      <c r="AK455" s="406"/>
      <c r="AL455" s="406"/>
      <c r="AM455" s="406"/>
      <c r="AN455" s="406"/>
      <c r="AO455" s="406"/>
      <c r="AP455" s="406"/>
      <c r="AQ455" s="406"/>
      <c r="AR455" s="405"/>
      <c r="AS455" s="406"/>
      <c r="AT455" s="406"/>
      <c r="AU455" s="406"/>
      <c r="AV455" s="406"/>
      <c r="AW455" s="406"/>
      <c r="AX455" s="406"/>
      <c r="AY455" s="406"/>
      <c r="AZ455" s="406"/>
      <c r="BA455" s="406"/>
      <c r="BB455" s="406"/>
      <c r="BC455" s="406"/>
      <c r="BD455" s="406"/>
      <c r="BE455" s="407">
        <v>15000</v>
      </c>
      <c r="BF455" s="408"/>
      <c r="BG455" s="408"/>
      <c r="BH455" s="408"/>
      <c r="BI455" s="408"/>
      <c r="BJ455" s="408"/>
      <c r="BK455" s="408"/>
      <c r="BL455" s="408"/>
      <c r="BM455" s="408"/>
      <c r="BN455" s="408"/>
      <c r="BO455" s="407">
        <v>0</v>
      </c>
      <c r="BP455" s="408"/>
      <c r="BQ455" s="408"/>
      <c r="BR455" s="408"/>
      <c r="BS455" s="408"/>
      <c r="BT455" s="408"/>
      <c r="BU455" s="408"/>
      <c r="BV455" s="408"/>
      <c r="BW455" s="407">
        <v>0</v>
      </c>
      <c r="BX455" s="408"/>
      <c r="BY455" s="408"/>
      <c r="BZ455" s="408"/>
      <c r="CA455" s="408"/>
      <c r="CB455" s="408"/>
    </row>
    <row r="456" spans="1:80" ht="14.25" customHeight="1">
      <c r="A456" s="350"/>
      <c r="B456" s="351"/>
      <c r="C456" s="351"/>
      <c r="D456" s="352"/>
      <c r="E456" s="409" t="s">
        <v>168</v>
      </c>
      <c r="F456" s="410"/>
      <c r="G456" s="410"/>
      <c r="H456" s="410"/>
      <c r="I456" s="410"/>
      <c r="J456" s="410"/>
      <c r="K456" s="410"/>
      <c r="L456" s="410"/>
      <c r="M456" s="410"/>
      <c r="N456" s="410"/>
      <c r="O456" s="410"/>
      <c r="P456" s="410"/>
      <c r="Q456" s="410"/>
      <c r="R456" s="410"/>
      <c r="S456" s="410"/>
      <c r="T456" s="410"/>
      <c r="U456" s="410"/>
      <c r="V456" s="410"/>
      <c r="W456" s="410"/>
      <c r="X456" s="410"/>
      <c r="Y456" s="410"/>
      <c r="Z456" s="410"/>
      <c r="AA456" s="410"/>
      <c r="AB456" s="410"/>
      <c r="AC456" s="410"/>
      <c r="AD456" s="410"/>
      <c r="AE456" s="410"/>
      <c r="AF456" s="410"/>
      <c r="AG456" s="410"/>
      <c r="AH456" s="410"/>
      <c r="AI456" s="411"/>
      <c r="AJ456" s="412" t="s">
        <v>5</v>
      </c>
      <c r="AK456" s="413"/>
      <c r="AL456" s="413"/>
      <c r="AM456" s="413"/>
      <c r="AN456" s="413"/>
      <c r="AO456" s="413"/>
      <c r="AP456" s="413"/>
      <c r="AQ456" s="413"/>
      <c r="AR456" s="412" t="s">
        <v>5</v>
      </c>
      <c r="AS456" s="413"/>
      <c r="AT456" s="413"/>
      <c r="AU456" s="413" t="s">
        <v>5</v>
      </c>
      <c r="AV456" s="413"/>
      <c r="AW456" s="413"/>
      <c r="AX456" s="413" t="s">
        <v>5</v>
      </c>
      <c r="AY456" s="413"/>
      <c r="AZ456" s="413"/>
      <c r="BA456" s="413"/>
      <c r="BB456" s="413"/>
      <c r="BC456" s="413"/>
      <c r="BD456" s="413"/>
      <c r="BE456" s="414">
        <f>BE455</f>
        <v>15000</v>
      </c>
      <c r="BF456" s="415"/>
      <c r="BG456" s="415"/>
      <c r="BH456" s="415"/>
      <c r="BI456" s="415"/>
      <c r="BJ456" s="415"/>
      <c r="BK456" s="415"/>
      <c r="BL456" s="415"/>
      <c r="BM456" s="415"/>
      <c r="BN456" s="415"/>
      <c r="BO456" s="414">
        <v>0</v>
      </c>
      <c r="BP456" s="415">
        <f>SUM(BP455:CB455)</f>
        <v>0</v>
      </c>
      <c r="BQ456" s="415"/>
      <c r="BR456" s="415"/>
      <c r="BS456" s="415"/>
      <c r="BT456" s="415"/>
      <c r="BU456" s="415"/>
      <c r="BV456" s="415"/>
      <c r="BW456" s="414">
        <v>0</v>
      </c>
      <c r="BX456" s="415"/>
      <c r="BY456" s="415"/>
      <c r="BZ456" s="415"/>
      <c r="CA456" s="415"/>
      <c r="CB456" s="415"/>
    </row>
    <row r="457" spans="1:80" ht="17.45" customHeight="1"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81"/>
      <c r="AK457" s="82"/>
      <c r="AL457" s="82"/>
      <c r="AM457" s="82"/>
      <c r="AN457" s="82"/>
      <c r="AO457" s="82"/>
      <c r="AP457" s="82"/>
      <c r="AQ457" s="82"/>
      <c r="AR457" s="81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96"/>
      <c r="BF457" s="176"/>
      <c r="BG457" s="176"/>
      <c r="BH457" s="176"/>
      <c r="BI457" s="176"/>
      <c r="BJ457" s="176"/>
      <c r="BK457" s="176"/>
      <c r="BL457" s="176"/>
      <c r="BM457" s="176"/>
      <c r="BN457" s="176"/>
      <c r="BO457" s="96"/>
      <c r="BP457" s="176"/>
      <c r="BQ457" s="176"/>
      <c r="BR457" s="176"/>
      <c r="BS457" s="176"/>
      <c r="BT457" s="176"/>
      <c r="BU457" s="176"/>
      <c r="BV457" s="176"/>
      <c r="BW457" s="96"/>
      <c r="BX457" s="176"/>
      <c r="BY457" s="176"/>
      <c r="BZ457" s="176"/>
      <c r="CA457" s="176"/>
      <c r="CB457" s="176"/>
    </row>
    <row r="458" spans="1:80" ht="17.45" customHeight="1">
      <c r="A458" s="503" t="s">
        <v>161</v>
      </c>
      <c r="B458" s="503"/>
      <c r="C458" s="503"/>
      <c r="D458" s="503"/>
      <c r="E458" s="503"/>
      <c r="F458" s="503"/>
      <c r="G458" s="503"/>
      <c r="H458" s="503"/>
      <c r="I458" s="503"/>
      <c r="J458" s="503"/>
      <c r="K458" s="503"/>
      <c r="L458" s="503"/>
      <c r="M458" s="503"/>
      <c r="N458" s="503"/>
      <c r="O458" s="503"/>
      <c r="P458" s="503"/>
      <c r="Q458" s="503"/>
      <c r="R458" s="503"/>
      <c r="S458" s="503"/>
      <c r="T458" s="503"/>
      <c r="U458" s="503"/>
      <c r="V458" s="503"/>
      <c r="W458" s="503"/>
      <c r="X458" s="503"/>
      <c r="Y458" s="503"/>
      <c r="Z458" s="503"/>
      <c r="AA458" s="503"/>
      <c r="AB458" s="503"/>
      <c r="AC458" s="503"/>
      <c r="AD458" s="503"/>
      <c r="AE458" s="504" t="s">
        <v>427</v>
      </c>
      <c r="AF458" s="504"/>
      <c r="AG458" s="504"/>
      <c r="AH458" s="504"/>
      <c r="AI458" s="504"/>
      <c r="AJ458" s="504"/>
      <c r="AK458" s="504"/>
      <c r="AL458" s="504"/>
      <c r="AM458" s="504"/>
      <c r="AN458" s="504"/>
      <c r="AO458" s="504"/>
      <c r="AP458" s="504"/>
      <c r="AQ458" s="504"/>
      <c r="AR458" s="504"/>
      <c r="AS458" s="504"/>
      <c r="AT458" s="504"/>
      <c r="AU458" s="504"/>
      <c r="AV458" s="504"/>
      <c r="AW458" s="504"/>
      <c r="AX458" s="504"/>
      <c r="AY458" s="504"/>
      <c r="AZ458" s="504"/>
      <c r="BA458" s="504"/>
      <c r="BB458" s="504"/>
      <c r="BC458" s="504"/>
      <c r="BD458" s="504"/>
      <c r="BE458" s="504"/>
      <c r="BF458" s="504"/>
      <c r="BG458" s="504"/>
      <c r="BH458" s="504"/>
      <c r="BI458" s="504"/>
      <c r="BJ458" s="504"/>
      <c r="BK458" s="504"/>
      <c r="BL458" s="504"/>
      <c r="BM458" s="504"/>
      <c r="BN458" s="504"/>
      <c r="BO458" s="504"/>
      <c r="BP458" s="504"/>
      <c r="BQ458" s="504"/>
      <c r="BR458" s="504"/>
      <c r="BS458" s="504"/>
      <c r="BT458" s="504"/>
      <c r="BU458" s="504"/>
      <c r="BV458" s="504"/>
      <c r="BW458" s="504"/>
      <c r="BX458" s="504"/>
      <c r="BY458" s="504"/>
      <c r="BZ458" s="504"/>
      <c r="CA458" s="504"/>
      <c r="CB458" s="504"/>
    </row>
    <row r="459" spans="1:80" ht="17.45" customHeight="1">
      <c r="A459" s="120" t="s">
        <v>162</v>
      </c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504" t="s">
        <v>180</v>
      </c>
      <c r="T459" s="504"/>
      <c r="U459" s="504"/>
      <c r="V459" s="504"/>
      <c r="W459" s="504"/>
      <c r="X459" s="504"/>
      <c r="Y459" s="504"/>
      <c r="Z459" s="504"/>
      <c r="AA459" s="504"/>
      <c r="AB459" s="504"/>
      <c r="AC459" s="504"/>
      <c r="AD459" s="504"/>
      <c r="AE459" s="504"/>
      <c r="AF459" s="504"/>
      <c r="AG459" s="504"/>
      <c r="AH459" s="504"/>
      <c r="AI459" s="504"/>
      <c r="AJ459" s="504"/>
      <c r="AK459" s="504"/>
      <c r="AL459" s="504"/>
      <c r="AM459" s="504"/>
      <c r="AN459" s="504"/>
      <c r="AO459" s="504"/>
      <c r="AP459" s="504"/>
      <c r="AQ459" s="504"/>
      <c r="AR459" s="504"/>
      <c r="AS459" s="504"/>
      <c r="AT459" s="504"/>
      <c r="AU459" s="504"/>
      <c r="AV459" s="504"/>
      <c r="AW459" s="504"/>
      <c r="AX459" s="504"/>
      <c r="AY459" s="504"/>
      <c r="AZ459" s="504"/>
      <c r="BA459" s="504"/>
      <c r="BB459" s="504"/>
      <c r="BC459" s="504"/>
      <c r="BD459" s="504"/>
      <c r="BE459" s="504"/>
      <c r="BF459" s="504"/>
      <c r="BG459" s="504"/>
      <c r="BH459" s="504"/>
      <c r="BI459" s="504"/>
      <c r="BJ459" s="504"/>
      <c r="BK459" s="504"/>
      <c r="BL459" s="504"/>
      <c r="BM459" s="504"/>
      <c r="BN459" s="504"/>
      <c r="BO459" s="504"/>
      <c r="BP459" s="504"/>
      <c r="BQ459" s="504"/>
      <c r="BR459" s="504"/>
      <c r="BS459" s="504"/>
      <c r="BT459" s="504"/>
      <c r="BU459" s="504"/>
      <c r="BV459" s="504"/>
      <c r="BW459" s="504"/>
      <c r="BX459" s="504"/>
      <c r="BY459" s="504"/>
      <c r="BZ459" s="504"/>
      <c r="CA459" s="504"/>
      <c r="CB459" s="504"/>
    </row>
    <row r="460" spans="1:80" ht="30" customHeight="1">
      <c r="A460" s="120" t="s">
        <v>164</v>
      </c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421" t="s">
        <v>169</v>
      </c>
      <c r="AI460" s="421"/>
      <c r="AJ460" s="421"/>
      <c r="AK460" s="421"/>
      <c r="AL460" s="421"/>
      <c r="AM460" s="421"/>
      <c r="AN460" s="421"/>
      <c r="AO460" s="421"/>
      <c r="AP460" s="421"/>
      <c r="AQ460" s="421"/>
      <c r="AR460" s="421"/>
      <c r="AS460" s="421"/>
      <c r="AT460" s="421"/>
      <c r="AU460" s="421"/>
      <c r="AV460" s="421"/>
      <c r="AW460" s="421"/>
      <c r="AX460" s="421"/>
      <c r="AY460" s="421"/>
      <c r="AZ460" s="421"/>
      <c r="BA460" s="421"/>
      <c r="BB460" s="421"/>
      <c r="BC460" s="421"/>
      <c r="BD460" s="421"/>
      <c r="BE460" s="421"/>
      <c r="BF460" s="421"/>
      <c r="BG460" s="421"/>
      <c r="BH460" s="421"/>
      <c r="BI460" s="421"/>
      <c r="BJ460" s="421"/>
      <c r="BK460" s="421"/>
      <c r="BL460" s="421"/>
      <c r="BM460" s="421"/>
      <c r="BN460" s="421"/>
      <c r="BO460" s="421"/>
      <c r="BP460" s="421"/>
      <c r="BQ460" s="421"/>
      <c r="BR460" s="421"/>
      <c r="BS460" s="421"/>
      <c r="BT460" s="421"/>
      <c r="BU460" s="421"/>
      <c r="BV460" s="421"/>
      <c r="BW460" s="421"/>
      <c r="BX460" s="421"/>
      <c r="BY460" s="421"/>
      <c r="BZ460" s="421"/>
      <c r="CA460" s="421"/>
      <c r="CB460" s="421"/>
    </row>
    <row r="461" spans="1:80" ht="11.45" customHeight="1">
      <c r="A461" s="120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174"/>
      <c r="AI461" s="174"/>
      <c r="AJ461" s="174"/>
      <c r="AK461" s="174"/>
      <c r="AL461" s="174"/>
      <c r="AM461" s="174"/>
      <c r="AN461" s="174"/>
      <c r="AO461" s="174"/>
      <c r="AP461" s="174"/>
      <c r="AQ461" s="174"/>
      <c r="AR461" s="174"/>
      <c r="AS461" s="174"/>
      <c r="AT461" s="174"/>
      <c r="AU461" s="174"/>
      <c r="AV461" s="174"/>
      <c r="AW461" s="174"/>
      <c r="AX461" s="174"/>
      <c r="AY461" s="174"/>
      <c r="AZ461" s="174"/>
      <c r="BA461" s="174"/>
      <c r="BB461" s="174"/>
      <c r="BC461" s="174"/>
      <c r="BD461" s="174"/>
      <c r="BE461" s="174"/>
      <c r="BF461" s="174"/>
      <c r="BG461" s="174"/>
      <c r="BH461" s="174"/>
      <c r="BI461" s="174"/>
      <c r="BJ461" s="174"/>
      <c r="BK461" s="174"/>
      <c r="BL461" s="174"/>
      <c r="BM461" s="174"/>
      <c r="BN461" s="174"/>
      <c r="BO461" s="174"/>
      <c r="BP461" s="174"/>
      <c r="BQ461" s="174"/>
      <c r="BR461" s="174"/>
      <c r="BS461" s="174"/>
      <c r="BT461" s="174"/>
      <c r="BU461" s="174"/>
      <c r="BV461" s="174"/>
      <c r="BW461" s="174"/>
      <c r="BX461" s="174"/>
      <c r="BY461" s="174"/>
      <c r="BZ461" s="174"/>
      <c r="CA461" s="174"/>
      <c r="CB461" s="174"/>
    </row>
    <row r="462" spans="1:80" ht="17.45" customHeight="1">
      <c r="A462" s="422" t="s">
        <v>688</v>
      </c>
      <c r="B462" s="422"/>
      <c r="C462" s="422"/>
      <c r="D462" s="422"/>
      <c r="E462" s="422"/>
      <c r="F462" s="422"/>
      <c r="G462" s="422"/>
      <c r="H462" s="422"/>
      <c r="I462" s="422"/>
      <c r="J462" s="422"/>
      <c r="K462" s="422"/>
      <c r="L462" s="422"/>
      <c r="M462" s="422"/>
      <c r="N462" s="422"/>
      <c r="O462" s="422"/>
      <c r="P462" s="422"/>
      <c r="Q462" s="422"/>
      <c r="R462" s="422"/>
      <c r="S462" s="422"/>
      <c r="T462" s="422"/>
      <c r="U462" s="422"/>
      <c r="V462" s="422"/>
      <c r="W462" s="422"/>
      <c r="X462" s="422"/>
      <c r="Y462" s="422"/>
      <c r="Z462" s="422"/>
      <c r="AA462" s="422"/>
      <c r="AB462" s="422"/>
      <c r="AC462" s="422"/>
      <c r="AD462" s="422"/>
      <c r="AE462" s="422"/>
      <c r="AF462" s="422"/>
      <c r="AG462" s="422"/>
      <c r="AH462" s="422"/>
      <c r="AI462" s="422"/>
      <c r="AJ462" s="422"/>
      <c r="AK462" s="422"/>
      <c r="AL462" s="422"/>
      <c r="AM462" s="422"/>
      <c r="AN462" s="422"/>
      <c r="AO462" s="422"/>
      <c r="AP462" s="422"/>
      <c r="AQ462" s="422"/>
      <c r="AR462" s="422"/>
      <c r="AS462" s="422"/>
      <c r="AT462" s="422"/>
      <c r="AU462" s="422"/>
      <c r="AV462" s="422"/>
      <c r="AW462" s="422"/>
      <c r="AX462" s="422"/>
      <c r="AY462" s="422"/>
      <c r="AZ462" s="422"/>
      <c r="BA462" s="422"/>
      <c r="BB462" s="422"/>
      <c r="BC462" s="422"/>
      <c r="BD462" s="422"/>
      <c r="BE462" s="422"/>
      <c r="BF462" s="422"/>
      <c r="BG462" s="422"/>
      <c r="BH462" s="422"/>
      <c r="BI462" s="422"/>
      <c r="BJ462" s="422"/>
      <c r="BK462" s="422"/>
      <c r="BL462" s="422"/>
      <c r="BM462" s="422"/>
      <c r="BN462" s="422"/>
      <c r="BO462" s="422"/>
      <c r="BP462" s="422"/>
      <c r="BQ462" s="422"/>
      <c r="BR462" s="422"/>
      <c r="BS462" s="422"/>
      <c r="BT462" s="422"/>
      <c r="BU462" s="422"/>
      <c r="BV462" s="422"/>
      <c r="BW462" s="422"/>
      <c r="BX462" s="422"/>
      <c r="BY462" s="422"/>
      <c r="BZ462" s="422"/>
      <c r="CA462" s="422"/>
      <c r="CB462" s="422"/>
    </row>
    <row r="463" spans="1:80" ht="6.6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</row>
    <row r="464" spans="1:80" ht="17.45" customHeight="1">
      <c r="A464" s="370" t="s">
        <v>187</v>
      </c>
      <c r="B464" s="371"/>
      <c r="C464" s="371"/>
      <c r="D464" s="372"/>
      <c r="E464" s="423" t="s">
        <v>17</v>
      </c>
      <c r="F464" s="423"/>
      <c r="G464" s="423"/>
      <c r="H464" s="423"/>
      <c r="I464" s="423"/>
      <c r="J464" s="423"/>
      <c r="K464" s="423"/>
      <c r="L464" s="423"/>
      <c r="M464" s="423"/>
      <c r="N464" s="423"/>
      <c r="O464" s="423"/>
      <c r="P464" s="423"/>
      <c r="Q464" s="423"/>
      <c r="R464" s="423"/>
      <c r="S464" s="423"/>
      <c r="T464" s="423"/>
      <c r="U464" s="423"/>
      <c r="V464" s="423"/>
      <c r="W464" s="423"/>
      <c r="X464" s="423"/>
      <c r="Y464" s="423"/>
      <c r="Z464" s="423"/>
      <c r="AA464" s="423"/>
      <c r="AB464" s="423"/>
      <c r="AC464" s="423"/>
      <c r="AD464" s="423"/>
      <c r="AE464" s="423"/>
      <c r="AF464" s="423"/>
      <c r="AG464" s="423"/>
      <c r="AH464" s="423"/>
      <c r="AI464" s="423"/>
      <c r="AJ464" s="379" t="s">
        <v>295</v>
      </c>
      <c r="AK464" s="340"/>
      <c r="AL464" s="340"/>
      <c r="AM464" s="340"/>
      <c r="AN464" s="340"/>
      <c r="AO464" s="340"/>
      <c r="AP464" s="340"/>
      <c r="AQ464" s="340"/>
      <c r="AR464" s="379" t="s">
        <v>296</v>
      </c>
      <c r="AS464" s="340"/>
      <c r="AT464" s="340"/>
      <c r="AU464" s="340"/>
      <c r="AV464" s="340"/>
      <c r="AW464" s="340"/>
      <c r="AX464" s="379" t="s">
        <v>297</v>
      </c>
      <c r="AY464" s="340"/>
      <c r="AZ464" s="340"/>
      <c r="BA464" s="340"/>
      <c r="BB464" s="340"/>
      <c r="BC464" s="340"/>
      <c r="BD464" s="340"/>
      <c r="BE464" s="379" t="s">
        <v>298</v>
      </c>
      <c r="BF464" s="340"/>
      <c r="BG464" s="340"/>
      <c r="BH464" s="340"/>
      <c r="BI464" s="340"/>
      <c r="BJ464" s="340"/>
      <c r="BK464" s="340"/>
      <c r="BL464" s="340"/>
      <c r="BM464" s="340"/>
      <c r="BN464" s="340"/>
      <c r="BO464" s="340"/>
      <c r="BP464" s="340"/>
      <c r="BQ464" s="340"/>
      <c r="BR464" s="340"/>
      <c r="BS464" s="340"/>
      <c r="BT464" s="340"/>
      <c r="BU464" s="340"/>
      <c r="BV464" s="340"/>
      <c r="BW464" s="340"/>
      <c r="BX464" s="340"/>
      <c r="BY464" s="340"/>
      <c r="BZ464" s="340"/>
      <c r="CA464" s="340"/>
      <c r="CB464" s="340"/>
    </row>
    <row r="465" spans="1:85" ht="17.45" customHeight="1">
      <c r="A465" s="373"/>
      <c r="B465" s="374"/>
      <c r="C465" s="374"/>
      <c r="D465" s="375"/>
      <c r="E465" s="423"/>
      <c r="F465" s="423"/>
      <c r="G465" s="423"/>
      <c r="H465" s="423"/>
      <c r="I465" s="423"/>
      <c r="J465" s="423"/>
      <c r="K465" s="423"/>
      <c r="L465" s="423"/>
      <c r="M465" s="423"/>
      <c r="N465" s="423"/>
      <c r="O465" s="423"/>
      <c r="P465" s="423"/>
      <c r="Q465" s="423"/>
      <c r="R465" s="423"/>
      <c r="S465" s="423"/>
      <c r="T465" s="423"/>
      <c r="U465" s="423"/>
      <c r="V465" s="423"/>
      <c r="W465" s="423"/>
      <c r="X465" s="423"/>
      <c r="Y465" s="423"/>
      <c r="Z465" s="423"/>
      <c r="AA465" s="423"/>
      <c r="AB465" s="423"/>
      <c r="AC465" s="423"/>
      <c r="AD465" s="423"/>
      <c r="AE465" s="423"/>
      <c r="AF465" s="423"/>
      <c r="AG465" s="423"/>
      <c r="AH465" s="423"/>
      <c r="AI465" s="423"/>
      <c r="AJ465" s="340"/>
      <c r="AK465" s="340"/>
      <c r="AL465" s="340"/>
      <c r="AM465" s="340"/>
      <c r="AN465" s="340"/>
      <c r="AO465" s="340"/>
      <c r="AP465" s="340"/>
      <c r="AQ465" s="340"/>
      <c r="AR465" s="340"/>
      <c r="AS465" s="340"/>
      <c r="AT465" s="340"/>
      <c r="AU465" s="340"/>
      <c r="AV465" s="340"/>
      <c r="AW465" s="340"/>
      <c r="AX465" s="340"/>
      <c r="AY465" s="340"/>
      <c r="AZ465" s="340"/>
      <c r="BA465" s="340"/>
      <c r="BB465" s="340"/>
      <c r="BC465" s="340"/>
      <c r="BD465" s="340"/>
      <c r="BE465" s="340"/>
      <c r="BF465" s="340"/>
      <c r="BG465" s="340"/>
      <c r="BH465" s="340"/>
      <c r="BI465" s="340"/>
      <c r="BJ465" s="340"/>
      <c r="BK465" s="340"/>
      <c r="BL465" s="340"/>
      <c r="BM465" s="340"/>
      <c r="BN465" s="340"/>
      <c r="BO465" s="340"/>
      <c r="BP465" s="340"/>
      <c r="BQ465" s="340"/>
      <c r="BR465" s="340"/>
      <c r="BS465" s="340"/>
      <c r="BT465" s="340"/>
      <c r="BU465" s="340"/>
      <c r="BV465" s="340"/>
      <c r="BW465" s="340"/>
      <c r="BX465" s="340"/>
      <c r="BY465" s="340"/>
      <c r="BZ465" s="340"/>
      <c r="CA465" s="340"/>
      <c r="CB465" s="340"/>
    </row>
    <row r="466" spans="1:85" ht="17.45" customHeight="1">
      <c r="A466" s="373"/>
      <c r="B466" s="374"/>
      <c r="C466" s="374"/>
      <c r="D466" s="375"/>
      <c r="E466" s="423"/>
      <c r="F466" s="423"/>
      <c r="G466" s="423"/>
      <c r="H466" s="423"/>
      <c r="I466" s="423"/>
      <c r="J466" s="423"/>
      <c r="K466" s="423"/>
      <c r="L466" s="423"/>
      <c r="M466" s="423"/>
      <c r="N466" s="423"/>
      <c r="O466" s="423"/>
      <c r="P466" s="423"/>
      <c r="Q466" s="423"/>
      <c r="R466" s="423"/>
      <c r="S466" s="423"/>
      <c r="T466" s="423"/>
      <c r="U466" s="423"/>
      <c r="V466" s="423"/>
      <c r="W466" s="423"/>
      <c r="X466" s="423"/>
      <c r="Y466" s="423"/>
      <c r="Z466" s="423"/>
      <c r="AA466" s="423"/>
      <c r="AB466" s="423"/>
      <c r="AC466" s="423"/>
      <c r="AD466" s="423"/>
      <c r="AE466" s="423"/>
      <c r="AF466" s="423"/>
      <c r="AG466" s="423"/>
      <c r="AH466" s="423"/>
      <c r="AI466" s="423"/>
      <c r="AJ466" s="340"/>
      <c r="AK466" s="340"/>
      <c r="AL466" s="340"/>
      <c r="AM466" s="340"/>
      <c r="AN466" s="340"/>
      <c r="AO466" s="340"/>
      <c r="AP466" s="340"/>
      <c r="AQ466" s="340"/>
      <c r="AR466" s="340"/>
      <c r="AS466" s="340"/>
      <c r="AT466" s="340"/>
      <c r="AU466" s="340"/>
      <c r="AV466" s="340"/>
      <c r="AW466" s="340"/>
      <c r="AX466" s="340"/>
      <c r="AY466" s="340"/>
      <c r="AZ466" s="340"/>
      <c r="BA466" s="340"/>
      <c r="BB466" s="340"/>
      <c r="BC466" s="340"/>
      <c r="BD466" s="340"/>
      <c r="BE466" s="379" t="s">
        <v>276</v>
      </c>
      <c r="BF466" s="340"/>
      <c r="BG466" s="340"/>
      <c r="BH466" s="340"/>
      <c r="BI466" s="340"/>
      <c r="BJ466" s="340"/>
      <c r="BK466" s="340"/>
      <c r="BL466" s="340"/>
      <c r="BM466" s="340"/>
      <c r="BN466" s="340"/>
      <c r="BO466" s="379" t="s">
        <v>274</v>
      </c>
      <c r="BP466" s="340"/>
      <c r="BQ466" s="340"/>
      <c r="BR466" s="340"/>
      <c r="BS466" s="340"/>
      <c r="BT466" s="340"/>
      <c r="BU466" s="340"/>
      <c r="BV466" s="340"/>
      <c r="BW466" s="340"/>
      <c r="BX466" s="340"/>
      <c r="BY466" s="340"/>
      <c r="BZ466" s="340"/>
      <c r="CA466" s="340"/>
      <c r="CB466" s="340"/>
    </row>
    <row r="467" spans="1:85" ht="17.45" customHeight="1">
      <c r="A467" s="376"/>
      <c r="B467" s="377"/>
      <c r="C467" s="377"/>
      <c r="D467" s="378"/>
      <c r="E467" s="423"/>
      <c r="F467" s="423"/>
      <c r="G467" s="423"/>
      <c r="H467" s="423"/>
      <c r="I467" s="423"/>
      <c r="J467" s="423"/>
      <c r="K467" s="423"/>
      <c r="L467" s="423"/>
      <c r="M467" s="423"/>
      <c r="N467" s="423"/>
      <c r="O467" s="423"/>
      <c r="P467" s="423"/>
      <c r="Q467" s="423"/>
      <c r="R467" s="423"/>
      <c r="S467" s="423"/>
      <c r="T467" s="423"/>
      <c r="U467" s="423"/>
      <c r="V467" s="423"/>
      <c r="W467" s="423"/>
      <c r="X467" s="423"/>
      <c r="Y467" s="423"/>
      <c r="Z467" s="423"/>
      <c r="AA467" s="423"/>
      <c r="AB467" s="423"/>
      <c r="AC467" s="423"/>
      <c r="AD467" s="423"/>
      <c r="AE467" s="423"/>
      <c r="AF467" s="423"/>
      <c r="AG467" s="423"/>
      <c r="AH467" s="423"/>
      <c r="AI467" s="423"/>
      <c r="AJ467" s="340"/>
      <c r="AK467" s="340"/>
      <c r="AL467" s="340"/>
      <c r="AM467" s="340"/>
      <c r="AN467" s="340"/>
      <c r="AO467" s="340"/>
      <c r="AP467" s="340"/>
      <c r="AQ467" s="340"/>
      <c r="AR467" s="340"/>
      <c r="AS467" s="340"/>
      <c r="AT467" s="340"/>
      <c r="AU467" s="340"/>
      <c r="AV467" s="340"/>
      <c r="AW467" s="340"/>
      <c r="AX467" s="340"/>
      <c r="AY467" s="340"/>
      <c r="AZ467" s="340"/>
      <c r="BA467" s="340"/>
      <c r="BB467" s="340"/>
      <c r="BC467" s="340"/>
      <c r="BD467" s="340"/>
      <c r="BE467" s="340"/>
      <c r="BF467" s="340"/>
      <c r="BG467" s="340"/>
      <c r="BH467" s="340"/>
      <c r="BI467" s="340"/>
      <c r="BJ467" s="340"/>
      <c r="BK467" s="340"/>
      <c r="BL467" s="340"/>
      <c r="BM467" s="340"/>
      <c r="BN467" s="340"/>
      <c r="BO467" s="390" t="s">
        <v>485</v>
      </c>
      <c r="BP467" s="391"/>
      <c r="BQ467" s="391"/>
      <c r="BR467" s="391"/>
      <c r="BS467" s="391"/>
      <c r="BT467" s="391"/>
      <c r="BU467" s="391"/>
      <c r="BV467" s="392"/>
      <c r="BW467" s="390" t="s">
        <v>518</v>
      </c>
      <c r="BX467" s="391"/>
      <c r="BY467" s="391"/>
      <c r="BZ467" s="391"/>
      <c r="CA467" s="391"/>
      <c r="CB467" s="392"/>
    </row>
    <row r="468" spans="1:85" ht="13.5" customHeight="1">
      <c r="A468" s="346">
        <v>1</v>
      </c>
      <c r="B468" s="347"/>
      <c r="C468" s="347"/>
      <c r="D468" s="347"/>
      <c r="E468" s="348">
        <v>2</v>
      </c>
      <c r="F468" s="348"/>
      <c r="G468" s="348"/>
      <c r="H468" s="348"/>
      <c r="I468" s="348"/>
      <c r="J468" s="348"/>
      <c r="K468" s="348"/>
      <c r="L468" s="348"/>
      <c r="M468" s="348"/>
      <c r="N468" s="348"/>
      <c r="O468" s="348"/>
      <c r="P468" s="348"/>
      <c r="Q468" s="348"/>
      <c r="R468" s="348"/>
      <c r="S468" s="348"/>
      <c r="T468" s="348"/>
      <c r="U468" s="348"/>
      <c r="V468" s="348"/>
      <c r="W468" s="348"/>
      <c r="X468" s="348"/>
      <c r="Y468" s="348"/>
      <c r="Z468" s="348"/>
      <c r="AA468" s="348"/>
      <c r="AB468" s="348"/>
      <c r="AC468" s="348"/>
      <c r="AD468" s="348"/>
      <c r="AE468" s="348"/>
      <c r="AF468" s="348"/>
      <c r="AG468" s="348"/>
      <c r="AH468" s="348"/>
      <c r="AI468" s="348"/>
      <c r="AJ468" s="348">
        <v>3</v>
      </c>
      <c r="AK468" s="348"/>
      <c r="AL468" s="348"/>
      <c r="AM468" s="348"/>
      <c r="AN468" s="348"/>
      <c r="AO468" s="348"/>
      <c r="AP468" s="348"/>
      <c r="AQ468" s="348"/>
      <c r="AR468" s="348">
        <v>4</v>
      </c>
      <c r="AS468" s="348"/>
      <c r="AT468" s="348"/>
      <c r="AU468" s="348"/>
      <c r="AV468" s="348"/>
      <c r="AW468" s="348"/>
      <c r="AX468" s="348">
        <v>5</v>
      </c>
      <c r="AY468" s="348"/>
      <c r="AZ468" s="348"/>
      <c r="BA468" s="348"/>
      <c r="BB468" s="348"/>
      <c r="BC468" s="348"/>
      <c r="BD468" s="348"/>
      <c r="BE468" s="348">
        <v>6</v>
      </c>
      <c r="BF468" s="348"/>
      <c r="BG468" s="348"/>
      <c r="BH468" s="348"/>
      <c r="BI468" s="348"/>
      <c r="BJ468" s="348"/>
      <c r="BK468" s="348"/>
      <c r="BL468" s="348"/>
      <c r="BM468" s="348"/>
      <c r="BN468" s="348"/>
      <c r="BO468" s="348">
        <v>7</v>
      </c>
      <c r="BP468" s="348"/>
      <c r="BQ468" s="348"/>
      <c r="BR468" s="348"/>
      <c r="BS468" s="348"/>
      <c r="BT468" s="348"/>
      <c r="BU468" s="348"/>
      <c r="BV468" s="348"/>
      <c r="BW468" s="348">
        <v>8</v>
      </c>
      <c r="BX468" s="348"/>
      <c r="BY468" s="348"/>
      <c r="BZ468" s="348"/>
      <c r="CA468" s="348"/>
      <c r="CB468" s="348"/>
    </row>
    <row r="469" spans="1:85" ht="17.45" customHeight="1">
      <c r="A469" s="341" t="s">
        <v>197</v>
      </c>
      <c r="B469" s="342"/>
      <c r="C469" s="342"/>
      <c r="D469" s="343"/>
      <c r="E469" s="402" t="s">
        <v>425</v>
      </c>
      <c r="F469" s="403"/>
      <c r="G469" s="403"/>
      <c r="H469" s="403"/>
      <c r="I469" s="403"/>
      <c r="J469" s="403"/>
      <c r="K469" s="403"/>
      <c r="L469" s="403"/>
      <c r="M469" s="403"/>
      <c r="N469" s="403"/>
      <c r="O469" s="403"/>
      <c r="P469" s="403"/>
      <c r="Q469" s="403"/>
      <c r="R469" s="403"/>
      <c r="S469" s="403"/>
      <c r="T469" s="403"/>
      <c r="U469" s="403"/>
      <c r="V469" s="403"/>
      <c r="W469" s="403"/>
      <c r="X469" s="403"/>
      <c r="Y469" s="403"/>
      <c r="Z469" s="403"/>
      <c r="AA469" s="403"/>
      <c r="AB469" s="403"/>
      <c r="AC469" s="403"/>
      <c r="AD469" s="403"/>
      <c r="AE469" s="403"/>
      <c r="AF469" s="403"/>
      <c r="AG469" s="403"/>
      <c r="AH469" s="403"/>
      <c r="AI469" s="404"/>
      <c r="AJ469" s="405"/>
      <c r="AK469" s="406"/>
      <c r="AL469" s="406"/>
      <c r="AM469" s="406"/>
      <c r="AN469" s="406"/>
      <c r="AO469" s="406"/>
      <c r="AP469" s="406"/>
      <c r="AQ469" s="406"/>
      <c r="AR469" s="405"/>
      <c r="AS469" s="406"/>
      <c r="AT469" s="406"/>
      <c r="AU469" s="406"/>
      <c r="AV469" s="406"/>
      <c r="AW469" s="406"/>
      <c r="AX469" s="406"/>
      <c r="AY469" s="406"/>
      <c r="AZ469" s="406"/>
      <c r="BA469" s="406"/>
      <c r="BB469" s="406"/>
      <c r="BC469" s="406"/>
      <c r="BD469" s="406"/>
      <c r="BE469" s="407">
        <f>422273.33-15000</f>
        <v>407273.33</v>
      </c>
      <c r="BF469" s="408"/>
      <c r="BG469" s="408"/>
      <c r="BH469" s="408"/>
      <c r="BI469" s="408"/>
      <c r="BJ469" s="408"/>
      <c r="BK469" s="408"/>
      <c r="BL469" s="408"/>
      <c r="BM469" s="408"/>
      <c r="BN469" s="408"/>
      <c r="BO469" s="407">
        <v>0</v>
      </c>
      <c r="BP469" s="408"/>
      <c r="BQ469" s="408"/>
      <c r="BR469" s="408"/>
      <c r="BS469" s="408"/>
      <c r="BT469" s="408"/>
      <c r="BU469" s="408"/>
      <c r="BV469" s="408"/>
      <c r="BW469" s="407">
        <v>0</v>
      </c>
      <c r="BX469" s="408"/>
      <c r="BY469" s="408"/>
      <c r="BZ469" s="408"/>
      <c r="CA469" s="408"/>
      <c r="CB469" s="408"/>
    </row>
    <row r="470" spans="1:85" ht="17.45" customHeight="1">
      <c r="A470" s="350"/>
      <c r="B470" s="351"/>
      <c r="C470" s="351"/>
      <c r="D470" s="352"/>
      <c r="E470" s="409" t="s">
        <v>168</v>
      </c>
      <c r="F470" s="410"/>
      <c r="G470" s="410"/>
      <c r="H470" s="410"/>
      <c r="I470" s="410"/>
      <c r="J470" s="410"/>
      <c r="K470" s="410"/>
      <c r="L470" s="410"/>
      <c r="M470" s="410"/>
      <c r="N470" s="410"/>
      <c r="O470" s="410"/>
      <c r="P470" s="410"/>
      <c r="Q470" s="410"/>
      <c r="R470" s="410"/>
      <c r="S470" s="410"/>
      <c r="T470" s="410"/>
      <c r="U470" s="410"/>
      <c r="V470" s="410"/>
      <c r="W470" s="410"/>
      <c r="X470" s="410"/>
      <c r="Y470" s="410"/>
      <c r="Z470" s="410"/>
      <c r="AA470" s="410"/>
      <c r="AB470" s="410"/>
      <c r="AC470" s="410"/>
      <c r="AD470" s="410"/>
      <c r="AE470" s="410"/>
      <c r="AF470" s="410"/>
      <c r="AG470" s="410"/>
      <c r="AH470" s="410"/>
      <c r="AI470" s="411"/>
      <c r="AJ470" s="412" t="s">
        <v>5</v>
      </c>
      <c r="AK470" s="413"/>
      <c r="AL470" s="413"/>
      <c r="AM470" s="413"/>
      <c r="AN470" s="413"/>
      <c r="AO470" s="413"/>
      <c r="AP470" s="413"/>
      <c r="AQ470" s="413"/>
      <c r="AR470" s="412" t="s">
        <v>5</v>
      </c>
      <c r="AS470" s="413"/>
      <c r="AT470" s="413"/>
      <c r="AU470" s="413" t="s">
        <v>5</v>
      </c>
      <c r="AV470" s="413"/>
      <c r="AW470" s="413"/>
      <c r="AX470" s="413" t="s">
        <v>5</v>
      </c>
      <c r="AY470" s="413"/>
      <c r="AZ470" s="413"/>
      <c r="BA470" s="413"/>
      <c r="BB470" s="413"/>
      <c r="BC470" s="413"/>
      <c r="BD470" s="413"/>
      <c r="BE470" s="414">
        <f>BE469</f>
        <v>407273.33</v>
      </c>
      <c r="BF470" s="415"/>
      <c r="BG470" s="415"/>
      <c r="BH470" s="415"/>
      <c r="BI470" s="415"/>
      <c r="BJ470" s="415"/>
      <c r="BK470" s="415"/>
      <c r="BL470" s="415"/>
      <c r="BM470" s="415"/>
      <c r="BN470" s="415"/>
      <c r="BO470" s="414">
        <v>0</v>
      </c>
      <c r="BP470" s="415">
        <f>SUM(BP469:CB469)</f>
        <v>0</v>
      </c>
      <c r="BQ470" s="415"/>
      <c r="BR470" s="415"/>
      <c r="BS470" s="415"/>
      <c r="BT470" s="415"/>
      <c r="BU470" s="415"/>
      <c r="BV470" s="415"/>
      <c r="BW470" s="414">
        <v>0</v>
      </c>
      <c r="BX470" s="415"/>
      <c r="BY470" s="415"/>
      <c r="BZ470" s="415"/>
      <c r="CA470" s="415"/>
      <c r="CB470" s="415"/>
    </row>
    <row r="471" spans="1:85" ht="9.6" customHeight="1"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81"/>
      <c r="AK471" s="82"/>
      <c r="AL471" s="82"/>
      <c r="AM471" s="82"/>
      <c r="AN471" s="82"/>
      <c r="AO471" s="82"/>
      <c r="AP471" s="82"/>
      <c r="AQ471" s="82"/>
      <c r="AR471" s="81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96"/>
      <c r="BF471" s="176"/>
      <c r="BG471" s="176"/>
      <c r="BH471" s="176"/>
      <c r="BI471" s="176"/>
      <c r="BJ471" s="176"/>
      <c r="BK471" s="176"/>
      <c r="BL471" s="176"/>
      <c r="BM471" s="176"/>
      <c r="BN471" s="176"/>
      <c r="BO471" s="129"/>
      <c r="BP471" s="138"/>
      <c r="BQ471" s="138"/>
      <c r="BR471" s="138"/>
      <c r="BS471" s="138"/>
      <c r="BT471" s="138"/>
      <c r="BU471" s="138"/>
      <c r="BV471" s="138"/>
      <c r="BW471" s="138"/>
      <c r="BX471" s="138"/>
      <c r="BY471" s="138"/>
      <c r="BZ471" s="138"/>
      <c r="CA471" s="138"/>
      <c r="CB471" s="138"/>
    </row>
    <row r="472" spans="1:85" s="31" customFormat="1" ht="15" customHeight="1">
      <c r="A472" s="389" t="s">
        <v>665</v>
      </c>
      <c r="B472" s="389"/>
      <c r="C472" s="389"/>
      <c r="D472" s="389"/>
      <c r="E472" s="389"/>
      <c r="F472" s="389"/>
      <c r="G472" s="389"/>
      <c r="H472" s="389"/>
      <c r="I472" s="389"/>
      <c r="J472" s="389"/>
      <c r="K472" s="389"/>
      <c r="L472" s="389"/>
      <c r="M472" s="389"/>
      <c r="N472" s="389"/>
      <c r="O472" s="389"/>
      <c r="P472" s="389"/>
      <c r="Q472" s="389"/>
      <c r="R472" s="389"/>
      <c r="S472" s="389"/>
      <c r="T472" s="389"/>
      <c r="U472" s="389"/>
      <c r="V472" s="389"/>
      <c r="W472" s="389"/>
      <c r="X472" s="389"/>
      <c r="Y472" s="389"/>
      <c r="Z472" s="389"/>
      <c r="AA472" s="389"/>
      <c r="AB472" s="389"/>
      <c r="AC472" s="389"/>
      <c r="AD472" s="389"/>
      <c r="AE472" s="389"/>
      <c r="AF472" s="389"/>
      <c r="AG472" s="389"/>
      <c r="AH472" s="389"/>
      <c r="AI472" s="389"/>
      <c r="AJ472" s="389"/>
      <c r="AK472" s="389"/>
      <c r="AL472" s="389"/>
      <c r="AM472" s="389"/>
      <c r="AN472" s="389"/>
      <c r="AO472" s="389"/>
      <c r="AP472" s="389"/>
      <c r="AQ472" s="389"/>
      <c r="AR472" s="389"/>
      <c r="AS472" s="389"/>
      <c r="AT472" s="389"/>
      <c r="AU472" s="389"/>
      <c r="AV472" s="389"/>
      <c r="AW472" s="389"/>
      <c r="AX472" s="389"/>
      <c r="AY472" s="389"/>
      <c r="AZ472" s="389"/>
      <c r="BA472" s="389"/>
      <c r="BB472" s="389"/>
      <c r="BC472" s="389"/>
      <c r="BD472" s="389"/>
      <c r="BE472" s="389"/>
      <c r="BF472" s="389"/>
      <c r="BG472" s="389"/>
      <c r="BH472" s="389"/>
      <c r="BI472" s="389"/>
      <c r="BJ472" s="389"/>
      <c r="BK472" s="389"/>
      <c r="BL472" s="389"/>
      <c r="BM472" s="389"/>
      <c r="BN472" s="389"/>
      <c r="BO472" s="389"/>
      <c r="BP472" s="389"/>
      <c r="BQ472" s="389"/>
      <c r="BR472" s="389"/>
      <c r="BS472" s="389"/>
      <c r="BT472" s="389"/>
      <c r="BU472" s="389"/>
      <c r="BV472" s="389"/>
      <c r="BW472" s="389"/>
      <c r="BX472" s="389"/>
      <c r="BY472" s="389"/>
      <c r="BZ472" s="389"/>
      <c r="CA472" s="389"/>
      <c r="CB472" s="389"/>
    </row>
    <row r="473" spans="1:85" s="31" customFormat="1" ht="17.25" customHeight="1">
      <c r="A473" s="389" t="s">
        <v>161</v>
      </c>
      <c r="B473" s="389"/>
      <c r="C473" s="389"/>
      <c r="D473" s="389"/>
      <c r="E473" s="389"/>
      <c r="F473" s="389"/>
      <c r="G473" s="389"/>
      <c r="H473" s="389"/>
      <c r="I473" s="389"/>
      <c r="J473" s="389"/>
      <c r="K473" s="389"/>
      <c r="L473" s="389"/>
      <c r="M473" s="389"/>
      <c r="N473" s="389"/>
      <c r="O473" s="389"/>
      <c r="P473" s="389"/>
      <c r="Q473" s="389"/>
      <c r="R473" s="389"/>
      <c r="S473" s="389"/>
      <c r="T473" s="389"/>
      <c r="U473" s="389"/>
      <c r="V473" s="389"/>
      <c r="W473" s="389"/>
      <c r="X473" s="389"/>
      <c r="Y473" s="389"/>
      <c r="Z473" s="389"/>
      <c r="AA473" s="389"/>
      <c r="AB473" s="389"/>
      <c r="AC473" s="389"/>
      <c r="AD473" s="389"/>
      <c r="AE473" s="570" t="s">
        <v>636</v>
      </c>
      <c r="AF473" s="570"/>
      <c r="AG473" s="570"/>
      <c r="AH473" s="570"/>
      <c r="AI473" s="570"/>
      <c r="AJ473" s="570"/>
      <c r="AK473" s="570"/>
      <c r="AL473" s="570"/>
      <c r="AM473" s="570"/>
      <c r="AN473" s="570"/>
      <c r="AO473" s="570"/>
      <c r="AP473" s="570"/>
      <c r="AQ473" s="570"/>
      <c r="AR473" s="570"/>
      <c r="AS473" s="570"/>
      <c r="AT473" s="570"/>
      <c r="AU473" s="570"/>
      <c r="AV473" s="570"/>
      <c r="AW473" s="570"/>
      <c r="AX473" s="570"/>
      <c r="AY473" s="570"/>
      <c r="AZ473" s="570"/>
      <c r="BA473" s="570"/>
      <c r="BB473" s="570"/>
      <c r="BC473" s="570"/>
      <c r="BD473" s="570"/>
      <c r="BE473" s="570"/>
      <c r="BF473" s="570"/>
      <c r="BG473" s="570"/>
      <c r="BH473" s="570"/>
      <c r="BI473" s="570"/>
      <c r="BJ473" s="570"/>
      <c r="BK473" s="570"/>
      <c r="BL473" s="570"/>
      <c r="BM473" s="570"/>
      <c r="BN473" s="570"/>
      <c r="BO473" s="570"/>
      <c r="BP473" s="570"/>
      <c r="BQ473" s="570"/>
      <c r="BR473" s="570"/>
      <c r="BS473" s="570"/>
      <c r="BT473" s="570"/>
      <c r="BU473" s="570"/>
      <c r="BV473" s="570"/>
      <c r="BW473" s="570"/>
      <c r="BX473" s="570"/>
      <c r="BY473" s="570"/>
      <c r="BZ473" s="570"/>
      <c r="CA473" s="570"/>
      <c r="CB473" s="570"/>
    </row>
    <row r="474" spans="1:85" s="269" customFormat="1" ht="18" customHeight="1">
      <c r="A474" s="120" t="s">
        <v>162</v>
      </c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504" t="s">
        <v>172</v>
      </c>
      <c r="T474" s="504"/>
      <c r="U474" s="504"/>
      <c r="V474" s="504"/>
      <c r="W474" s="504"/>
      <c r="X474" s="504"/>
      <c r="Y474" s="504"/>
      <c r="Z474" s="504"/>
      <c r="AA474" s="504"/>
      <c r="AB474" s="504"/>
      <c r="AC474" s="504"/>
      <c r="AD474" s="504"/>
      <c r="AE474" s="504"/>
      <c r="AF474" s="504"/>
      <c r="AG474" s="504"/>
      <c r="AH474" s="504"/>
      <c r="AI474" s="504"/>
      <c r="AJ474" s="504"/>
      <c r="AK474" s="504"/>
      <c r="AL474" s="504"/>
      <c r="AM474" s="504"/>
      <c r="AN474" s="504"/>
      <c r="AO474" s="504"/>
      <c r="AP474" s="504"/>
      <c r="AQ474" s="504"/>
      <c r="AR474" s="504"/>
      <c r="AS474" s="504"/>
      <c r="AT474" s="504"/>
      <c r="AU474" s="504"/>
      <c r="AV474" s="504"/>
      <c r="AW474" s="504"/>
      <c r="AX474" s="504"/>
      <c r="AY474" s="504"/>
      <c r="AZ474" s="504"/>
      <c r="BA474" s="504"/>
      <c r="BB474" s="504"/>
      <c r="BC474" s="504"/>
      <c r="BD474" s="504"/>
      <c r="BE474" s="504"/>
      <c r="BF474" s="504"/>
      <c r="BG474" s="504"/>
      <c r="BH474" s="504"/>
      <c r="BI474" s="504"/>
      <c r="BJ474" s="504"/>
      <c r="BK474" s="504"/>
      <c r="BL474" s="504"/>
      <c r="BM474" s="504"/>
      <c r="BN474" s="504"/>
      <c r="BO474" s="504"/>
      <c r="BP474" s="507"/>
      <c r="BQ474" s="507"/>
      <c r="BR474" s="507"/>
      <c r="BS474" s="507"/>
      <c r="BT474" s="507"/>
      <c r="BU474" s="507"/>
      <c r="BV474" s="507"/>
      <c r="BW474" s="507"/>
      <c r="BX474" s="507"/>
      <c r="BY474" s="507"/>
      <c r="BZ474" s="507"/>
      <c r="CA474" s="507"/>
      <c r="CB474" s="507"/>
    </row>
    <row r="475" spans="1:85" s="269" customFormat="1" ht="11.25" customHeight="1">
      <c r="A475" s="120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  <c r="AV475" s="73"/>
      <c r="AW475" s="73"/>
      <c r="AX475" s="73"/>
      <c r="AY475" s="73"/>
      <c r="AZ475" s="73"/>
      <c r="BA475" s="73"/>
      <c r="BB475" s="73"/>
      <c r="BC475" s="73"/>
      <c r="BD475" s="73"/>
      <c r="BE475" s="73"/>
      <c r="BF475" s="73"/>
      <c r="BG475" s="73"/>
      <c r="BH475" s="73"/>
      <c r="BI475" s="73"/>
      <c r="BJ475" s="73"/>
      <c r="BK475" s="73"/>
      <c r="BL475" s="73"/>
      <c r="BM475" s="73"/>
      <c r="BN475" s="73"/>
      <c r="BO475" s="73"/>
      <c r="BP475" s="270"/>
      <c r="BQ475" s="270"/>
      <c r="BR475" s="270"/>
      <c r="BS475" s="270"/>
      <c r="BT475" s="270"/>
      <c r="BU475" s="270"/>
      <c r="BV475" s="270"/>
      <c r="BW475" s="270"/>
      <c r="BX475" s="270"/>
      <c r="BY475" s="270"/>
      <c r="BZ475" s="270"/>
      <c r="CA475" s="270"/>
      <c r="CB475" s="270"/>
    </row>
    <row r="476" spans="1:85" ht="18.75" customHeight="1">
      <c r="A476" s="389" t="s">
        <v>666</v>
      </c>
      <c r="B476" s="389"/>
      <c r="C476" s="389"/>
      <c r="D476" s="389"/>
      <c r="E476" s="389"/>
      <c r="F476" s="389"/>
      <c r="G476" s="389"/>
      <c r="H476" s="389"/>
      <c r="I476" s="389"/>
      <c r="J476" s="389"/>
      <c r="K476" s="389"/>
      <c r="L476" s="389"/>
      <c r="M476" s="389"/>
      <c r="N476" s="389"/>
      <c r="O476" s="389"/>
      <c r="P476" s="389"/>
      <c r="Q476" s="389"/>
      <c r="R476" s="389"/>
      <c r="S476" s="389"/>
      <c r="T476" s="389"/>
      <c r="U476" s="389"/>
      <c r="V476" s="389"/>
      <c r="W476" s="389"/>
      <c r="X476" s="389"/>
      <c r="Y476" s="389"/>
      <c r="Z476" s="389"/>
      <c r="AA476" s="389"/>
      <c r="AB476" s="389"/>
      <c r="AC476" s="389"/>
      <c r="AD476" s="389"/>
      <c r="AE476" s="389"/>
      <c r="AF476" s="389"/>
      <c r="AG476" s="389"/>
      <c r="AH476" s="389"/>
      <c r="AI476" s="389"/>
      <c r="AJ476" s="389"/>
      <c r="AK476" s="389"/>
      <c r="AL476" s="389"/>
      <c r="AM476" s="389"/>
      <c r="AN476" s="389"/>
      <c r="AO476" s="389"/>
      <c r="AP476" s="389"/>
      <c r="AQ476" s="389"/>
      <c r="AR476" s="389"/>
      <c r="AS476" s="389"/>
      <c r="AT476" s="389"/>
      <c r="AU476" s="389"/>
      <c r="AV476" s="389"/>
      <c r="AW476" s="389"/>
      <c r="AX476" s="389"/>
      <c r="AY476" s="389"/>
      <c r="AZ476" s="389"/>
      <c r="BA476" s="389"/>
      <c r="BB476" s="389"/>
      <c r="BC476" s="389"/>
      <c r="BD476" s="389"/>
      <c r="BE476" s="389"/>
      <c r="BF476" s="389"/>
      <c r="BG476" s="389"/>
      <c r="BH476" s="389"/>
      <c r="BI476" s="389"/>
      <c r="BJ476" s="389"/>
      <c r="BK476" s="389"/>
      <c r="BL476" s="389"/>
      <c r="BM476" s="389"/>
      <c r="BN476" s="389"/>
      <c r="BO476" s="389"/>
      <c r="BP476" s="389"/>
      <c r="BQ476" s="389"/>
      <c r="BR476" s="389"/>
      <c r="BS476" s="389"/>
      <c r="BT476" s="389"/>
      <c r="BU476" s="389"/>
      <c r="BV476" s="389"/>
      <c r="BW476" s="389"/>
      <c r="BX476" s="389"/>
      <c r="BY476" s="389"/>
      <c r="BZ476" s="389"/>
      <c r="CA476" s="389"/>
      <c r="CB476" s="389"/>
      <c r="CC476" s="31"/>
      <c r="CD476" s="39"/>
      <c r="CE476" s="39"/>
    </row>
    <row r="477" spans="1:85" s="31" customFormat="1" ht="9.6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  <c r="BO477" s="32"/>
      <c r="BP477" s="32"/>
      <c r="BQ477" s="32"/>
      <c r="BR477" s="32"/>
      <c r="BS477" s="32"/>
      <c r="BT477" s="32"/>
      <c r="BU477" s="32"/>
      <c r="BV477" s="32"/>
      <c r="BW477" s="32"/>
      <c r="BX477" s="32"/>
      <c r="BY477" s="32"/>
      <c r="BZ477" s="32"/>
      <c r="CA477" s="32"/>
      <c r="CB477" s="32"/>
      <c r="CG477" s="146"/>
    </row>
    <row r="478" spans="1:85" s="31" customFormat="1" ht="15" customHeight="1">
      <c r="A478" s="370" t="s">
        <v>187</v>
      </c>
      <c r="B478" s="371"/>
      <c r="C478" s="371"/>
      <c r="D478" s="372"/>
      <c r="E478" s="379" t="s">
        <v>166</v>
      </c>
      <c r="F478" s="340"/>
      <c r="G478" s="340"/>
      <c r="H478" s="340"/>
      <c r="I478" s="340"/>
      <c r="J478" s="340"/>
      <c r="K478" s="340"/>
      <c r="L478" s="340"/>
      <c r="M478" s="340"/>
      <c r="N478" s="340"/>
      <c r="O478" s="340"/>
      <c r="P478" s="340"/>
      <c r="Q478" s="340"/>
      <c r="R478" s="340"/>
      <c r="S478" s="340"/>
      <c r="T478" s="340"/>
      <c r="U478" s="340"/>
      <c r="V478" s="340"/>
      <c r="W478" s="340"/>
      <c r="X478" s="340"/>
      <c r="Y478" s="340"/>
      <c r="Z478" s="340"/>
      <c r="AA478" s="340"/>
      <c r="AB478" s="340"/>
      <c r="AC478" s="340"/>
      <c r="AD478" s="340"/>
      <c r="AE478" s="340"/>
      <c r="AF478" s="340"/>
      <c r="AG478" s="340"/>
      <c r="AH478" s="340"/>
      <c r="AI478" s="340"/>
      <c r="AJ478" s="340"/>
      <c r="AK478" s="340"/>
      <c r="AL478" s="340"/>
      <c r="AM478" s="340"/>
      <c r="AN478" s="379" t="s">
        <v>173</v>
      </c>
      <c r="AO478" s="340"/>
      <c r="AP478" s="340"/>
      <c r="AQ478" s="340"/>
      <c r="AR478" s="340"/>
      <c r="AS478" s="340"/>
      <c r="AT478" s="340"/>
      <c r="AU478" s="379" t="s">
        <v>229</v>
      </c>
      <c r="AV478" s="340"/>
      <c r="AW478" s="340"/>
      <c r="AX478" s="340"/>
      <c r="AY478" s="340"/>
      <c r="AZ478" s="340"/>
      <c r="BA478" s="340"/>
      <c r="BB478" s="340"/>
      <c r="BC478" s="340"/>
      <c r="BD478" s="379" t="s">
        <v>315</v>
      </c>
      <c r="BE478" s="340"/>
      <c r="BF478" s="340"/>
      <c r="BG478" s="340"/>
      <c r="BH478" s="340"/>
      <c r="BI478" s="340"/>
      <c r="BJ478" s="340"/>
      <c r="BK478" s="340"/>
      <c r="BL478" s="340"/>
      <c r="BM478" s="340"/>
      <c r="BN478" s="340"/>
      <c r="BO478" s="340"/>
      <c r="BP478" s="340"/>
      <c r="BQ478" s="340"/>
      <c r="BR478" s="340"/>
      <c r="BS478" s="340"/>
      <c r="BT478" s="340"/>
      <c r="BU478" s="340"/>
      <c r="BV478" s="340"/>
      <c r="BW478" s="340"/>
      <c r="BX478" s="340"/>
      <c r="BY478" s="340"/>
      <c r="BZ478" s="340"/>
      <c r="CA478" s="340"/>
      <c r="CB478" s="340"/>
      <c r="CG478" s="146"/>
    </row>
    <row r="479" spans="1:85" s="31" customFormat="1" ht="15" customHeight="1">
      <c r="A479" s="373"/>
      <c r="B479" s="374"/>
      <c r="C479" s="374"/>
      <c r="D479" s="375"/>
      <c r="E479" s="340"/>
      <c r="F479" s="340"/>
      <c r="G479" s="340"/>
      <c r="H479" s="340"/>
      <c r="I479" s="340"/>
      <c r="J479" s="340"/>
      <c r="K479" s="340"/>
      <c r="L479" s="340"/>
      <c r="M479" s="340"/>
      <c r="N479" s="340"/>
      <c r="O479" s="340"/>
      <c r="P479" s="340"/>
      <c r="Q479" s="340"/>
      <c r="R479" s="340"/>
      <c r="S479" s="340"/>
      <c r="T479" s="340"/>
      <c r="U479" s="340"/>
      <c r="V479" s="340"/>
      <c r="W479" s="340"/>
      <c r="X479" s="340"/>
      <c r="Y479" s="340"/>
      <c r="Z479" s="340"/>
      <c r="AA479" s="340"/>
      <c r="AB479" s="340"/>
      <c r="AC479" s="340"/>
      <c r="AD479" s="340"/>
      <c r="AE479" s="340"/>
      <c r="AF479" s="340"/>
      <c r="AG479" s="340"/>
      <c r="AH479" s="340"/>
      <c r="AI479" s="340"/>
      <c r="AJ479" s="340"/>
      <c r="AK479" s="340"/>
      <c r="AL479" s="340"/>
      <c r="AM479" s="340"/>
      <c r="AN479" s="340"/>
      <c r="AO479" s="340"/>
      <c r="AP479" s="340"/>
      <c r="AQ479" s="340"/>
      <c r="AR479" s="340"/>
      <c r="AS479" s="340"/>
      <c r="AT479" s="340"/>
      <c r="AU479" s="340"/>
      <c r="AV479" s="340"/>
      <c r="AW479" s="340"/>
      <c r="AX479" s="340"/>
      <c r="AY479" s="340"/>
      <c r="AZ479" s="340"/>
      <c r="BA479" s="340"/>
      <c r="BB479" s="340"/>
      <c r="BC479" s="340"/>
      <c r="BD479" s="370" t="s">
        <v>276</v>
      </c>
      <c r="BE479" s="371"/>
      <c r="BF479" s="371"/>
      <c r="BG479" s="371"/>
      <c r="BH479" s="371"/>
      <c r="BI479" s="371"/>
      <c r="BJ479" s="371"/>
      <c r="BK479" s="371"/>
      <c r="BL479" s="371"/>
      <c r="BM479" s="372"/>
      <c r="BN479" s="379" t="s">
        <v>274</v>
      </c>
      <c r="BO479" s="340"/>
      <c r="BP479" s="340"/>
      <c r="BQ479" s="340"/>
      <c r="BR479" s="340"/>
      <c r="BS479" s="340"/>
      <c r="BT479" s="340"/>
      <c r="BU479" s="340"/>
      <c r="BV479" s="340"/>
      <c r="BW479" s="340"/>
      <c r="BX479" s="340"/>
      <c r="BY479" s="340"/>
      <c r="BZ479" s="340"/>
      <c r="CA479" s="340"/>
      <c r="CB479" s="340"/>
      <c r="CG479" s="146"/>
    </row>
    <row r="480" spans="1:85" s="31" customFormat="1" ht="13.15" customHeight="1">
      <c r="A480" s="376"/>
      <c r="B480" s="377"/>
      <c r="C480" s="377"/>
      <c r="D480" s="378"/>
      <c r="E480" s="340"/>
      <c r="F480" s="340"/>
      <c r="G480" s="340"/>
      <c r="H480" s="340"/>
      <c r="I480" s="340"/>
      <c r="J480" s="340"/>
      <c r="K480" s="340"/>
      <c r="L480" s="340"/>
      <c r="M480" s="340"/>
      <c r="N480" s="340"/>
      <c r="O480" s="340"/>
      <c r="P480" s="340"/>
      <c r="Q480" s="340"/>
      <c r="R480" s="340"/>
      <c r="S480" s="340"/>
      <c r="T480" s="340"/>
      <c r="U480" s="340"/>
      <c r="V480" s="340"/>
      <c r="W480" s="340"/>
      <c r="X480" s="340"/>
      <c r="Y480" s="340"/>
      <c r="Z480" s="340"/>
      <c r="AA480" s="340"/>
      <c r="AB480" s="340"/>
      <c r="AC480" s="340"/>
      <c r="AD480" s="340"/>
      <c r="AE480" s="340"/>
      <c r="AF480" s="340"/>
      <c r="AG480" s="340"/>
      <c r="AH480" s="340"/>
      <c r="AI480" s="340"/>
      <c r="AJ480" s="340"/>
      <c r="AK480" s="340"/>
      <c r="AL480" s="340"/>
      <c r="AM480" s="340"/>
      <c r="AN480" s="340"/>
      <c r="AO480" s="340"/>
      <c r="AP480" s="340"/>
      <c r="AQ480" s="340"/>
      <c r="AR480" s="340"/>
      <c r="AS480" s="340"/>
      <c r="AT480" s="340"/>
      <c r="AU480" s="340"/>
      <c r="AV480" s="340"/>
      <c r="AW480" s="340"/>
      <c r="AX480" s="340"/>
      <c r="AY480" s="340"/>
      <c r="AZ480" s="340"/>
      <c r="BA480" s="340"/>
      <c r="BB480" s="340"/>
      <c r="BC480" s="340"/>
      <c r="BD480" s="376"/>
      <c r="BE480" s="377"/>
      <c r="BF480" s="377"/>
      <c r="BG480" s="377"/>
      <c r="BH480" s="377"/>
      <c r="BI480" s="377"/>
      <c r="BJ480" s="377"/>
      <c r="BK480" s="377"/>
      <c r="BL480" s="377"/>
      <c r="BM480" s="378"/>
      <c r="BN480" s="379" t="s">
        <v>485</v>
      </c>
      <c r="BO480" s="340"/>
      <c r="BP480" s="340"/>
      <c r="BQ480" s="340"/>
      <c r="BR480" s="340"/>
      <c r="BS480" s="340"/>
      <c r="BT480" s="340"/>
      <c r="BU480" s="340"/>
      <c r="BV480" s="340"/>
      <c r="BW480" s="390" t="s">
        <v>518</v>
      </c>
      <c r="BX480" s="391"/>
      <c r="BY480" s="391"/>
      <c r="BZ480" s="391"/>
      <c r="CA480" s="391"/>
      <c r="CB480" s="392"/>
      <c r="CG480" s="146"/>
    </row>
    <row r="481" spans="1:85" s="31" customFormat="1" ht="12" customHeight="1">
      <c r="A481" s="361">
        <v>1</v>
      </c>
      <c r="B481" s="362"/>
      <c r="C481" s="362"/>
      <c r="D481" s="363"/>
      <c r="E481" s="346">
        <v>2</v>
      </c>
      <c r="F481" s="347"/>
      <c r="G481" s="347"/>
      <c r="H481" s="347"/>
      <c r="I481" s="347"/>
      <c r="J481" s="347"/>
      <c r="K481" s="347"/>
      <c r="L481" s="347"/>
      <c r="M481" s="347"/>
      <c r="N481" s="347"/>
      <c r="O481" s="347"/>
      <c r="P481" s="347"/>
      <c r="Q481" s="347"/>
      <c r="R481" s="347"/>
      <c r="S481" s="347"/>
      <c r="T481" s="347"/>
      <c r="U481" s="347"/>
      <c r="V481" s="347"/>
      <c r="W481" s="347"/>
      <c r="X481" s="347"/>
      <c r="Y481" s="347"/>
      <c r="Z481" s="347"/>
      <c r="AA481" s="347"/>
      <c r="AB481" s="347"/>
      <c r="AC481" s="347"/>
      <c r="AD481" s="347"/>
      <c r="AE481" s="347"/>
      <c r="AF481" s="347"/>
      <c r="AG481" s="347"/>
      <c r="AH481" s="347"/>
      <c r="AI481" s="347"/>
      <c r="AJ481" s="347"/>
      <c r="AK481" s="347"/>
      <c r="AL481" s="347"/>
      <c r="AM481" s="347"/>
      <c r="AN481" s="346">
        <v>3</v>
      </c>
      <c r="AO481" s="347"/>
      <c r="AP481" s="347"/>
      <c r="AQ481" s="347"/>
      <c r="AR481" s="347"/>
      <c r="AS481" s="347"/>
      <c r="AT481" s="347"/>
      <c r="AU481" s="348">
        <v>4</v>
      </c>
      <c r="AV481" s="348"/>
      <c r="AW481" s="348"/>
      <c r="AX481" s="348"/>
      <c r="AY481" s="348"/>
      <c r="AZ481" s="348"/>
      <c r="BA481" s="348"/>
      <c r="BB481" s="348"/>
      <c r="BC481" s="348"/>
      <c r="BD481" s="348">
        <v>5</v>
      </c>
      <c r="BE481" s="348"/>
      <c r="BF481" s="348"/>
      <c r="BG481" s="348"/>
      <c r="BH481" s="348"/>
      <c r="BI481" s="348"/>
      <c r="BJ481" s="348"/>
      <c r="BK481" s="348"/>
      <c r="BL481" s="348"/>
      <c r="BM481" s="348"/>
      <c r="BN481" s="348">
        <v>6</v>
      </c>
      <c r="BO481" s="348"/>
      <c r="BP481" s="348"/>
      <c r="BQ481" s="348"/>
      <c r="BR481" s="348"/>
      <c r="BS481" s="348"/>
      <c r="BT481" s="348"/>
      <c r="BU481" s="348"/>
      <c r="BV481" s="348"/>
      <c r="BW481" s="348">
        <v>7</v>
      </c>
      <c r="BX481" s="348"/>
      <c r="BY481" s="348"/>
      <c r="BZ481" s="348"/>
      <c r="CA481" s="348"/>
      <c r="CB481" s="348"/>
      <c r="CG481" s="146"/>
    </row>
    <row r="482" spans="1:85" s="31" customFormat="1" ht="30.75" customHeight="1">
      <c r="A482" s="341" t="s">
        <v>197</v>
      </c>
      <c r="B482" s="342"/>
      <c r="C482" s="342"/>
      <c r="D482" s="343"/>
      <c r="E482" s="364" t="s">
        <v>638</v>
      </c>
      <c r="F482" s="365"/>
      <c r="G482" s="365"/>
      <c r="H482" s="365"/>
      <c r="I482" s="365"/>
      <c r="J482" s="365"/>
      <c r="K482" s="365"/>
      <c r="L482" s="365"/>
      <c r="M482" s="365"/>
      <c r="N482" s="365"/>
      <c r="O482" s="365"/>
      <c r="P482" s="365"/>
      <c r="Q482" s="365"/>
      <c r="R482" s="365"/>
      <c r="S482" s="365"/>
      <c r="T482" s="365"/>
      <c r="U482" s="365"/>
      <c r="V482" s="365"/>
      <c r="W482" s="365"/>
      <c r="X482" s="365"/>
      <c r="Y482" s="365"/>
      <c r="Z482" s="365"/>
      <c r="AA482" s="365"/>
      <c r="AB482" s="365"/>
      <c r="AC482" s="365"/>
      <c r="AD482" s="365"/>
      <c r="AE482" s="365"/>
      <c r="AF482" s="365"/>
      <c r="AG482" s="365"/>
      <c r="AH482" s="365"/>
      <c r="AI482" s="365"/>
      <c r="AJ482" s="365"/>
      <c r="AK482" s="365"/>
      <c r="AL482" s="365"/>
      <c r="AM482" s="365"/>
      <c r="AN482" s="380"/>
      <c r="AO482" s="381"/>
      <c r="AP482" s="381"/>
      <c r="AQ482" s="381"/>
      <c r="AR482" s="381"/>
      <c r="AS482" s="381"/>
      <c r="AT482" s="382"/>
      <c r="AU482" s="383"/>
      <c r="AV482" s="381"/>
      <c r="AW482" s="381"/>
      <c r="AX482" s="381"/>
      <c r="AY482" s="381"/>
      <c r="AZ482" s="381"/>
      <c r="BA482" s="381"/>
      <c r="BB482" s="381"/>
      <c r="BC482" s="382"/>
      <c r="BD482" s="386">
        <v>76000</v>
      </c>
      <c r="BE482" s="387"/>
      <c r="BF482" s="387"/>
      <c r="BG482" s="387"/>
      <c r="BH482" s="387"/>
      <c r="BI482" s="387"/>
      <c r="BJ482" s="387"/>
      <c r="BK482" s="387"/>
      <c r="BL482" s="387"/>
      <c r="BM482" s="388"/>
      <c r="BN482" s="386"/>
      <c r="BO482" s="387"/>
      <c r="BP482" s="387"/>
      <c r="BQ482" s="387"/>
      <c r="BR482" s="387"/>
      <c r="BS482" s="387"/>
      <c r="BT482" s="387"/>
      <c r="BU482" s="387"/>
      <c r="BV482" s="388"/>
      <c r="BW482" s="386"/>
      <c r="BX482" s="387"/>
      <c r="BY482" s="387"/>
      <c r="BZ482" s="387"/>
      <c r="CA482" s="387"/>
      <c r="CB482" s="388"/>
      <c r="CG482" s="146"/>
    </row>
    <row r="483" spans="1:85" s="31" customFormat="1" ht="18" customHeight="1">
      <c r="A483" s="350"/>
      <c r="B483" s="351"/>
      <c r="C483" s="351"/>
      <c r="D483" s="352"/>
      <c r="E483" s="353" t="s">
        <v>168</v>
      </c>
      <c r="F483" s="354"/>
      <c r="G483" s="354"/>
      <c r="H483" s="354"/>
      <c r="I483" s="354"/>
      <c r="J483" s="354"/>
      <c r="K483" s="354"/>
      <c r="L483" s="354"/>
      <c r="M483" s="354"/>
      <c r="N483" s="354"/>
      <c r="O483" s="354"/>
      <c r="P483" s="354"/>
      <c r="Q483" s="354"/>
      <c r="R483" s="354"/>
      <c r="S483" s="354"/>
      <c r="T483" s="354"/>
      <c r="U483" s="354"/>
      <c r="V483" s="354"/>
      <c r="W483" s="354"/>
      <c r="X483" s="354"/>
      <c r="Y483" s="354"/>
      <c r="Z483" s="354"/>
      <c r="AA483" s="354"/>
      <c r="AB483" s="354"/>
      <c r="AC483" s="354"/>
      <c r="AD483" s="354"/>
      <c r="AE483" s="354"/>
      <c r="AF483" s="354"/>
      <c r="AG483" s="354"/>
      <c r="AH483" s="354"/>
      <c r="AI483" s="354"/>
      <c r="AJ483" s="354"/>
      <c r="AK483" s="354"/>
      <c r="AL483" s="354"/>
      <c r="AM483" s="354"/>
      <c r="AN483" s="355" t="s">
        <v>5</v>
      </c>
      <c r="AO483" s="356"/>
      <c r="AP483" s="356"/>
      <c r="AQ483" s="356"/>
      <c r="AR483" s="356"/>
      <c r="AS483" s="356" t="s">
        <v>5</v>
      </c>
      <c r="AT483" s="356"/>
      <c r="AU483" s="357" t="s">
        <v>5</v>
      </c>
      <c r="AV483" s="358"/>
      <c r="AW483" s="358"/>
      <c r="AX483" s="358"/>
      <c r="AY483" s="358"/>
      <c r="AZ483" s="358"/>
      <c r="BA483" s="358"/>
      <c r="BB483" s="358"/>
      <c r="BC483" s="359" t="s">
        <v>5</v>
      </c>
      <c r="BD483" s="366">
        <f>BD482</f>
        <v>76000</v>
      </c>
      <c r="BE483" s="367"/>
      <c r="BF483" s="367"/>
      <c r="BG483" s="367"/>
      <c r="BH483" s="367"/>
      <c r="BI483" s="367"/>
      <c r="BJ483" s="367"/>
      <c r="BK483" s="367"/>
      <c r="BL483" s="367"/>
      <c r="BM483" s="368"/>
      <c r="BN483" s="366">
        <f>BN482</f>
        <v>0</v>
      </c>
      <c r="BO483" s="367"/>
      <c r="BP483" s="367"/>
      <c r="BQ483" s="367"/>
      <c r="BR483" s="367"/>
      <c r="BS483" s="367"/>
      <c r="BT483" s="367"/>
      <c r="BU483" s="367"/>
      <c r="BV483" s="368"/>
      <c r="BW483" s="366">
        <f>BW482</f>
        <v>0</v>
      </c>
      <c r="BX483" s="367"/>
      <c r="BY483" s="367"/>
      <c r="BZ483" s="367"/>
      <c r="CA483" s="367"/>
      <c r="CB483" s="368"/>
      <c r="CG483" s="146"/>
    </row>
    <row r="484" spans="1:85" s="31" customFormat="1" ht="8.25" customHeight="1">
      <c r="A484" s="38"/>
      <c r="B484" s="38"/>
      <c r="C484" s="38"/>
      <c r="D484" s="38"/>
      <c r="E484" s="102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86"/>
      <c r="AO484" s="79"/>
      <c r="AP484" s="79"/>
      <c r="AQ484" s="79"/>
      <c r="AR484" s="79"/>
      <c r="AS484" s="79"/>
      <c r="AT484" s="79"/>
      <c r="AU484" s="78"/>
      <c r="AV484" s="78"/>
      <c r="AW484" s="78"/>
      <c r="AX484" s="78"/>
      <c r="AY484" s="78"/>
      <c r="AZ484" s="78"/>
      <c r="BA484" s="78"/>
      <c r="BB484" s="78"/>
      <c r="BC484" s="78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206"/>
      <c r="BN484" s="206"/>
      <c r="BO484" s="206"/>
      <c r="BP484" s="206"/>
      <c r="BQ484" s="206"/>
      <c r="BR484" s="206"/>
      <c r="BS484" s="206"/>
      <c r="BT484" s="206"/>
      <c r="BU484" s="206"/>
      <c r="BV484" s="206"/>
      <c r="BW484" s="206"/>
      <c r="BX484" s="206"/>
      <c r="BY484" s="206"/>
      <c r="BZ484" s="206"/>
      <c r="CA484" s="206"/>
      <c r="CB484" s="206"/>
      <c r="CG484" s="146"/>
    </row>
    <row r="485" spans="1:85" ht="15" customHeight="1">
      <c r="A485" s="389" t="s">
        <v>689</v>
      </c>
      <c r="B485" s="389"/>
      <c r="C485" s="389"/>
      <c r="D485" s="389"/>
      <c r="E485" s="389"/>
      <c r="F485" s="389"/>
      <c r="G485" s="389"/>
      <c r="H485" s="389"/>
      <c r="I485" s="389"/>
      <c r="J485" s="389"/>
      <c r="K485" s="389"/>
      <c r="L485" s="389"/>
      <c r="M485" s="389"/>
      <c r="N485" s="389"/>
      <c r="O485" s="389"/>
      <c r="P485" s="389"/>
      <c r="Q485" s="389"/>
      <c r="R485" s="389"/>
      <c r="S485" s="389"/>
      <c r="T485" s="389"/>
      <c r="U485" s="389"/>
      <c r="V485" s="389"/>
      <c r="W485" s="389"/>
      <c r="X485" s="389"/>
      <c r="Y485" s="389"/>
      <c r="Z485" s="389"/>
      <c r="AA485" s="389"/>
      <c r="AB485" s="389"/>
      <c r="AC485" s="389"/>
      <c r="AD485" s="389"/>
      <c r="AE485" s="389"/>
      <c r="AF485" s="389"/>
      <c r="AG485" s="389"/>
      <c r="AH485" s="389"/>
      <c r="AI485" s="389"/>
      <c r="AJ485" s="389"/>
      <c r="AK485" s="389"/>
      <c r="AL485" s="389"/>
      <c r="AM485" s="389"/>
      <c r="AN485" s="389"/>
      <c r="AO485" s="389"/>
      <c r="AP485" s="389"/>
      <c r="AQ485" s="389"/>
      <c r="AR485" s="389"/>
      <c r="AS485" s="389"/>
      <c r="AT485" s="389"/>
      <c r="AU485" s="389"/>
      <c r="AV485" s="389"/>
      <c r="AW485" s="389"/>
      <c r="AX485" s="389"/>
      <c r="AY485" s="389"/>
      <c r="AZ485" s="389"/>
      <c r="BA485" s="389"/>
      <c r="BB485" s="389"/>
      <c r="BC485" s="389"/>
      <c r="BD485" s="389"/>
      <c r="BE485" s="389"/>
      <c r="BF485" s="389"/>
      <c r="BG485" s="389"/>
      <c r="BH485" s="389"/>
      <c r="BI485" s="389"/>
      <c r="BJ485" s="389"/>
      <c r="BK485" s="389"/>
      <c r="BL485" s="389"/>
      <c r="BM485" s="389"/>
      <c r="BN485" s="389"/>
      <c r="BO485" s="389"/>
      <c r="BP485" s="389"/>
      <c r="BQ485" s="389"/>
      <c r="BR485" s="389"/>
      <c r="BS485" s="389"/>
      <c r="BT485" s="389"/>
      <c r="BU485" s="389"/>
      <c r="BV485" s="389"/>
      <c r="BW485" s="389"/>
      <c r="BX485" s="389"/>
      <c r="BY485" s="389"/>
      <c r="BZ485" s="389"/>
      <c r="CA485" s="389"/>
      <c r="CB485" s="389"/>
      <c r="CC485" s="31"/>
      <c r="CG485" s="164"/>
    </row>
    <row r="486" spans="1:85" ht="12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  <c r="BT486" s="32"/>
      <c r="BU486" s="32"/>
      <c r="BV486" s="32"/>
      <c r="BW486" s="32"/>
      <c r="BX486" s="32"/>
      <c r="BY486" s="32"/>
      <c r="BZ486" s="32"/>
      <c r="CA486" s="32"/>
      <c r="CB486" s="32"/>
      <c r="CC486" s="31"/>
      <c r="CG486" s="164"/>
    </row>
    <row r="487" spans="1:85" ht="15" customHeight="1">
      <c r="A487" s="370" t="s">
        <v>187</v>
      </c>
      <c r="B487" s="371"/>
      <c r="C487" s="371"/>
      <c r="D487" s="372"/>
      <c r="E487" s="379" t="s">
        <v>166</v>
      </c>
      <c r="F487" s="340"/>
      <c r="G487" s="340"/>
      <c r="H487" s="340"/>
      <c r="I487" s="340"/>
      <c r="J487" s="340"/>
      <c r="K487" s="340"/>
      <c r="L487" s="340"/>
      <c r="M487" s="340"/>
      <c r="N487" s="340"/>
      <c r="O487" s="340"/>
      <c r="P487" s="340"/>
      <c r="Q487" s="340"/>
      <c r="R487" s="340"/>
      <c r="S487" s="340"/>
      <c r="T487" s="340"/>
      <c r="U487" s="340"/>
      <c r="V487" s="340"/>
      <c r="W487" s="340"/>
      <c r="X487" s="340"/>
      <c r="Y487" s="340"/>
      <c r="Z487" s="340"/>
      <c r="AA487" s="340"/>
      <c r="AB487" s="340"/>
      <c r="AC487" s="340"/>
      <c r="AD487" s="340"/>
      <c r="AE487" s="340"/>
      <c r="AF487" s="340"/>
      <c r="AG487" s="340"/>
      <c r="AH487" s="340"/>
      <c r="AI487" s="340"/>
      <c r="AJ487" s="340"/>
      <c r="AK487" s="340"/>
      <c r="AL487" s="340"/>
      <c r="AM487" s="340"/>
      <c r="AN487" s="379" t="s">
        <v>173</v>
      </c>
      <c r="AO487" s="340"/>
      <c r="AP487" s="340"/>
      <c r="AQ487" s="340"/>
      <c r="AR487" s="340"/>
      <c r="AS487" s="340"/>
      <c r="AT487" s="340"/>
      <c r="AU487" s="379" t="s">
        <v>229</v>
      </c>
      <c r="AV487" s="340"/>
      <c r="AW487" s="340"/>
      <c r="AX487" s="340"/>
      <c r="AY487" s="340"/>
      <c r="AZ487" s="340"/>
      <c r="BA487" s="340"/>
      <c r="BB487" s="340"/>
      <c r="BC487" s="340"/>
      <c r="BD487" s="379" t="s">
        <v>315</v>
      </c>
      <c r="BE487" s="340"/>
      <c r="BF487" s="340"/>
      <c r="BG487" s="340"/>
      <c r="BH487" s="340"/>
      <c r="BI487" s="340"/>
      <c r="BJ487" s="340"/>
      <c r="BK487" s="340"/>
      <c r="BL487" s="340"/>
      <c r="BM487" s="340"/>
      <c r="BN487" s="340"/>
      <c r="BO487" s="340"/>
      <c r="BP487" s="340"/>
      <c r="BQ487" s="340"/>
      <c r="BR487" s="340"/>
      <c r="BS487" s="340"/>
      <c r="BT487" s="340"/>
      <c r="BU487" s="340"/>
      <c r="BV487" s="340"/>
      <c r="BW487" s="340"/>
      <c r="BX487" s="340"/>
      <c r="BY487" s="340"/>
      <c r="BZ487" s="340"/>
      <c r="CA487" s="340"/>
      <c r="CB487" s="340"/>
      <c r="CC487" s="31"/>
      <c r="CG487" s="164"/>
    </row>
    <row r="488" spans="1:85" ht="12.6" customHeight="1">
      <c r="A488" s="373"/>
      <c r="B488" s="374"/>
      <c r="C488" s="374"/>
      <c r="D488" s="375"/>
      <c r="E488" s="340"/>
      <c r="F488" s="340"/>
      <c r="G488" s="340"/>
      <c r="H488" s="340"/>
      <c r="I488" s="340"/>
      <c r="J488" s="340"/>
      <c r="K488" s="340"/>
      <c r="L488" s="340"/>
      <c r="M488" s="340"/>
      <c r="N488" s="340"/>
      <c r="O488" s="340"/>
      <c r="P488" s="340"/>
      <c r="Q488" s="340"/>
      <c r="R488" s="340"/>
      <c r="S488" s="340"/>
      <c r="T488" s="340"/>
      <c r="U488" s="340"/>
      <c r="V488" s="340"/>
      <c r="W488" s="340"/>
      <c r="X488" s="340"/>
      <c r="Y488" s="340"/>
      <c r="Z488" s="340"/>
      <c r="AA488" s="340"/>
      <c r="AB488" s="340"/>
      <c r="AC488" s="340"/>
      <c r="AD488" s="340"/>
      <c r="AE488" s="340"/>
      <c r="AF488" s="340"/>
      <c r="AG488" s="340"/>
      <c r="AH488" s="340"/>
      <c r="AI488" s="340"/>
      <c r="AJ488" s="340"/>
      <c r="AK488" s="340"/>
      <c r="AL488" s="340"/>
      <c r="AM488" s="340"/>
      <c r="AN488" s="340"/>
      <c r="AO488" s="340"/>
      <c r="AP488" s="340"/>
      <c r="AQ488" s="340"/>
      <c r="AR488" s="340"/>
      <c r="AS488" s="340"/>
      <c r="AT488" s="340"/>
      <c r="AU488" s="340"/>
      <c r="AV488" s="340"/>
      <c r="AW488" s="340"/>
      <c r="AX488" s="340"/>
      <c r="AY488" s="340"/>
      <c r="AZ488" s="340"/>
      <c r="BA488" s="340"/>
      <c r="BB488" s="340"/>
      <c r="BC488" s="340"/>
      <c r="BD488" s="370" t="s">
        <v>276</v>
      </c>
      <c r="BE488" s="371"/>
      <c r="BF488" s="371"/>
      <c r="BG488" s="371"/>
      <c r="BH488" s="371"/>
      <c r="BI488" s="371"/>
      <c r="BJ488" s="371"/>
      <c r="BK488" s="371"/>
      <c r="BL488" s="371"/>
      <c r="BM488" s="372"/>
      <c r="BN488" s="379" t="s">
        <v>274</v>
      </c>
      <c r="BO488" s="340"/>
      <c r="BP488" s="340"/>
      <c r="BQ488" s="340"/>
      <c r="BR488" s="340"/>
      <c r="BS488" s="340"/>
      <c r="BT488" s="340"/>
      <c r="BU488" s="340"/>
      <c r="BV488" s="340"/>
      <c r="BW488" s="340"/>
      <c r="BX488" s="340"/>
      <c r="BY488" s="340"/>
      <c r="BZ488" s="340"/>
      <c r="CA488" s="340"/>
      <c r="CB488" s="340"/>
      <c r="CC488" s="31"/>
      <c r="CG488" s="164"/>
    </row>
    <row r="489" spans="1:85" ht="16.5" customHeight="1">
      <c r="A489" s="376"/>
      <c r="B489" s="377"/>
      <c r="C489" s="377"/>
      <c r="D489" s="378"/>
      <c r="E489" s="340"/>
      <c r="F489" s="340"/>
      <c r="G489" s="340"/>
      <c r="H489" s="340"/>
      <c r="I489" s="340"/>
      <c r="J489" s="340"/>
      <c r="K489" s="340"/>
      <c r="L489" s="340"/>
      <c r="M489" s="340"/>
      <c r="N489" s="340"/>
      <c r="O489" s="340"/>
      <c r="P489" s="340"/>
      <c r="Q489" s="340"/>
      <c r="R489" s="340"/>
      <c r="S489" s="340"/>
      <c r="T489" s="340"/>
      <c r="U489" s="340"/>
      <c r="V489" s="340"/>
      <c r="W489" s="340"/>
      <c r="X489" s="340"/>
      <c r="Y489" s="340"/>
      <c r="Z489" s="340"/>
      <c r="AA489" s="340"/>
      <c r="AB489" s="340"/>
      <c r="AC489" s="340"/>
      <c r="AD489" s="340"/>
      <c r="AE489" s="340"/>
      <c r="AF489" s="340"/>
      <c r="AG489" s="340"/>
      <c r="AH489" s="340"/>
      <c r="AI489" s="340"/>
      <c r="AJ489" s="340"/>
      <c r="AK489" s="340"/>
      <c r="AL489" s="340"/>
      <c r="AM489" s="340"/>
      <c r="AN489" s="340"/>
      <c r="AO489" s="340"/>
      <c r="AP489" s="340"/>
      <c r="AQ489" s="340"/>
      <c r="AR489" s="340"/>
      <c r="AS489" s="340"/>
      <c r="AT489" s="340"/>
      <c r="AU489" s="340"/>
      <c r="AV489" s="340"/>
      <c r="AW489" s="340"/>
      <c r="AX489" s="340"/>
      <c r="AY489" s="340"/>
      <c r="AZ489" s="340"/>
      <c r="BA489" s="340"/>
      <c r="BB489" s="340"/>
      <c r="BC489" s="340"/>
      <c r="BD489" s="376"/>
      <c r="BE489" s="377"/>
      <c r="BF489" s="377"/>
      <c r="BG489" s="377"/>
      <c r="BH489" s="377"/>
      <c r="BI489" s="377"/>
      <c r="BJ489" s="377"/>
      <c r="BK489" s="377"/>
      <c r="BL489" s="377"/>
      <c r="BM489" s="378"/>
      <c r="BN489" s="379" t="s">
        <v>485</v>
      </c>
      <c r="BO489" s="340"/>
      <c r="BP489" s="340"/>
      <c r="BQ489" s="340"/>
      <c r="BR489" s="340"/>
      <c r="BS489" s="340"/>
      <c r="BT489" s="340"/>
      <c r="BU489" s="340"/>
      <c r="BV489" s="340"/>
      <c r="BW489" s="390" t="s">
        <v>518</v>
      </c>
      <c r="BX489" s="391"/>
      <c r="BY489" s="391"/>
      <c r="BZ489" s="391"/>
      <c r="CA489" s="391"/>
      <c r="CB489" s="392"/>
      <c r="CC489" s="31"/>
      <c r="CG489" s="164"/>
    </row>
    <row r="490" spans="1:85" ht="12" customHeight="1">
      <c r="A490" s="361">
        <v>1</v>
      </c>
      <c r="B490" s="362"/>
      <c r="C490" s="362"/>
      <c r="D490" s="363"/>
      <c r="E490" s="346">
        <v>2</v>
      </c>
      <c r="F490" s="347"/>
      <c r="G490" s="347"/>
      <c r="H490" s="347"/>
      <c r="I490" s="347"/>
      <c r="J490" s="347"/>
      <c r="K490" s="347"/>
      <c r="L490" s="347"/>
      <c r="M490" s="347"/>
      <c r="N490" s="347"/>
      <c r="O490" s="347"/>
      <c r="P490" s="347"/>
      <c r="Q490" s="347"/>
      <c r="R490" s="347"/>
      <c r="S490" s="347"/>
      <c r="T490" s="347"/>
      <c r="U490" s="347"/>
      <c r="V490" s="347"/>
      <c r="W490" s="347"/>
      <c r="X490" s="347"/>
      <c r="Y490" s="347"/>
      <c r="Z490" s="347"/>
      <c r="AA490" s="347"/>
      <c r="AB490" s="347"/>
      <c r="AC490" s="347"/>
      <c r="AD490" s="347"/>
      <c r="AE490" s="347"/>
      <c r="AF490" s="347"/>
      <c r="AG490" s="347"/>
      <c r="AH490" s="347"/>
      <c r="AI490" s="347"/>
      <c r="AJ490" s="347"/>
      <c r="AK490" s="347"/>
      <c r="AL490" s="347"/>
      <c r="AM490" s="347"/>
      <c r="AN490" s="346">
        <v>3</v>
      </c>
      <c r="AO490" s="347"/>
      <c r="AP490" s="347"/>
      <c r="AQ490" s="347"/>
      <c r="AR490" s="347"/>
      <c r="AS490" s="347"/>
      <c r="AT490" s="347"/>
      <c r="AU490" s="348">
        <v>4</v>
      </c>
      <c r="AV490" s="348"/>
      <c r="AW490" s="348"/>
      <c r="AX490" s="348"/>
      <c r="AY490" s="348"/>
      <c r="AZ490" s="348"/>
      <c r="BA490" s="348"/>
      <c r="BB490" s="348"/>
      <c r="BC490" s="348"/>
      <c r="BD490" s="348">
        <v>5</v>
      </c>
      <c r="BE490" s="348"/>
      <c r="BF490" s="348"/>
      <c r="BG490" s="348"/>
      <c r="BH490" s="348"/>
      <c r="BI490" s="348"/>
      <c r="BJ490" s="348"/>
      <c r="BK490" s="348"/>
      <c r="BL490" s="348"/>
      <c r="BM490" s="348"/>
      <c r="BN490" s="348">
        <v>6</v>
      </c>
      <c r="BO490" s="348"/>
      <c r="BP490" s="348"/>
      <c r="BQ490" s="348"/>
      <c r="BR490" s="348"/>
      <c r="BS490" s="348"/>
      <c r="BT490" s="348"/>
      <c r="BU490" s="348"/>
      <c r="BV490" s="348"/>
      <c r="BW490" s="348">
        <v>7</v>
      </c>
      <c r="BX490" s="348"/>
      <c r="BY490" s="348"/>
      <c r="BZ490" s="348"/>
      <c r="CA490" s="348"/>
      <c r="CB490" s="348"/>
      <c r="CC490" s="31"/>
      <c r="CG490" s="164"/>
    </row>
    <row r="491" spans="1:85" ht="15" hidden="1">
      <c r="A491" s="341" t="s">
        <v>197</v>
      </c>
      <c r="B491" s="342"/>
      <c r="C491" s="342"/>
      <c r="D491" s="343"/>
      <c r="E491" s="344" t="s">
        <v>386</v>
      </c>
      <c r="F491" s="345"/>
      <c r="G491" s="345"/>
      <c r="H491" s="345"/>
      <c r="I491" s="345"/>
      <c r="J491" s="345"/>
      <c r="K491" s="345"/>
      <c r="L491" s="345"/>
      <c r="M491" s="345"/>
      <c r="N491" s="345"/>
      <c r="O491" s="345"/>
      <c r="P491" s="345"/>
      <c r="Q491" s="345"/>
      <c r="R491" s="345"/>
      <c r="S491" s="345"/>
      <c r="T491" s="345"/>
      <c r="U491" s="345"/>
      <c r="V491" s="345"/>
      <c r="W491" s="345"/>
      <c r="X491" s="345"/>
      <c r="Y491" s="345"/>
      <c r="Z491" s="345"/>
      <c r="AA491" s="345"/>
      <c r="AB491" s="345"/>
      <c r="AC491" s="345"/>
      <c r="AD491" s="345"/>
      <c r="AE491" s="345"/>
      <c r="AF491" s="345"/>
      <c r="AG491" s="345"/>
      <c r="AH491" s="345"/>
      <c r="AI491" s="345"/>
      <c r="AJ491" s="345"/>
      <c r="AK491" s="345"/>
      <c r="AL491" s="345"/>
      <c r="AM491" s="345"/>
      <c r="AN491" s="380"/>
      <c r="AO491" s="381"/>
      <c r="AP491" s="381"/>
      <c r="AQ491" s="381"/>
      <c r="AR491" s="381"/>
      <c r="AS491" s="381"/>
      <c r="AT491" s="382"/>
      <c r="AU491" s="383"/>
      <c r="AV491" s="381"/>
      <c r="AW491" s="381"/>
      <c r="AX491" s="381"/>
      <c r="AY491" s="381"/>
      <c r="AZ491" s="381"/>
      <c r="BA491" s="381"/>
      <c r="BB491" s="381"/>
      <c r="BC491" s="382"/>
      <c r="BD491" s="383"/>
      <c r="BE491" s="381"/>
      <c r="BF491" s="381"/>
      <c r="BG491" s="381"/>
      <c r="BH491" s="381"/>
      <c r="BI491" s="381"/>
      <c r="BJ491" s="381"/>
      <c r="BK491" s="381"/>
      <c r="BL491" s="381"/>
      <c r="BM491" s="382"/>
      <c r="BN491" s="383">
        <f>BD491</f>
        <v>0</v>
      </c>
      <c r="BO491" s="381"/>
      <c r="BP491" s="381"/>
      <c r="BQ491" s="381"/>
      <c r="BR491" s="381"/>
      <c r="BS491" s="381"/>
      <c r="BT491" s="381"/>
      <c r="BU491" s="381"/>
      <c r="BV491" s="382"/>
      <c r="BW491" s="383">
        <f>BD491</f>
        <v>0</v>
      </c>
      <c r="BX491" s="381"/>
      <c r="BY491" s="381"/>
      <c r="BZ491" s="381"/>
      <c r="CA491" s="381"/>
      <c r="CB491" s="382"/>
      <c r="CC491" s="31"/>
      <c r="CG491" s="164"/>
    </row>
    <row r="492" spans="1:85" ht="18.75" customHeight="1">
      <c r="A492" s="341" t="s">
        <v>197</v>
      </c>
      <c r="B492" s="342"/>
      <c r="C492" s="342"/>
      <c r="D492" s="343"/>
      <c r="E492" s="384" t="s">
        <v>637</v>
      </c>
      <c r="F492" s="385"/>
      <c r="G492" s="385"/>
      <c r="H492" s="385"/>
      <c r="I492" s="385"/>
      <c r="J492" s="385"/>
      <c r="K492" s="385"/>
      <c r="L492" s="385"/>
      <c r="M492" s="385"/>
      <c r="N492" s="385"/>
      <c r="O492" s="385"/>
      <c r="P492" s="385"/>
      <c r="Q492" s="385"/>
      <c r="R492" s="385"/>
      <c r="S492" s="385"/>
      <c r="T492" s="385"/>
      <c r="U492" s="385"/>
      <c r="V492" s="385"/>
      <c r="W492" s="385"/>
      <c r="X492" s="385"/>
      <c r="Y492" s="385"/>
      <c r="Z492" s="385"/>
      <c r="AA492" s="385"/>
      <c r="AB492" s="385"/>
      <c r="AC492" s="385"/>
      <c r="AD492" s="385"/>
      <c r="AE492" s="385"/>
      <c r="AF492" s="385"/>
      <c r="AG492" s="385"/>
      <c r="AH492" s="385"/>
      <c r="AI492" s="385"/>
      <c r="AJ492" s="385"/>
      <c r="AK492" s="385"/>
      <c r="AL492" s="385"/>
      <c r="AM492" s="385"/>
      <c r="AN492" s="380"/>
      <c r="AO492" s="381"/>
      <c r="AP492" s="381"/>
      <c r="AQ492" s="381"/>
      <c r="AR492" s="381"/>
      <c r="AS492" s="381"/>
      <c r="AT492" s="382"/>
      <c r="AU492" s="383"/>
      <c r="AV492" s="381"/>
      <c r="AW492" s="381"/>
      <c r="AX492" s="381"/>
      <c r="AY492" s="381"/>
      <c r="AZ492" s="381"/>
      <c r="BA492" s="381"/>
      <c r="BB492" s="381"/>
      <c r="BC492" s="382"/>
      <c r="BD492" s="386">
        <v>5784</v>
      </c>
      <c r="BE492" s="387"/>
      <c r="BF492" s="387"/>
      <c r="BG492" s="387"/>
      <c r="BH492" s="387"/>
      <c r="BI492" s="387"/>
      <c r="BJ492" s="387"/>
      <c r="BK492" s="387"/>
      <c r="BL492" s="387"/>
      <c r="BM492" s="388"/>
      <c r="BN492" s="386"/>
      <c r="BO492" s="387"/>
      <c r="BP492" s="387"/>
      <c r="BQ492" s="387"/>
      <c r="BR492" s="387"/>
      <c r="BS492" s="387"/>
      <c r="BT492" s="387"/>
      <c r="BU492" s="387"/>
      <c r="BV492" s="388"/>
      <c r="BW492" s="386"/>
      <c r="BX492" s="387"/>
      <c r="BY492" s="387"/>
      <c r="BZ492" s="387"/>
      <c r="CA492" s="387"/>
      <c r="CB492" s="388"/>
      <c r="CC492" s="31"/>
      <c r="CG492" s="164"/>
    </row>
    <row r="493" spans="1:85" ht="16.5" hidden="1" customHeight="1">
      <c r="A493" s="341" t="s">
        <v>137</v>
      </c>
      <c r="B493" s="342"/>
      <c r="C493" s="342"/>
      <c r="D493" s="343"/>
      <c r="E493" s="344" t="s">
        <v>387</v>
      </c>
      <c r="F493" s="345"/>
      <c r="G493" s="345"/>
      <c r="H493" s="345"/>
      <c r="I493" s="345"/>
      <c r="J493" s="345"/>
      <c r="K493" s="345"/>
      <c r="L493" s="345"/>
      <c r="M493" s="345"/>
      <c r="N493" s="345"/>
      <c r="O493" s="345"/>
      <c r="P493" s="345"/>
      <c r="Q493" s="345"/>
      <c r="R493" s="345"/>
      <c r="S493" s="345"/>
      <c r="T493" s="345"/>
      <c r="U493" s="345"/>
      <c r="V493" s="345"/>
      <c r="W493" s="345"/>
      <c r="X493" s="345"/>
      <c r="Y493" s="345"/>
      <c r="Z493" s="345"/>
      <c r="AA493" s="345"/>
      <c r="AB493" s="345"/>
      <c r="AC493" s="345"/>
      <c r="AD493" s="345"/>
      <c r="AE493" s="345"/>
      <c r="AF493" s="345"/>
      <c r="AG493" s="345"/>
      <c r="AH493" s="345"/>
      <c r="AI493" s="345"/>
      <c r="AJ493" s="345"/>
      <c r="AK493" s="345"/>
      <c r="AL493" s="345"/>
      <c r="AM493" s="345"/>
      <c r="AN493" s="380"/>
      <c r="AO493" s="381"/>
      <c r="AP493" s="381"/>
      <c r="AQ493" s="381"/>
      <c r="AR493" s="381"/>
      <c r="AS493" s="381"/>
      <c r="AT493" s="382"/>
      <c r="AU493" s="383"/>
      <c r="AV493" s="381"/>
      <c r="AW493" s="381"/>
      <c r="AX493" s="381"/>
      <c r="AY493" s="381"/>
      <c r="AZ493" s="381"/>
      <c r="BA493" s="381"/>
      <c r="BB493" s="381"/>
      <c r="BC493" s="382"/>
      <c r="BD493" s="386"/>
      <c r="BE493" s="387"/>
      <c r="BF493" s="387"/>
      <c r="BG493" s="387"/>
      <c r="BH493" s="387"/>
      <c r="BI493" s="387"/>
      <c r="BJ493" s="387"/>
      <c r="BK493" s="387"/>
      <c r="BL493" s="387"/>
      <c r="BM493" s="388"/>
      <c r="BN493" s="386"/>
      <c r="BO493" s="387"/>
      <c r="BP493" s="387"/>
      <c r="BQ493" s="387"/>
      <c r="BR493" s="387"/>
      <c r="BS493" s="387"/>
      <c r="BT493" s="387"/>
      <c r="BU493" s="387"/>
      <c r="BV493" s="388"/>
      <c r="BW493" s="386"/>
      <c r="BX493" s="387"/>
      <c r="BY493" s="387"/>
      <c r="BZ493" s="387"/>
      <c r="CA493" s="387"/>
      <c r="CB493" s="388"/>
      <c r="CC493" s="31"/>
      <c r="CG493" s="164"/>
    </row>
    <row r="494" spans="1:85" ht="15">
      <c r="A494" s="350"/>
      <c r="B494" s="351"/>
      <c r="C494" s="351"/>
      <c r="D494" s="352"/>
      <c r="E494" s="353" t="s">
        <v>168</v>
      </c>
      <c r="F494" s="354"/>
      <c r="G494" s="354"/>
      <c r="H494" s="354"/>
      <c r="I494" s="354"/>
      <c r="J494" s="354"/>
      <c r="K494" s="354"/>
      <c r="L494" s="354"/>
      <c r="M494" s="354"/>
      <c r="N494" s="354"/>
      <c r="O494" s="354"/>
      <c r="P494" s="354"/>
      <c r="Q494" s="354"/>
      <c r="R494" s="354"/>
      <c r="S494" s="354"/>
      <c r="T494" s="354"/>
      <c r="U494" s="354"/>
      <c r="V494" s="354"/>
      <c r="W494" s="354"/>
      <c r="X494" s="354"/>
      <c r="Y494" s="354"/>
      <c r="Z494" s="354"/>
      <c r="AA494" s="354"/>
      <c r="AB494" s="354"/>
      <c r="AC494" s="354"/>
      <c r="AD494" s="354"/>
      <c r="AE494" s="354"/>
      <c r="AF494" s="354"/>
      <c r="AG494" s="354"/>
      <c r="AH494" s="354"/>
      <c r="AI494" s="354"/>
      <c r="AJ494" s="354"/>
      <c r="AK494" s="354"/>
      <c r="AL494" s="354"/>
      <c r="AM494" s="354"/>
      <c r="AN494" s="355" t="s">
        <v>5</v>
      </c>
      <c r="AO494" s="356"/>
      <c r="AP494" s="356"/>
      <c r="AQ494" s="356"/>
      <c r="AR494" s="356"/>
      <c r="AS494" s="356" t="s">
        <v>5</v>
      </c>
      <c r="AT494" s="356"/>
      <c r="AU494" s="357" t="s">
        <v>5</v>
      </c>
      <c r="AV494" s="358"/>
      <c r="AW494" s="358"/>
      <c r="AX494" s="358"/>
      <c r="AY494" s="358"/>
      <c r="AZ494" s="358"/>
      <c r="BA494" s="358"/>
      <c r="BB494" s="358"/>
      <c r="BC494" s="359" t="s">
        <v>5</v>
      </c>
      <c r="BD494" s="366">
        <f>SUM(BD491:BD493)</f>
        <v>5784</v>
      </c>
      <c r="BE494" s="367"/>
      <c r="BF494" s="367"/>
      <c r="BG494" s="367"/>
      <c r="BH494" s="367"/>
      <c r="BI494" s="367"/>
      <c r="BJ494" s="367"/>
      <c r="BK494" s="367"/>
      <c r="BL494" s="367"/>
      <c r="BM494" s="368"/>
      <c r="BN494" s="366">
        <f>SUM(BN491:BN493)</f>
        <v>0</v>
      </c>
      <c r="BO494" s="367"/>
      <c r="BP494" s="367"/>
      <c r="BQ494" s="367"/>
      <c r="BR494" s="367"/>
      <c r="BS494" s="367"/>
      <c r="BT494" s="367"/>
      <c r="BU494" s="367"/>
      <c r="BV494" s="368"/>
      <c r="BW494" s="366">
        <f>SUM(BW491:BW493)</f>
        <v>0</v>
      </c>
      <c r="BX494" s="367"/>
      <c r="BY494" s="367"/>
      <c r="BZ494" s="367"/>
      <c r="CA494" s="367"/>
      <c r="CB494" s="368"/>
      <c r="CC494" s="31"/>
      <c r="CG494" s="164"/>
    </row>
    <row r="495" spans="1:85" ht="15">
      <c r="E495" s="102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86"/>
      <c r="AO495" s="79"/>
      <c r="AP495" s="79"/>
      <c r="AQ495" s="79"/>
      <c r="AR495" s="79"/>
      <c r="AS495" s="79"/>
      <c r="AT495" s="79"/>
      <c r="AU495" s="78"/>
      <c r="AV495" s="78"/>
      <c r="AW495" s="78"/>
      <c r="AX495" s="78"/>
      <c r="AY495" s="78"/>
      <c r="AZ495" s="78"/>
      <c r="BA495" s="78"/>
      <c r="BB495" s="78"/>
      <c r="BC495" s="78"/>
      <c r="BD495" s="206"/>
      <c r="BE495" s="206"/>
      <c r="BF495" s="206"/>
      <c r="BG495" s="206"/>
      <c r="BH495" s="206"/>
      <c r="BI495" s="206"/>
      <c r="BJ495" s="206"/>
      <c r="BK495" s="206"/>
      <c r="BL495" s="206"/>
      <c r="BM495" s="206"/>
      <c r="BN495" s="206"/>
      <c r="BO495" s="206"/>
      <c r="BP495" s="206"/>
      <c r="BQ495" s="206"/>
      <c r="BR495" s="206"/>
      <c r="BS495" s="206"/>
      <c r="BT495" s="206"/>
      <c r="BU495" s="206"/>
      <c r="BV495" s="206"/>
      <c r="BW495" s="206"/>
      <c r="BX495" s="206"/>
      <c r="BY495" s="206"/>
      <c r="BZ495" s="206"/>
      <c r="CA495" s="206"/>
      <c r="CB495" s="206"/>
      <c r="CC495" s="31"/>
      <c r="CG495" s="164"/>
    </row>
    <row r="496" spans="1:85" ht="20.25" customHeight="1">
      <c r="A496" s="389" t="s">
        <v>690</v>
      </c>
      <c r="B496" s="389"/>
      <c r="C496" s="389"/>
      <c r="D496" s="389"/>
      <c r="E496" s="389"/>
      <c r="F496" s="389"/>
      <c r="G496" s="389"/>
      <c r="H496" s="389"/>
      <c r="I496" s="389"/>
      <c r="J496" s="389"/>
      <c r="K496" s="389"/>
      <c r="L496" s="389"/>
      <c r="M496" s="389"/>
      <c r="N496" s="389"/>
      <c r="O496" s="389"/>
      <c r="P496" s="389"/>
      <c r="Q496" s="389"/>
      <c r="R496" s="389"/>
      <c r="S496" s="389"/>
      <c r="T496" s="389"/>
      <c r="U496" s="389"/>
      <c r="V496" s="389"/>
      <c r="W496" s="389"/>
      <c r="X496" s="389"/>
      <c r="Y496" s="389"/>
      <c r="Z496" s="389"/>
      <c r="AA496" s="389"/>
      <c r="AB496" s="389"/>
      <c r="AC496" s="389"/>
      <c r="AD496" s="389"/>
      <c r="AE496" s="389"/>
      <c r="AF496" s="389"/>
      <c r="AG496" s="389"/>
      <c r="AH496" s="389"/>
      <c r="AI496" s="389"/>
      <c r="AJ496" s="389"/>
      <c r="AK496" s="389"/>
      <c r="AL496" s="389"/>
      <c r="AM496" s="389"/>
      <c r="AN496" s="389"/>
      <c r="AO496" s="389"/>
      <c r="AP496" s="389"/>
      <c r="AQ496" s="389"/>
      <c r="AR496" s="389"/>
      <c r="AS496" s="389"/>
      <c r="AT496" s="389"/>
      <c r="AU496" s="389"/>
      <c r="AV496" s="389"/>
      <c r="AW496" s="389"/>
      <c r="AX496" s="389"/>
      <c r="AY496" s="389"/>
      <c r="AZ496" s="389"/>
      <c r="BA496" s="389"/>
      <c r="BB496" s="389"/>
      <c r="BC496" s="389"/>
      <c r="BD496" s="389"/>
      <c r="BE496" s="389"/>
      <c r="BF496" s="389"/>
      <c r="BG496" s="389"/>
      <c r="BH496" s="389"/>
      <c r="BI496" s="389"/>
      <c r="BJ496" s="389"/>
      <c r="BK496" s="389"/>
      <c r="BL496" s="389"/>
      <c r="BM496" s="389"/>
      <c r="BN496" s="389"/>
      <c r="BO496" s="389"/>
      <c r="BP496" s="389"/>
      <c r="BQ496" s="389"/>
      <c r="BR496" s="389"/>
      <c r="BS496" s="389"/>
      <c r="BT496" s="389"/>
      <c r="BU496" s="389"/>
      <c r="BV496" s="389"/>
      <c r="BW496" s="389"/>
      <c r="BX496" s="389"/>
      <c r="BY496" s="389"/>
      <c r="BZ496" s="389"/>
      <c r="CA496" s="389"/>
      <c r="CB496" s="389"/>
    </row>
    <row r="497" spans="1:85" ht="14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  <c r="BT497" s="32"/>
      <c r="BU497" s="32"/>
      <c r="BV497" s="32"/>
      <c r="BW497" s="32"/>
      <c r="BX497" s="32"/>
      <c r="BY497" s="32"/>
      <c r="BZ497" s="32"/>
      <c r="CA497" s="32"/>
      <c r="CB497" s="32"/>
    </row>
    <row r="498" spans="1:85" ht="15">
      <c r="A498" s="370" t="s">
        <v>187</v>
      </c>
      <c r="B498" s="371"/>
      <c r="C498" s="371"/>
      <c r="D498" s="372"/>
      <c r="E498" s="379" t="s">
        <v>166</v>
      </c>
      <c r="F498" s="340"/>
      <c r="G498" s="340"/>
      <c r="H498" s="340"/>
      <c r="I498" s="340"/>
      <c r="J498" s="340"/>
      <c r="K498" s="340"/>
      <c r="L498" s="340"/>
      <c r="M498" s="340"/>
      <c r="N498" s="340"/>
      <c r="O498" s="340"/>
      <c r="P498" s="340"/>
      <c r="Q498" s="340"/>
      <c r="R498" s="340"/>
      <c r="S498" s="340"/>
      <c r="T498" s="340"/>
      <c r="U498" s="340"/>
      <c r="V498" s="340"/>
      <c r="W498" s="340"/>
      <c r="X498" s="340"/>
      <c r="Y498" s="340"/>
      <c r="Z498" s="340"/>
      <c r="AA498" s="340"/>
      <c r="AB498" s="340"/>
      <c r="AC498" s="340"/>
      <c r="AD498" s="340"/>
      <c r="AE498" s="340"/>
      <c r="AF498" s="340"/>
      <c r="AG498" s="340"/>
      <c r="AH498" s="340"/>
      <c r="AI498" s="340"/>
      <c r="AJ498" s="340"/>
      <c r="AK498" s="340"/>
      <c r="AL498" s="340"/>
      <c r="AM498" s="340"/>
      <c r="AN498" s="379" t="s">
        <v>173</v>
      </c>
      <c r="AO498" s="340"/>
      <c r="AP498" s="340"/>
      <c r="AQ498" s="340"/>
      <c r="AR498" s="340"/>
      <c r="AS498" s="340"/>
      <c r="AT498" s="340"/>
      <c r="AU498" s="379" t="s">
        <v>229</v>
      </c>
      <c r="AV498" s="340"/>
      <c r="AW498" s="340"/>
      <c r="AX498" s="340"/>
      <c r="AY498" s="340"/>
      <c r="AZ498" s="340"/>
      <c r="BA498" s="340"/>
      <c r="BB498" s="340"/>
      <c r="BC498" s="340"/>
      <c r="BD498" s="379" t="s">
        <v>315</v>
      </c>
      <c r="BE498" s="340"/>
      <c r="BF498" s="340"/>
      <c r="BG498" s="340"/>
      <c r="BH498" s="340"/>
      <c r="BI498" s="340"/>
      <c r="BJ498" s="340"/>
      <c r="BK498" s="340"/>
      <c r="BL498" s="340"/>
      <c r="BM498" s="340"/>
      <c r="BN498" s="340"/>
      <c r="BO498" s="340"/>
      <c r="BP498" s="340"/>
      <c r="BQ498" s="340"/>
      <c r="BR498" s="340"/>
      <c r="BS498" s="340"/>
      <c r="BT498" s="340"/>
      <c r="BU498" s="340"/>
      <c r="BV498" s="340"/>
      <c r="BW498" s="340"/>
      <c r="BX498" s="340"/>
      <c r="BY498" s="340"/>
      <c r="BZ498" s="340"/>
      <c r="CA498" s="340"/>
      <c r="CB498" s="340"/>
    </row>
    <row r="499" spans="1:85" ht="15" customHeight="1">
      <c r="A499" s="373"/>
      <c r="B499" s="374"/>
      <c r="C499" s="374"/>
      <c r="D499" s="375"/>
      <c r="E499" s="340"/>
      <c r="F499" s="340"/>
      <c r="G499" s="340"/>
      <c r="H499" s="340"/>
      <c r="I499" s="340"/>
      <c r="J499" s="340"/>
      <c r="K499" s="340"/>
      <c r="L499" s="340"/>
      <c r="M499" s="340"/>
      <c r="N499" s="340"/>
      <c r="O499" s="340"/>
      <c r="P499" s="340"/>
      <c r="Q499" s="340"/>
      <c r="R499" s="340"/>
      <c r="S499" s="340"/>
      <c r="T499" s="340"/>
      <c r="U499" s="340"/>
      <c r="V499" s="340"/>
      <c r="W499" s="340"/>
      <c r="X499" s="340"/>
      <c r="Y499" s="340"/>
      <c r="Z499" s="340"/>
      <c r="AA499" s="340"/>
      <c r="AB499" s="340"/>
      <c r="AC499" s="340"/>
      <c r="AD499" s="340"/>
      <c r="AE499" s="340"/>
      <c r="AF499" s="340"/>
      <c r="AG499" s="340"/>
      <c r="AH499" s="340"/>
      <c r="AI499" s="340"/>
      <c r="AJ499" s="340"/>
      <c r="AK499" s="340"/>
      <c r="AL499" s="340"/>
      <c r="AM499" s="340"/>
      <c r="AN499" s="340"/>
      <c r="AO499" s="340"/>
      <c r="AP499" s="340"/>
      <c r="AQ499" s="340"/>
      <c r="AR499" s="340"/>
      <c r="AS499" s="340"/>
      <c r="AT499" s="340"/>
      <c r="AU499" s="340"/>
      <c r="AV499" s="340"/>
      <c r="AW499" s="340"/>
      <c r="AX499" s="340"/>
      <c r="AY499" s="340"/>
      <c r="AZ499" s="340"/>
      <c r="BA499" s="340"/>
      <c r="BB499" s="340"/>
      <c r="BC499" s="340"/>
      <c r="BD499" s="379" t="s">
        <v>276</v>
      </c>
      <c r="BE499" s="340"/>
      <c r="BF499" s="340"/>
      <c r="BG499" s="340"/>
      <c r="BH499" s="340"/>
      <c r="BI499" s="340"/>
      <c r="BJ499" s="340"/>
      <c r="BK499" s="340"/>
      <c r="BL499" s="340"/>
      <c r="BM499" s="340"/>
      <c r="BN499" s="379" t="s">
        <v>274</v>
      </c>
      <c r="BO499" s="340"/>
      <c r="BP499" s="340"/>
      <c r="BQ499" s="340"/>
      <c r="BR499" s="340"/>
      <c r="BS499" s="340"/>
      <c r="BT499" s="340"/>
      <c r="BU499" s="340"/>
      <c r="BV499" s="340"/>
      <c r="BW499" s="340"/>
      <c r="BX499" s="340"/>
      <c r="BY499" s="340"/>
      <c r="BZ499" s="340"/>
      <c r="CA499" s="340"/>
      <c r="CB499" s="340"/>
    </row>
    <row r="500" spans="1:85" ht="15" customHeight="1">
      <c r="A500" s="376"/>
      <c r="B500" s="377"/>
      <c r="C500" s="377"/>
      <c r="D500" s="378"/>
      <c r="E500" s="340"/>
      <c r="F500" s="340"/>
      <c r="G500" s="340"/>
      <c r="H500" s="340"/>
      <c r="I500" s="340"/>
      <c r="J500" s="340"/>
      <c r="K500" s="340"/>
      <c r="L500" s="340"/>
      <c r="M500" s="340"/>
      <c r="N500" s="340"/>
      <c r="O500" s="340"/>
      <c r="P500" s="340"/>
      <c r="Q500" s="340"/>
      <c r="R500" s="340"/>
      <c r="S500" s="340"/>
      <c r="T500" s="340"/>
      <c r="U500" s="340"/>
      <c r="V500" s="340"/>
      <c r="W500" s="340"/>
      <c r="X500" s="340"/>
      <c r="Y500" s="340"/>
      <c r="Z500" s="340"/>
      <c r="AA500" s="340"/>
      <c r="AB500" s="340"/>
      <c r="AC500" s="340"/>
      <c r="AD500" s="340"/>
      <c r="AE500" s="340"/>
      <c r="AF500" s="340"/>
      <c r="AG500" s="340"/>
      <c r="AH500" s="340"/>
      <c r="AI500" s="340"/>
      <c r="AJ500" s="340"/>
      <c r="AK500" s="340"/>
      <c r="AL500" s="340"/>
      <c r="AM500" s="340"/>
      <c r="AN500" s="340"/>
      <c r="AO500" s="340"/>
      <c r="AP500" s="340"/>
      <c r="AQ500" s="340"/>
      <c r="AR500" s="340"/>
      <c r="AS500" s="340"/>
      <c r="AT500" s="340"/>
      <c r="AU500" s="340"/>
      <c r="AV500" s="340"/>
      <c r="AW500" s="340"/>
      <c r="AX500" s="340"/>
      <c r="AY500" s="340"/>
      <c r="AZ500" s="340"/>
      <c r="BA500" s="340"/>
      <c r="BB500" s="340"/>
      <c r="BC500" s="340"/>
      <c r="BD500" s="340"/>
      <c r="BE500" s="340"/>
      <c r="BF500" s="340"/>
      <c r="BG500" s="340"/>
      <c r="BH500" s="340"/>
      <c r="BI500" s="340"/>
      <c r="BJ500" s="340"/>
      <c r="BK500" s="340"/>
      <c r="BL500" s="340"/>
      <c r="BM500" s="340"/>
      <c r="BN500" s="379" t="s">
        <v>485</v>
      </c>
      <c r="BO500" s="340"/>
      <c r="BP500" s="340"/>
      <c r="BQ500" s="340"/>
      <c r="BR500" s="340"/>
      <c r="BS500" s="340"/>
      <c r="BT500" s="340"/>
      <c r="BU500" s="340"/>
      <c r="BV500" s="340"/>
      <c r="BW500" s="379" t="s">
        <v>518</v>
      </c>
      <c r="BX500" s="379"/>
      <c r="BY500" s="379"/>
      <c r="BZ500" s="379"/>
      <c r="CA500" s="379"/>
      <c r="CB500" s="379"/>
    </row>
    <row r="501" spans="1:85" ht="12" customHeight="1">
      <c r="A501" s="361">
        <v>1</v>
      </c>
      <c r="B501" s="362"/>
      <c r="C501" s="362"/>
      <c r="D501" s="363"/>
      <c r="E501" s="346">
        <v>2</v>
      </c>
      <c r="F501" s="347"/>
      <c r="G501" s="347"/>
      <c r="H501" s="347"/>
      <c r="I501" s="347"/>
      <c r="J501" s="347"/>
      <c r="K501" s="347"/>
      <c r="L501" s="347"/>
      <c r="M501" s="347"/>
      <c r="N501" s="347"/>
      <c r="O501" s="347"/>
      <c r="P501" s="347"/>
      <c r="Q501" s="347"/>
      <c r="R501" s="347"/>
      <c r="S501" s="347"/>
      <c r="T501" s="347"/>
      <c r="U501" s="347"/>
      <c r="V501" s="347"/>
      <c r="W501" s="347"/>
      <c r="X501" s="347"/>
      <c r="Y501" s="347"/>
      <c r="Z501" s="347"/>
      <c r="AA501" s="347"/>
      <c r="AB501" s="347"/>
      <c r="AC501" s="347"/>
      <c r="AD501" s="347"/>
      <c r="AE501" s="347"/>
      <c r="AF501" s="347"/>
      <c r="AG501" s="347"/>
      <c r="AH501" s="347"/>
      <c r="AI501" s="347"/>
      <c r="AJ501" s="347"/>
      <c r="AK501" s="347"/>
      <c r="AL501" s="347"/>
      <c r="AM501" s="347"/>
      <c r="AN501" s="346">
        <v>3</v>
      </c>
      <c r="AO501" s="347"/>
      <c r="AP501" s="347"/>
      <c r="AQ501" s="347"/>
      <c r="AR501" s="347"/>
      <c r="AS501" s="347"/>
      <c r="AT501" s="347"/>
      <c r="AU501" s="348">
        <v>4</v>
      </c>
      <c r="AV501" s="348"/>
      <c r="AW501" s="348"/>
      <c r="AX501" s="348"/>
      <c r="AY501" s="348"/>
      <c r="AZ501" s="348"/>
      <c r="BA501" s="348"/>
      <c r="BB501" s="348"/>
      <c r="BC501" s="348"/>
      <c r="BD501" s="348">
        <v>5</v>
      </c>
      <c r="BE501" s="348"/>
      <c r="BF501" s="348"/>
      <c r="BG501" s="348"/>
      <c r="BH501" s="348"/>
      <c r="BI501" s="348"/>
      <c r="BJ501" s="348"/>
      <c r="BK501" s="348"/>
      <c r="BL501" s="348"/>
      <c r="BM501" s="348"/>
      <c r="BN501" s="348">
        <v>6</v>
      </c>
      <c r="BO501" s="348"/>
      <c r="BP501" s="348"/>
      <c r="BQ501" s="348"/>
      <c r="BR501" s="348"/>
      <c r="BS501" s="348"/>
      <c r="BT501" s="348"/>
      <c r="BU501" s="348"/>
      <c r="BV501" s="348"/>
      <c r="BW501" s="348">
        <v>7</v>
      </c>
      <c r="BX501" s="348"/>
      <c r="BY501" s="348"/>
      <c r="BZ501" s="348"/>
      <c r="CA501" s="348"/>
      <c r="CB501" s="348"/>
    </row>
    <row r="502" spans="1:85" ht="19.5" customHeight="1">
      <c r="A502" s="341" t="s">
        <v>197</v>
      </c>
      <c r="B502" s="342"/>
      <c r="C502" s="342"/>
      <c r="D502" s="343"/>
      <c r="E502" s="364" t="s">
        <v>364</v>
      </c>
      <c r="F502" s="365"/>
      <c r="G502" s="365"/>
      <c r="H502" s="365"/>
      <c r="I502" s="365"/>
      <c r="J502" s="365"/>
      <c r="K502" s="365"/>
      <c r="L502" s="365"/>
      <c r="M502" s="365"/>
      <c r="N502" s="365"/>
      <c r="O502" s="365"/>
      <c r="P502" s="365"/>
      <c r="Q502" s="365"/>
      <c r="R502" s="365"/>
      <c r="S502" s="365"/>
      <c r="T502" s="365"/>
      <c r="U502" s="365"/>
      <c r="V502" s="365"/>
      <c r="W502" s="365"/>
      <c r="X502" s="365"/>
      <c r="Y502" s="365"/>
      <c r="Z502" s="365"/>
      <c r="AA502" s="365"/>
      <c r="AB502" s="365"/>
      <c r="AC502" s="365"/>
      <c r="AD502" s="365"/>
      <c r="AE502" s="365"/>
      <c r="AF502" s="365"/>
      <c r="AG502" s="365"/>
      <c r="AH502" s="365"/>
      <c r="AI502" s="365"/>
      <c r="AJ502" s="365"/>
      <c r="AK502" s="365"/>
      <c r="AL502" s="365"/>
      <c r="AM502" s="365"/>
      <c r="AN502" s="346"/>
      <c r="AO502" s="347"/>
      <c r="AP502" s="347"/>
      <c r="AQ502" s="347"/>
      <c r="AR502" s="347"/>
      <c r="AS502" s="347"/>
      <c r="AT502" s="347"/>
      <c r="AU502" s="348"/>
      <c r="AV502" s="348"/>
      <c r="AW502" s="348"/>
      <c r="AX502" s="348"/>
      <c r="AY502" s="348"/>
      <c r="AZ502" s="348"/>
      <c r="BA502" s="348"/>
      <c r="BB502" s="348"/>
      <c r="BC502" s="348"/>
      <c r="BD502" s="349">
        <v>4000</v>
      </c>
      <c r="BE502" s="349"/>
      <c r="BF502" s="349"/>
      <c r="BG502" s="349"/>
      <c r="BH502" s="349"/>
      <c r="BI502" s="349"/>
      <c r="BJ502" s="349"/>
      <c r="BK502" s="349"/>
      <c r="BL502" s="349"/>
      <c r="BM502" s="349"/>
      <c r="BN502" s="349"/>
      <c r="BO502" s="349"/>
      <c r="BP502" s="349"/>
      <c r="BQ502" s="349"/>
      <c r="BR502" s="349"/>
      <c r="BS502" s="349"/>
      <c r="BT502" s="349"/>
      <c r="BU502" s="349"/>
      <c r="BV502" s="349"/>
      <c r="BW502" s="349"/>
      <c r="BX502" s="349"/>
      <c r="BY502" s="349"/>
      <c r="BZ502" s="349"/>
      <c r="CA502" s="349"/>
      <c r="CB502" s="349"/>
    </row>
    <row r="503" spans="1:85" ht="19.5" hidden="1" customHeight="1">
      <c r="A503" s="341" t="s">
        <v>137</v>
      </c>
      <c r="B503" s="342"/>
      <c r="C503" s="342"/>
      <c r="D503" s="343"/>
      <c r="E503" s="344" t="s">
        <v>364</v>
      </c>
      <c r="F503" s="345"/>
      <c r="G503" s="345"/>
      <c r="H503" s="345"/>
      <c r="I503" s="345"/>
      <c r="J503" s="345"/>
      <c r="K503" s="345"/>
      <c r="L503" s="345"/>
      <c r="M503" s="345"/>
      <c r="N503" s="345"/>
      <c r="O503" s="345"/>
      <c r="P503" s="345"/>
      <c r="Q503" s="345"/>
      <c r="R503" s="345"/>
      <c r="S503" s="345"/>
      <c r="T503" s="345"/>
      <c r="U503" s="345"/>
      <c r="V503" s="345"/>
      <c r="W503" s="345"/>
      <c r="X503" s="345"/>
      <c r="Y503" s="345"/>
      <c r="Z503" s="345"/>
      <c r="AA503" s="345"/>
      <c r="AB503" s="345"/>
      <c r="AC503" s="345"/>
      <c r="AD503" s="345"/>
      <c r="AE503" s="345"/>
      <c r="AF503" s="345"/>
      <c r="AG503" s="345"/>
      <c r="AH503" s="345"/>
      <c r="AI503" s="345"/>
      <c r="AJ503" s="345"/>
      <c r="AK503" s="345"/>
      <c r="AL503" s="345"/>
      <c r="AM503" s="345"/>
      <c r="AN503" s="346"/>
      <c r="AO503" s="347"/>
      <c r="AP503" s="347"/>
      <c r="AQ503" s="347"/>
      <c r="AR503" s="347"/>
      <c r="AS503" s="347"/>
      <c r="AT503" s="347"/>
      <c r="AU503" s="348"/>
      <c r="AV503" s="348"/>
      <c r="AW503" s="348"/>
      <c r="AX503" s="348"/>
      <c r="AY503" s="348"/>
      <c r="AZ503" s="348"/>
      <c r="BA503" s="348"/>
      <c r="BB503" s="348"/>
      <c r="BC503" s="348"/>
      <c r="BD503" s="349"/>
      <c r="BE503" s="349"/>
      <c r="BF503" s="349"/>
      <c r="BG503" s="349"/>
      <c r="BH503" s="349"/>
      <c r="BI503" s="349"/>
      <c r="BJ503" s="349"/>
      <c r="BK503" s="349"/>
      <c r="BL503" s="349"/>
      <c r="BM503" s="349"/>
      <c r="BN503" s="349">
        <f>BD503</f>
        <v>0</v>
      </c>
      <c r="BO503" s="349"/>
      <c r="BP503" s="349"/>
      <c r="BQ503" s="349"/>
      <c r="BR503" s="349"/>
      <c r="BS503" s="349"/>
      <c r="BT503" s="349"/>
      <c r="BU503" s="349"/>
      <c r="BV503" s="349"/>
      <c r="BW503" s="349">
        <f>BD503</f>
        <v>0</v>
      </c>
      <c r="BX503" s="349"/>
      <c r="BY503" s="349"/>
      <c r="BZ503" s="349"/>
      <c r="CA503" s="349"/>
      <c r="CB503" s="349"/>
    </row>
    <row r="504" spans="1:85" ht="15" hidden="1">
      <c r="A504" s="341" t="s">
        <v>139</v>
      </c>
      <c r="B504" s="342"/>
      <c r="C504" s="342"/>
      <c r="D504" s="343"/>
      <c r="E504" s="344"/>
      <c r="F504" s="345"/>
      <c r="G504" s="345"/>
      <c r="H504" s="345"/>
      <c r="I504" s="345"/>
      <c r="J504" s="345"/>
      <c r="K504" s="345"/>
      <c r="L504" s="345"/>
      <c r="M504" s="345"/>
      <c r="N504" s="345"/>
      <c r="O504" s="345"/>
      <c r="P504" s="345"/>
      <c r="Q504" s="345"/>
      <c r="R504" s="345"/>
      <c r="S504" s="345"/>
      <c r="T504" s="345"/>
      <c r="U504" s="345"/>
      <c r="V504" s="345"/>
      <c r="W504" s="345"/>
      <c r="X504" s="345"/>
      <c r="Y504" s="345"/>
      <c r="Z504" s="345"/>
      <c r="AA504" s="345"/>
      <c r="AB504" s="345"/>
      <c r="AC504" s="345"/>
      <c r="AD504" s="345"/>
      <c r="AE504" s="345"/>
      <c r="AF504" s="345"/>
      <c r="AG504" s="345"/>
      <c r="AH504" s="345"/>
      <c r="AI504" s="345"/>
      <c r="AJ504" s="345"/>
      <c r="AK504" s="345"/>
      <c r="AL504" s="345"/>
      <c r="AM504" s="345"/>
      <c r="AN504" s="346"/>
      <c r="AO504" s="347"/>
      <c r="AP504" s="347"/>
      <c r="AQ504" s="347"/>
      <c r="AR504" s="347"/>
      <c r="AS504" s="347"/>
      <c r="AT504" s="347"/>
      <c r="AU504" s="348"/>
      <c r="AV504" s="348"/>
      <c r="AW504" s="348"/>
      <c r="AX504" s="348"/>
      <c r="AY504" s="348"/>
      <c r="AZ504" s="348"/>
      <c r="BA504" s="348"/>
      <c r="BB504" s="348"/>
      <c r="BC504" s="348"/>
      <c r="BD504" s="349"/>
      <c r="BE504" s="349"/>
      <c r="BF504" s="349"/>
      <c r="BG504" s="349"/>
      <c r="BH504" s="349"/>
      <c r="BI504" s="349"/>
      <c r="BJ504" s="349"/>
      <c r="BK504" s="349"/>
      <c r="BL504" s="349"/>
      <c r="BM504" s="349"/>
      <c r="BN504" s="349"/>
      <c r="BO504" s="349"/>
      <c r="BP504" s="349"/>
      <c r="BQ504" s="349"/>
      <c r="BR504" s="349"/>
      <c r="BS504" s="349"/>
      <c r="BT504" s="349"/>
      <c r="BU504" s="349"/>
      <c r="BV504" s="349"/>
      <c r="BW504" s="349"/>
      <c r="BX504" s="349"/>
      <c r="BY504" s="349"/>
      <c r="BZ504" s="349"/>
      <c r="CA504" s="349"/>
      <c r="CB504" s="349"/>
    </row>
    <row r="505" spans="1:85" ht="15">
      <c r="A505" s="350"/>
      <c r="B505" s="351"/>
      <c r="C505" s="351"/>
      <c r="D505" s="352"/>
      <c r="E505" s="353" t="s">
        <v>168</v>
      </c>
      <c r="F505" s="354"/>
      <c r="G505" s="354"/>
      <c r="H505" s="354"/>
      <c r="I505" s="354"/>
      <c r="J505" s="354"/>
      <c r="K505" s="354"/>
      <c r="L505" s="354"/>
      <c r="M505" s="354"/>
      <c r="N505" s="354"/>
      <c r="O505" s="354"/>
      <c r="P505" s="354"/>
      <c r="Q505" s="354"/>
      <c r="R505" s="354"/>
      <c r="S505" s="354"/>
      <c r="T505" s="354"/>
      <c r="U505" s="354"/>
      <c r="V505" s="354"/>
      <c r="W505" s="354"/>
      <c r="X505" s="354"/>
      <c r="Y505" s="354"/>
      <c r="Z505" s="354"/>
      <c r="AA505" s="354"/>
      <c r="AB505" s="354"/>
      <c r="AC505" s="354"/>
      <c r="AD505" s="354"/>
      <c r="AE505" s="354"/>
      <c r="AF505" s="354"/>
      <c r="AG505" s="354"/>
      <c r="AH505" s="354"/>
      <c r="AI505" s="354"/>
      <c r="AJ505" s="354"/>
      <c r="AK505" s="354"/>
      <c r="AL505" s="354"/>
      <c r="AM505" s="354"/>
      <c r="AN505" s="355" t="s">
        <v>5</v>
      </c>
      <c r="AO505" s="356"/>
      <c r="AP505" s="356"/>
      <c r="AQ505" s="356"/>
      <c r="AR505" s="356"/>
      <c r="AS505" s="356" t="s">
        <v>5</v>
      </c>
      <c r="AT505" s="356"/>
      <c r="AU505" s="357" t="s">
        <v>5</v>
      </c>
      <c r="AV505" s="358"/>
      <c r="AW505" s="358"/>
      <c r="AX505" s="358"/>
      <c r="AY505" s="358"/>
      <c r="AZ505" s="358"/>
      <c r="BA505" s="358"/>
      <c r="BB505" s="358"/>
      <c r="BC505" s="359" t="s">
        <v>5</v>
      </c>
      <c r="BD505" s="360">
        <f>SUM(BD502:BD504)</f>
        <v>4000</v>
      </c>
      <c r="BE505" s="360"/>
      <c r="BF505" s="360"/>
      <c r="BG505" s="360"/>
      <c r="BH505" s="360"/>
      <c r="BI505" s="360"/>
      <c r="BJ505" s="360"/>
      <c r="BK505" s="360"/>
      <c r="BL505" s="360"/>
      <c r="BM505" s="360"/>
      <c r="BN505" s="360">
        <f>SUM(BN502:BN504)</f>
        <v>0</v>
      </c>
      <c r="BO505" s="360"/>
      <c r="BP505" s="360"/>
      <c r="BQ505" s="360"/>
      <c r="BR505" s="360"/>
      <c r="BS505" s="360"/>
      <c r="BT505" s="360"/>
      <c r="BU505" s="360"/>
      <c r="BV505" s="360"/>
      <c r="BW505" s="360">
        <f>SUM(BW502:BW504)</f>
        <v>0</v>
      </c>
      <c r="BX505" s="360"/>
      <c r="BY505" s="360"/>
      <c r="BZ505" s="360"/>
      <c r="CA505" s="360"/>
      <c r="CB505" s="360"/>
    </row>
    <row r="506" spans="1:85" ht="11.25" customHeight="1">
      <c r="E506" s="102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86"/>
      <c r="AO506" s="79"/>
      <c r="AP506" s="79"/>
      <c r="AQ506" s="79"/>
      <c r="AR506" s="79"/>
      <c r="AS506" s="79"/>
      <c r="AT506" s="79"/>
      <c r="AU506" s="78"/>
      <c r="AV506" s="78"/>
      <c r="AW506" s="78"/>
      <c r="AX506" s="78"/>
      <c r="AY506" s="78"/>
      <c r="AZ506" s="78"/>
      <c r="BA506" s="78"/>
      <c r="BB506" s="78"/>
      <c r="BC506" s="78"/>
      <c r="BD506" s="206"/>
      <c r="BE506" s="206"/>
      <c r="BF506" s="206"/>
      <c r="BG506" s="206"/>
      <c r="BH506" s="206"/>
      <c r="BI506" s="206"/>
      <c r="BJ506" s="206"/>
      <c r="BK506" s="206"/>
      <c r="BL506" s="206"/>
      <c r="BM506" s="206"/>
      <c r="BN506" s="206"/>
      <c r="BO506" s="206"/>
      <c r="BP506" s="206"/>
      <c r="BQ506" s="206"/>
      <c r="BR506" s="206"/>
      <c r="BS506" s="206"/>
      <c r="BT506" s="206"/>
      <c r="BU506" s="206"/>
      <c r="BV506" s="206"/>
      <c r="BW506" s="206"/>
      <c r="BX506" s="206"/>
      <c r="BY506" s="206"/>
      <c r="BZ506" s="206"/>
      <c r="CA506" s="206"/>
      <c r="CB506" s="206"/>
      <c r="CC506" s="31"/>
      <c r="CG506" s="164"/>
    </row>
    <row r="507" spans="1:85" ht="17.45" customHeight="1">
      <c r="A507" s="505" t="s">
        <v>520</v>
      </c>
      <c r="B507" s="505"/>
      <c r="C507" s="505"/>
      <c r="D507" s="505"/>
      <c r="E507" s="505"/>
      <c r="F507" s="505"/>
      <c r="G507" s="505"/>
      <c r="H507" s="505"/>
      <c r="I507" s="505"/>
      <c r="J507" s="505"/>
      <c r="K507" s="505"/>
      <c r="L507" s="505"/>
      <c r="M507" s="505"/>
      <c r="N507" s="505"/>
      <c r="O507" s="505"/>
      <c r="P507" s="505"/>
      <c r="Q507" s="505"/>
      <c r="R507" s="505"/>
      <c r="S507" s="505"/>
      <c r="T507" s="505"/>
      <c r="U507" s="505"/>
      <c r="V507" s="505"/>
      <c r="W507" s="505"/>
      <c r="X507" s="505"/>
      <c r="Y507" s="505"/>
      <c r="Z507" s="505"/>
      <c r="AA507" s="505"/>
      <c r="AB507" s="505"/>
      <c r="AC507" s="505"/>
      <c r="AD507" s="505"/>
      <c r="AE507" s="505"/>
      <c r="AF507" s="505"/>
      <c r="AG507" s="505"/>
      <c r="AH507" s="505"/>
      <c r="AI507" s="505"/>
      <c r="AJ507" s="505"/>
      <c r="AK507" s="505"/>
      <c r="AL507" s="505"/>
      <c r="AM507" s="505"/>
      <c r="AN507" s="505"/>
      <c r="AO507" s="505"/>
      <c r="AP507" s="505"/>
      <c r="AQ507" s="505"/>
      <c r="AR507" s="505"/>
      <c r="AS507" s="505"/>
      <c r="AT507" s="505"/>
      <c r="AU507" s="505"/>
      <c r="AV507" s="505"/>
      <c r="AW507" s="505"/>
      <c r="AX507" s="505"/>
      <c r="AY507" s="505"/>
      <c r="AZ507" s="505"/>
      <c r="BA507" s="505"/>
      <c r="BB507" s="505"/>
      <c r="BC507" s="505"/>
      <c r="BD507" s="505"/>
      <c r="BE507" s="505"/>
      <c r="BF507" s="505"/>
      <c r="BG507" s="128"/>
      <c r="BH507" s="128"/>
      <c r="BI507" s="128"/>
      <c r="BJ507" s="128"/>
      <c r="BK507" s="128"/>
      <c r="BL507" s="128"/>
      <c r="BM507" s="128"/>
      <c r="BN507" s="128"/>
      <c r="BO507" s="506">
        <f>AU182+BE192+BD214+BE259+BE470+BD483+BE204+BD224+BD234+BD245+BD494+BD505+BE456</f>
        <v>676494.03</v>
      </c>
      <c r="BP507" s="506"/>
      <c r="BQ507" s="506"/>
      <c r="BR507" s="506"/>
      <c r="BS507" s="506"/>
      <c r="BT507" s="506"/>
      <c r="BU507" s="506"/>
      <c r="BV507" s="506"/>
      <c r="BW507" s="506"/>
      <c r="BX507" s="506"/>
      <c r="BY507" s="506"/>
      <c r="BZ507" s="506"/>
      <c r="CA507" s="506"/>
      <c r="CB507" s="128"/>
    </row>
    <row r="508" spans="1:85" ht="9" customHeight="1"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81"/>
      <c r="AK508" s="82"/>
      <c r="AL508" s="82"/>
      <c r="AM508" s="82"/>
      <c r="AN508" s="82"/>
      <c r="AO508" s="82"/>
      <c r="AP508" s="82"/>
      <c r="AQ508" s="82"/>
      <c r="AR508" s="81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3"/>
      <c r="BF508" s="82"/>
      <c r="BG508" s="82"/>
      <c r="BH508" s="82"/>
      <c r="BI508" s="82"/>
      <c r="BJ508" s="82"/>
      <c r="BK508" s="82"/>
      <c r="BL508" s="82"/>
      <c r="BM508" s="82"/>
      <c r="BN508" s="82"/>
      <c r="BO508" s="83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</row>
    <row r="509" spans="1:85" ht="15" customHeight="1">
      <c r="A509" s="597" t="s">
        <v>182</v>
      </c>
      <c r="B509" s="597"/>
      <c r="C509" s="597"/>
      <c r="D509" s="597"/>
      <c r="E509" s="597"/>
      <c r="F509" s="597"/>
      <c r="G509" s="597"/>
      <c r="H509" s="597"/>
      <c r="I509" s="597"/>
      <c r="J509" s="597"/>
      <c r="K509" s="597"/>
      <c r="L509" s="597"/>
      <c r="M509" s="597"/>
      <c r="N509" s="597"/>
      <c r="O509" s="597"/>
      <c r="P509" s="597"/>
      <c r="Q509" s="597"/>
      <c r="R509" s="597"/>
      <c r="S509" s="597"/>
      <c r="T509" s="597"/>
      <c r="U509" s="597"/>
      <c r="V509" s="597"/>
      <c r="W509" s="597"/>
      <c r="X509" s="597"/>
      <c r="Y509" s="597"/>
      <c r="Z509" s="597"/>
      <c r="AA509" s="597"/>
      <c r="AB509" s="597"/>
      <c r="AC509" s="597"/>
      <c r="AD509" s="597"/>
      <c r="AE509" s="597"/>
      <c r="AF509" s="597"/>
      <c r="AG509" s="597"/>
      <c r="AH509" s="597"/>
      <c r="AI509" s="597"/>
      <c r="AJ509" s="597"/>
      <c r="AK509" s="597"/>
      <c r="AL509" s="597"/>
      <c r="AM509" s="597"/>
      <c r="AN509" s="597"/>
      <c r="AO509" s="597"/>
      <c r="AP509" s="597"/>
      <c r="AQ509" s="597"/>
      <c r="AR509" s="597"/>
      <c r="AS509" s="597"/>
      <c r="AT509" s="597"/>
      <c r="AU509" s="597"/>
      <c r="AV509" s="597"/>
      <c r="AW509" s="597"/>
      <c r="AX509" s="597"/>
      <c r="AY509" s="597"/>
      <c r="AZ509" s="597"/>
      <c r="BA509" s="597"/>
      <c r="BB509" s="597"/>
      <c r="BC509" s="597"/>
      <c r="BD509" s="597"/>
      <c r="BE509" s="597"/>
      <c r="BF509" s="597"/>
      <c r="BG509" s="506">
        <f>AU62+BE75+BE95+BD106+BE132+BO507+BE148+BE164+BD115+BE331+BE399+BD409+BD419+BD430+BD441</f>
        <v>4358773.03</v>
      </c>
      <c r="BH509" s="506"/>
      <c r="BI509" s="506"/>
      <c r="BJ509" s="506"/>
      <c r="BK509" s="506"/>
      <c r="BL509" s="506"/>
      <c r="BM509" s="506"/>
      <c r="BN509" s="506"/>
      <c r="BO509" s="506"/>
      <c r="BP509" s="506"/>
      <c r="BQ509" s="506"/>
      <c r="BR509" s="506"/>
      <c r="BS509" s="506"/>
      <c r="BT509" s="506"/>
      <c r="BU509" s="506"/>
      <c r="BV509" s="506"/>
      <c r="BW509" s="506"/>
      <c r="BX509" s="506"/>
      <c r="BY509" s="506"/>
      <c r="BZ509" s="506"/>
      <c r="CA509" s="506"/>
      <c r="CB509" s="506"/>
    </row>
    <row r="510" spans="1:85" ht="9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  <c r="BY510" s="31"/>
      <c r="BZ510" s="31"/>
      <c r="CA510" s="31"/>
      <c r="CB510" s="31"/>
    </row>
    <row r="511" spans="1:85" ht="30.75" customHeight="1">
      <c r="A511" s="604" t="s">
        <v>183</v>
      </c>
      <c r="B511" s="604"/>
      <c r="C511" s="604"/>
      <c r="D511" s="604"/>
      <c r="E511" s="604"/>
      <c r="F511" s="604"/>
      <c r="G511" s="604"/>
      <c r="H511" s="604"/>
      <c r="I511" s="604"/>
      <c r="J511" s="604"/>
      <c r="K511" s="604"/>
      <c r="L511" s="604"/>
      <c r="M511" s="604"/>
      <c r="N511" s="604"/>
      <c r="O511" s="604"/>
      <c r="P511" s="604"/>
      <c r="Q511" s="604"/>
      <c r="R511" s="604"/>
      <c r="S511" s="604"/>
      <c r="T511" s="604"/>
      <c r="U511" s="604"/>
      <c r="V511" s="604"/>
      <c r="W511" s="604"/>
      <c r="X511" s="604"/>
      <c r="Y511" s="604"/>
      <c r="Z511" s="604"/>
      <c r="AA511" s="604"/>
      <c r="AB511" s="604"/>
      <c r="AC511" s="604"/>
      <c r="AD511" s="604"/>
      <c r="AE511" s="604"/>
      <c r="AF511" s="604"/>
      <c r="AG511" s="604"/>
      <c r="AH511" s="604"/>
      <c r="AI511" s="604"/>
      <c r="AJ511" s="604"/>
      <c r="AK511" s="604"/>
      <c r="AL511" s="604"/>
      <c r="AM511" s="604"/>
      <c r="AN511" s="604"/>
      <c r="AO511" s="604"/>
      <c r="AP511" s="604"/>
      <c r="AQ511" s="604"/>
      <c r="AR511" s="604"/>
      <c r="AS511" s="604"/>
      <c r="AT511" s="604"/>
      <c r="AU511" s="604"/>
      <c r="AV511" s="604"/>
      <c r="AW511" s="604"/>
      <c r="AX511" s="604"/>
      <c r="AY511" s="604"/>
      <c r="AZ511" s="604"/>
      <c r="BA511" s="604"/>
      <c r="BB511" s="604"/>
      <c r="BC511" s="604"/>
      <c r="BD511" s="604"/>
      <c r="BE511" s="604"/>
      <c r="BF511" s="604"/>
      <c r="BG511" s="506">
        <f>BG509+AP17+AP44+AP30+BQ276+BG312+BQ348+BG384</f>
        <v>5323521.03</v>
      </c>
      <c r="BH511" s="506"/>
      <c r="BI511" s="506"/>
      <c r="BJ511" s="506"/>
      <c r="BK511" s="506"/>
      <c r="BL511" s="506"/>
      <c r="BM511" s="506"/>
      <c r="BN511" s="506"/>
      <c r="BO511" s="506"/>
      <c r="BP511" s="506"/>
      <c r="BQ511" s="506"/>
      <c r="BR511" s="506"/>
      <c r="BS511" s="506"/>
      <c r="BT511" s="506"/>
      <c r="BU511" s="506"/>
      <c r="BV511" s="506"/>
      <c r="BW511" s="506"/>
      <c r="BX511" s="506"/>
      <c r="BY511" s="506"/>
      <c r="BZ511" s="506"/>
      <c r="CA511" s="506"/>
      <c r="CB511" s="506"/>
    </row>
    <row r="512" spans="1:85" ht="18" customHeight="1">
      <c r="A512" s="604" t="s">
        <v>468</v>
      </c>
      <c r="B512" s="605"/>
      <c r="C512" s="605"/>
      <c r="D512" s="605"/>
      <c r="E512" s="605"/>
      <c r="F512" s="605"/>
      <c r="G512" s="605"/>
      <c r="H512" s="605"/>
      <c r="I512" s="605"/>
      <c r="J512" s="605"/>
      <c r="K512" s="605"/>
      <c r="L512" s="605"/>
      <c r="M512" s="605"/>
      <c r="N512" s="605"/>
      <c r="O512" s="605"/>
      <c r="P512" s="605"/>
      <c r="Q512" s="605"/>
      <c r="R512" s="605"/>
      <c r="S512" s="605"/>
      <c r="T512" s="605"/>
      <c r="U512" s="605"/>
      <c r="V512" s="605"/>
      <c r="W512" s="605"/>
      <c r="X512" s="605"/>
      <c r="Y512" s="605"/>
      <c r="Z512" s="605"/>
      <c r="AA512" s="605"/>
      <c r="AB512" s="605"/>
      <c r="AC512" s="605"/>
      <c r="AD512" s="605"/>
      <c r="AE512" s="605"/>
      <c r="AF512" s="605"/>
      <c r="AG512" s="605"/>
      <c r="AH512" s="605"/>
      <c r="AI512" s="605"/>
      <c r="AJ512" s="605"/>
      <c r="AK512" s="605"/>
      <c r="AL512" s="605"/>
      <c r="AM512" s="605"/>
      <c r="AN512" s="605"/>
      <c r="AO512" s="605"/>
      <c r="AP512" s="605"/>
      <c r="AQ512" s="605"/>
      <c r="AR512" s="605"/>
      <c r="AS512" s="605"/>
      <c r="AT512" s="605"/>
      <c r="AU512" s="605"/>
      <c r="AV512" s="605"/>
      <c r="AW512" s="605"/>
      <c r="AX512" s="605"/>
      <c r="AY512" s="605"/>
      <c r="AZ512" s="605"/>
      <c r="BA512" s="605"/>
      <c r="BB512" s="605"/>
      <c r="BC512" s="605"/>
      <c r="BD512" s="605"/>
      <c r="BE512" s="605"/>
      <c r="BF512" s="605"/>
      <c r="BG512" s="506">
        <f>BE132+BE164+BE259+BE470</f>
        <v>3268910.33</v>
      </c>
      <c r="BH512" s="593"/>
      <c r="BI512" s="593"/>
      <c r="BJ512" s="593"/>
      <c r="BK512" s="593"/>
      <c r="BL512" s="593"/>
      <c r="BM512" s="593"/>
      <c r="BN512" s="593"/>
      <c r="BO512" s="593"/>
      <c r="BP512" s="593"/>
      <c r="BQ512" s="593"/>
      <c r="BR512" s="593"/>
      <c r="BS512" s="593"/>
      <c r="BT512" s="593"/>
      <c r="BU512" s="593"/>
      <c r="BV512" s="593"/>
      <c r="BW512" s="593"/>
      <c r="BX512" s="593"/>
      <c r="BY512" s="593"/>
      <c r="BZ512" s="593"/>
      <c r="CA512" s="593"/>
      <c r="CB512" s="593"/>
    </row>
    <row r="513" spans="1:85" ht="15.75" customHeight="1">
      <c r="A513" s="604" t="s">
        <v>469</v>
      </c>
      <c r="B513" s="605"/>
      <c r="C513" s="605"/>
      <c r="D513" s="605"/>
      <c r="E513" s="605"/>
      <c r="F513" s="605"/>
      <c r="G513" s="605"/>
      <c r="H513" s="605"/>
      <c r="I513" s="605"/>
      <c r="J513" s="605"/>
      <c r="K513" s="605"/>
      <c r="L513" s="605"/>
      <c r="M513" s="605"/>
      <c r="N513" s="605"/>
      <c r="O513" s="605"/>
      <c r="P513" s="605"/>
      <c r="Q513" s="605"/>
      <c r="R513" s="605"/>
      <c r="S513" s="605"/>
      <c r="T513" s="605"/>
      <c r="U513" s="605"/>
      <c r="V513" s="605"/>
      <c r="W513" s="605"/>
      <c r="X513" s="605"/>
      <c r="Y513" s="605"/>
      <c r="Z513" s="605"/>
      <c r="AA513" s="605"/>
      <c r="AB513" s="605"/>
      <c r="AC513" s="605"/>
      <c r="AD513" s="605"/>
      <c r="AE513" s="605"/>
      <c r="AF513" s="605"/>
      <c r="AG513" s="605"/>
      <c r="AH513" s="605"/>
      <c r="AI513" s="605"/>
      <c r="AJ513" s="605"/>
      <c r="AK513" s="605"/>
      <c r="AL513" s="605"/>
      <c r="AM513" s="605"/>
      <c r="AN513" s="605"/>
      <c r="AO513" s="605"/>
      <c r="AP513" s="605"/>
      <c r="AQ513" s="605"/>
      <c r="AR513" s="605"/>
      <c r="AS513" s="605"/>
      <c r="AT513" s="605"/>
      <c r="AU513" s="605"/>
      <c r="AV513" s="605"/>
      <c r="AW513" s="605"/>
      <c r="AX513" s="605"/>
      <c r="AY513" s="605"/>
      <c r="AZ513" s="605"/>
      <c r="BA513" s="605"/>
      <c r="BB513" s="605"/>
      <c r="BC513" s="605"/>
      <c r="BD513" s="605"/>
      <c r="BE513" s="605"/>
      <c r="BF513" s="605"/>
      <c r="BG513" s="506">
        <f>BG509-BG512</f>
        <v>1089862.7000000002</v>
      </c>
      <c r="BH513" s="593"/>
      <c r="BI513" s="593"/>
      <c r="BJ513" s="593"/>
      <c r="BK513" s="593"/>
      <c r="BL513" s="593"/>
      <c r="BM513" s="593"/>
      <c r="BN513" s="593"/>
      <c r="BO513" s="593"/>
      <c r="BP513" s="593"/>
      <c r="BQ513" s="593"/>
      <c r="BR513" s="593"/>
      <c r="BS513" s="593"/>
      <c r="BT513" s="593"/>
      <c r="BU513" s="593"/>
      <c r="BV513" s="593"/>
      <c r="BW513" s="593"/>
      <c r="BX513" s="593"/>
      <c r="BY513" s="593"/>
      <c r="BZ513" s="593"/>
      <c r="CA513" s="593"/>
      <c r="CB513" s="593"/>
    </row>
    <row r="514" spans="1:85" ht="19.149999999999999" customHeight="1">
      <c r="A514" s="188"/>
      <c r="B514" s="188"/>
      <c r="C514" s="188"/>
      <c r="D514" s="188"/>
      <c r="E514" s="188"/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  <c r="AC514" s="188"/>
      <c r="AD514" s="18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8"/>
      <c r="AT514" s="188"/>
      <c r="AU514" s="188"/>
      <c r="AV514" s="188"/>
      <c r="AW514" s="188"/>
      <c r="AX514" s="188"/>
      <c r="AY514" s="188"/>
      <c r="AZ514" s="188"/>
      <c r="BA514" s="188"/>
      <c r="BB514" s="188"/>
      <c r="BC514" s="188"/>
      <c r="BD514" s="188"/>
      <c r="BE514" s="188"/>
      <c r="BF514" s="188"/>
      <c r="BG514" s="58"/>
      <c r="BH514" s="58"/>
      <c r="BI514" s="58"/>
      <c r="BJ514" s="58"/>
      <c r="BK514" s="58"/>
      <c r="BL514" s="58"/>
      <c r="BM514" s="58"/>
      <c r="BN514" s="58"/>
      <c r="BO514" s="58"/>
      <c r="BP514" s="58"/>
      <c r="BQ514" s="58"/>
      <c r="BR514" s="58"/>
      <c r="BS514" s="58"/>
      <c r="BT514" s="58"/>
      <c r="BU514" s="58"/>
      <c r="BV514" s="58"/>
      <c r="BW514" s="592">
        <f>BH62+BO75+BO95+BN106+BO132+BN115</f>
        <v>3534869</v>
      </c>
      <c r="BX514" s="593"/>
      <c r="BY514" s="593"/>
      <c r="BZ514" s="593"/>
      <c r="CA514" s="593"/>
      <c r="CB514" s="593"/>
      <c r="CD514" s="38" t="s">
        <v>492</v>
      </c>
    </row>
    <row r="515" spans="1:85" ht="13.15" customHeight="1">
      <c r="BW515" s="594">
        <f>BO132</f>
        <v>2861637</v>
      </c>
      <c r="BX515" s="593"/>
      <c r="BY515" s="593"/>
      <c r="BZ515" s="593"/>
      <c r="CA515" s="593"/>
      <c r="CB515" s="593"/>
      <c r="CD515" s="38" t="s">
        <v>441</v>
      </c>
    </row>
    <row r="516" spans="1:85" ht="13.15" customHeight="1">
      <c r="BW516" s="594">
        <f>BW514-BW515</f>
        <v>673232</v>
      </c>
      <c r="BX516" s="593"/>
      <c r="BY516" s="593"/>
      <c r="BZ516" s="593"/>
      <c r="CA516" s="593"/>
      <c r="CB516" s="593"/>
      <c r="CD516" s="38" t="s">
        <v>442</v>
      </c>
    </row>
    <row r="517" spans="1:85" ht="13.15" customHeight="1">
      <c r="BW517" s="595">
        <f>BW514+BF17+BF44</f>
        <v>3838876</v>
      </c>
      <c r="BX517" s="283"/>
      <c r="BY517" s="283"/>
      <c r="BZ517" s="283"/>
      <c r="CA517" s="283"/>
      <c r="CB517" s="283"/>
      <c r="CD517" s="38" t="s">
        <v>521</v>
      </c>
    </row>
    <row r="518" spans="1:85" ht="13.15" customHeight="1"/>
    <row r="519" spans="1:85" ht="13.15" customHeight="1">
      <c r="BW519" s="594">
        <f>BS62+BW75+BW95+BW106+BW132+BW115</f>
        <v>3534869</v>
      </c>
      <c r="BX519" s="593"/>
      <c r="BY519" s="593"/>
      <c r="BZ519" s="593"/>
      <c r="CA519" s="593"/>
      <c r="CB519" s="593"/>
      <c r="CE519" s="38" t="s">
        <v>522</v>
      </c>
    </row>
    <row r="520" spans="1:85" ht="13.15" customHeight="1">
      <c r="BW520" s="594">
        <f>BW132</f>
        <v>2861637</v>
      </c>
      <c r="BX520" s="593"/>
      <c r="BY520" s="593"/>
      <c r="BZ520" s="593"/>
      <c r="CA520" s="593"/>
      <c r="CB520" s="593"/>
      <c r="CF520" s="38" t="s">
        <v>435</v>
      </c>
    </row>
    <row r="521" spans="1:85" ht="13.15" customHeight="1">
      <c r="BW521" s="594">
        <f>BW519-BW520</f>
        <v>673232</v>
      </c>
      <c r="BX521" s="593"/>
      <c r="BY521" s="593"/>
      <c r="BZ521" s="593"/>
      <c r="CA521" s="593"/>
      <c r="CB521" s="593"/>
      <c r="CG521" s="38" t="s">
        <v>436</v>
      </c>
    </row>
    <row r="522" spans="1:85" ht="1.9" customHeight="1">
      <c r="BW522" s="595">
        <f>BW519+BR17+BR44</f>
        <v>3838876</v>
      </c>
      <c r="BX522" s="596"/>
      <c r="BY522" s="596"/>
      <c r="BZ522" s="596"/>
      <c r="CA522" s="596"/>
      <c r="CB522" s="596"/>
    </row>
    <row r="523" spans="1:85" ht="16.149999999999999" customHeight="1">
      <c r="BW523" s="596"/>
      <c r="BX523" s="596"/>
      <c r="BY523" s="596"/>
      <c r="BZ523" s="596"/>
      <c r="CA523" s="596"/>
      <c r="CB523" s="596"/>
      <c r="CF523" s="38" t="s">
        <v>521</v>
      </c>
    </row>
    <row r="524" spans="1:85" ht="13.15" customHeight="1"/>
    <row r="525" spans="1:85" ht="13.15" customHeight="1"/>
    <row r="526" spans="1:85" ht="15" customHeight="1"/>
    <row r="527" spans="1:85" ht="13.15" customHeight="1"/>
    <row r="528" spans="1:85" ht="13.15" customHeight="1"/>
    <row r="529" ht="13.15" customHeight="1"/>
    <row r="532" ht="29.25" customHeight="1"/>
  </sheetData>
  <mergeCells count="1579">
    <mergeCell ref="AW330:BD330"/>
    <mergeCell ref="BE330:BN330"/>
    <mergeCell ref="BO330:BV330"/>
    <mergeCell ref="BW330:CB330"/>
    <mergeCell ref="A327:D327"/>
    <mergeCell ref="E327:AH327"/>
    <mergeCell ref="AI327:AV327"/>
    <mergeCell ref="AW327:BD327"/>
    <mergeCell ref="BE327:BN327"/>
    <mergeCell ref="BO327:BV327"/>
    <mergeCell ref="BW327:CB327"/>
    <mergeCell ref="A331:D331"/>
    <mergeCell ref="E331:AH331"/>
    <mergeCell ref="AI331:AV331"/>
    <mergeCell ref="AW331:BD331"/>
    <mergeCell ref="BE331:BN331"/>
    <mergeCell ref="BO331:BV331"/>
    <mergeCell ref="BW331:CB331"/>
    <mergeCell ref="A443:CB443"/>
    <mergeCell ref="A328:D328"/>
    <mergeCell ref="E328:AH328"/>
    <mergeCell ref="AI328:AV328"/>
    <mergeCell ref="AW328:BD328"/>
    <mergeCell ref="BE328:BN328"/>
    <mergeCell ref="BO328:BV328"/>
    <mergeCell ref="BW328:CB328"/>
    <mergeCell ref="A329:D329"/>
    <mergeCell ref="E329:AH329"/>
    <mergeCell ref="AI329:AV329"/>
    <mergeCell ref="AW329:BD329"/>
    <mergeCell ref="BE329:BN329"/>
    <mergeCell ref="BO329:BV329"/>
    <mergeCell ref="BW329:CB329"/>
    <mergeCell ref="A330:D330"/>
    <mergeCell ref="E330:AH330"/>
    <mergeCell ref="AI330:AV330"/>
    <mergeCell ref="A346:C346"/>
    <mergeCell ref="D346:S346"/>
    <mergeCell ref="T346:AE346"/>
    <mergeCell ref="AF346:AM346"/>
    <mergeCell ref="AN346:AW346"/>
    <mergeCell ref="AX346:BF346"/>
    <mergeCell ref="BG346:BP346"/>
    <mergeCell ref="BQ346:CB346"/>
    <mergeCell ref="A347:C347"/>
    <mergeCell ref="D347:S347"/>
    <mergeCell ref="T347:AE347"/>
    <mergeCell ref="AF347:AM347"/>
    <mergeCell ref="AN347:AW347"/>
    <mergeCell ref="AX347:BF347"/>
    <mergeCell ref="A312:D312"/>
    <mergeCell ref="E312:AV312"/>
    <mergeCell ref="AW312:BF312"/>
    <mergeCell ref="BG312:BO312"/>
    <mergeCell ref="BP312:BW312"/>
    <mergeCell ref="BX312:CB312"/>
    <mergeCell ref="A314:CB314"/>
    <mergeCell ref="A316:AD316"/>
    <mergeCell ref="AE316:CB316"/>
    <mergeCell ref="S318:BO318"/>
    <mergeCell ref="BP318:CB318"/>
    <mergeCell ref="AH319:CB319"/>
    <mergeCell ref="A321:CB321"/>
    <mergeCell ref="A323:D326"/>
    <mergeCell ref="E323:AH326"/>
    <mergeCell ref="AI323:AV326"/>
    <mergeCell ref="AW323:BD326"/>
    <mergeCell ref="BE323:CB324"/>
    <mergeCell ref="BE325:BN326"/>
    <mergeCell ref="BO325:CB325"/>
    <mergeCell ref="BO326:BV326"/>
    <mergeCell ref="BW326:CB326"/>
    <mergeCell ref="A306:D307"/>
    <mergeCell ref="E306:AV306"/>
    <mergeCell ref="AW306:BF307"/>
    <mergeCell ref="BG306:BO307"/>
    <mergeCell ref="BP306:BW307"/>
    <mergeCell ref="BX306:CB307"/>
    <mergeCell ref="E307:AV307"/>
    <mergeCell ref="A308:D309"/>
    <mergeCell ref="E308:AV308"/>
    <mergeCell ref="AW308:BF309"/>
    <mergeCell ref="BG308:BO309"/>
    <mergeCell ref="BP308:BW309"/>
    <mergeCell ref="BX308:CB309"/>
    <mergeCell ref="E309:AV309"/>
    <mergeCell ref="A310:D311"/>
    <mergeCell ref="E310:AV310"/>
    <mergeCell ref="AW310:BF311"/>
    <mergeCell ref="BG310:BO311"/>
    <mergeCell ref="BP310:BW311"/>
    <mergeCell ref="BX310:CB311"/>
    <mergeCell ref="E311:AV311"/>
    <mergeCell ref="A299:D301"/>
    <mergeCell ref="E299:AV299"/>
    <mergeCell ref="AW299:BF301"/>
    <mergeCell ref="BG299:BO301"/>
    <mergeCell ref="BP299:BW301"/>
    <mergeCell ref="BX299:CB301"/>
    <mergeCell ref="E300:AV300"/>
    <mergeCell ref="E301:AV301"/>
    <mergeCell ref="A302:D303"/>
    <mergeCell ref="E302:AV302"/>
    <mergeCell ref="AW302:BF303"/>
    <mergeCell ref="BG302:BO303"/>
    <mergeCell ref="BP302:BW303"/>
    <mergeCell ref="BX302:CB303"/>
    <mergeCell ref="E303:AV303"/>
    <mergeCell ref="A304:D305"/>
    <mergeCell ref="E304:AV304"/>
    <mergeCell ref="AW304:BF305"/>
    <mergeCell ref="BG304:BO305"/>
    <mergeCell ref="BP304:BW305"/>
    <mergeCell ref="BX304:CB305"/>
    <mergeCell ref="E305:AV305"/>
    <mergeCell ref="A295:D295"/>
    <mergeCell ref="E295:AV295"/>
    <mergeCell ref="AW295:BF295"/>
    <mergeCell ref="BG295:BO295"/>
    <mergeCell ref="BP295:BW295"/>
    <mergeCell ref="BX295:CB295"/>
    <mergeCell ref="A296:D296"/>
    <mergeCell ref="E296:AV296"/>
    <mergeCell ref="AW296:BF296"/>
    <mergeCell ref="BG296:BO296"/>
    <mergeCell ref="BP296:BW296"/>
    <mergeCell ref="BX296:CB296"/>
    <mergeCell ref="A297:D298"/>
    <mergeCell ref="E297:AV297"/>
    <mergeCell ref="AW297:BF298"/>
    <mergeCell ref="BG297:BO298"/>
    <mergeCell ref="BP297:BW298"/>
    <mergeCell ref="BX297:CB298"/>
    <mergeCell ref="E298:AV298"/>
    <mergeCell ref="A291:D291"/>
    <mergeCell ref="E291:AV291"/>
    <mergeCell ref="AW291:BF291"/>
    <mergeCell ref="BG291:BO291"/>
    <mergeCell ref="BP291:BW291"/>
    <mergeCell ref="BX291:CB291"/>
    <mergeCell ref="A292:D292"/>
    <mergeCell ref="E292:AV292"/>
    <mergeCell ref="AW292:BF292"/>
    <mergeCell ref="BG292:BO292"/>
    <mergeCell ref="BP292:BW292"/>
    <mergeCell ref="BX292:CB292"/>
    <mergeCell ref="A293:D294"/>
    <mergeCell ref="E293:AV293"/>
    <mergeCell ref="AW293:BF294"/>
    <mergeCell ref="BG293:BO294"/>
    <mergeCell ref="BP293:BW294"/>
    <mergeCell ref="BX293:CB294"/>
    <mergeCell ref="E294:AV294"/>
    <mergeCell ref="A276:C276"/>
    <mergeCell ref="D276:S276"/>
    <mergeCell ref="T276:AE276"/>
    <mergeCell ref="AF276:AM276"/>
    <mergeCell ref="AN276:AW276"/>
    <mergeCell ref="AX276:BF276"/>
    <mergeCell ref="BG276:BP276"/>
    <mergeCell ref="BQ276:CB276"/>
    <mergeCell ref="A278:CB279"/>
    <mergeCell ref="A281:AD281"/>
    <mergeCell ref="AE281:CB281"/>
    <mergeCell ref="S283:CB283"/>
    <mergeCell ref="AH285:CB285"/>
    <mergeCell ref="A287:D290"/>
    <mergeCell ref="E287:AV290"/>
    <mergeCell ref="AW287:BF290"/>
    <mergeCell ref="BG287:CB287"/>
    <mergeCell ref="BG288:BO290"/>
    <mergeCell ref="BP288:CB289"/>
    <mergeCell ref="BP290:BW290"/>
    <mergeCell ref="BX290:CB290"/>
    <mergeCell ref="AN273:AW273"/>
    <mergeCell ref="AX273:BF273"/>
    <mergeCell ref="BG273:BP273"/>
    <mergeCell ref="A274:C274"/>
    <mergeCell ref="D274:S274"/>
    <mergeCell ref="T274:AE274"/>
    <mergeCell ref="AF274:AM274"/>
    <mergeCell ref="AN274:AW274"/>
    <mergeCell ref="AX274:BF274"/>
    <mergeCell ref="BG274:BP274"/>
    <mergeCell ref="BQ274:CB274"/>
    <mergeCell ref="A275:C275"/>
    <mergeCell ref="D275:S275"/>
    <mergeCell ref="T275:AE275"/>
    <mergeCell ref="AF275:AM275"/>
    <mergeCell ref="AN275:AW275"/>
    <mergeCell ref="AX275:BF275"/>
    <mergeCell ref="BG275:BP275"/>
    <mergeCell ref="BQ275:CB275"/>
    <mergeCell ref="A482:D482"/>
    <mergeCell ref="E482:AM482"/>
    <mergeCell ref="AN482:AT482"/>
    <mergeCell ref="AU482:BC482"/>
    <mergeCell ref="BD482:BM482"/>
    <mergeCell ref="BN482:BV482"/>
    <mergeCell ref="BW482:CB482"/>
    <mergeCell ref="A483:D483"/>
    <mergeCell ref="E483:AM483"/>
    <mergeCell ref="AN483:AT483"/>
    <mergeCell ref="AU483:BC483"/>
    <mergeCell ref="BD483:BM483"/>
    <mergeCell ref="BN483:BV483"/>
    <mergeCell ref="BW483:CB483"/>
    <mergeCell ref="A505:D505"/>
    <mergeCell ref="E505:AM505"/>
    <mergeCell ref="AN505:AT505"/>
    <mergeCell ref="AU505:BC505"/>
    <mergeCell ref="BD505:BM505"/>
    <mergeCell ref="BN505:BV505"/>
    <mergeCell ref="BW505:CB505"/>
    <mergeCell ref="A503:D503"/>
    <mergeCell ref="E503:AM503"/>
    <mergeCell ref="AN503:AT503"/>
    <mergeCell ref="AU503:BC503"/>
    <mergeCell ref="BD503:BM503"/>
    <mergeCell ref="BN503:BV503"/>
    <mergeCell ref="BW503:CB503"/>
    <mergeCell ref="A504:D504"/>
    <mergeCell ref="E504:AM504"/>
    <mergeCell ref="AN504:AT504"/>
    <mergeCell ref="AU504:BC504"/>
    <mergeCell ref="A476:CB476"/>
    <mergeCell ref="A478:D480"/>
    <mergeCell ref="E478:AM480"/>
    <mergeCell ref="AN478:AT480"/>
    <mergeCell ref="AU478:BC480"/>
    <mergeCell ref="BD478:CB478"/>
    <mergeCell ref="BD479:BM480"/>
    <mergeCell ref="BN479:CB479"/>
    <mergeCell ref="BN480:BV480"/>
    <mergeCell ref="BW480:CB480"/>
    <mergeCell ref="A481:D481"/>
    <mergeCell ref="E481:AM481"/>
    <mergeCell ref="AN481:AT481"/>
    <mergeCell ref="AU481:BC481"/>
    <mergeCell ref="BD481:BM481"/>
    <mergeCell ref="BN481:BV481"/>
    <mergeCell ref="BW481:CB481"/>
    <mergeCell ref="BD504:BM504"/>
    <mergeCell ref="BN504:BV504"/>
    <mergeCell ref="BW504:CB504"/>
    <mergeCell ref="A501:D501"/>
    <mergeCell ref="E501:AM501"/>
    <mergeCell ref="AN501:AT501"/>
    <mergeCell ref="AU501:BC501"/>
    <mergeCell ref="BD501:BM501"/>
    <mergeCell ref="BN501:BV501"/>
    <mergeCell ref="BW501:CB501"/>
    <mergeCell ref="A502:D502"/>
    <mergeCell ref="E502:AM502"/>
    <mergeCell ref="AN502:AT502"/>
    <mergeCell ref="AU502:BC502"/>
    <mergeCell ref="BD502:BM502"/>
    <mergeCell ref="BN502:BV502"/>
    <mergeCell ref="BW502:CB502"/>
    <mergeCell ref="A496:CB496"/>
    <mergeCell ref="A498:D500"/>
    <mergeCell ref="E498:AM500"/>
    <mergeCell ref="AN498:AT500"/>
    <mergeCell ref="AU498:BC500"/>
    <mergeCell ref="BD498:CB498"/>
    <mergeCell ref="BD499:BM500"/>
    <mergeCell ref="BN499:CB499"/>
    <mergeCell ref="BN500:BV500"/>
    <mergeCell ref="BW500:CB500"/>
    <mergeCell ref="A493:D493"/>
    <mergeCell ref="E493:AM493"/>
    <mergeCell ref="AN493:AT493"/>
    <mergeCell ref="AU493:BC493"/>
    <mergeCell ref="BD493:BM493"/>
    <mergeCell ref="BN493:BV493"/>
    <mergeCell ref="BW493:CB493"/>
    <mergeCell ref="A494:D494"/>
    <mergeCell ref="E494:AM494"/>
    <mergeCell ref="AN494:AT494"/>
    <mergeCell ref="AU494:BC494"/>
    <mergeCell ref="BD494:BM494"/>
    <mergeCell ref="BN494:BV494"/>
    <mergeCell ref="BW494:CB494"/>
    <mergeCell ref="E492:AM492"/>
    <mergeCell ref="AN492:AT492"/>
    <mergeCell ref="AU492:BC492"/>
    <mergeCell ref="BD492:BM492"/>
    <mergeCell ref="BN492:BV492"/>
    <mergeCell ref="BW492:CB492"/>
    <mergeCell ref="AU487:BC489"/>
    <mergeCell ref="BD487:CB487"/>
    <mergeCell ref="BD488:BM489"/>
    <mergeCell ref="BN488:CB488"/>
    <mergeCell ref="BN489:BV489"/>
    <mergeCell ref="BW489:CB489"/>
    <mergeCell ref="A490:D490"/>
    <mergeCell ref="E490:AM490"/>
    <mergeCell ref="AN490:AT490"/>
    <mergeCell ref="AU490:BC490"/>
    <mergeCell ref="BD490:BM490"/>
    <mergeCell ref="BN490:BV490"/>
    <mergeCell ref="BW490:CB490"/>
    <mergeCell ref="A245:D245"/>
    <mergeCell ref="E245:AM245"/>
    <mergeCell ref="AN245:AT245"/>
    <mergeCell ref="AU245:BC245"/>
    <mergeCell ref="BD245:BM245"/>
    <mergeCell ref="BN245:BV245"/>
    <mergeCell ref="BW245:CB245"/>
    <mergeCell ref="A472:CB472"/>
    <mergeCell ref="A473:AD473"/>
    <mergeCell ref="AE473:CB473"/>
    <mergeCell ref="A243:D243"/>
    <mergeCell ref="E243:AM243"/>
    <mergeCell ref="AN243:AT243"/>
    <mergeCell ref="AU243:BC243"/>
    <mergeCell ref="BD243:BM243"/>
    <mergeCell ref="BN243:BV243"/>
    <mergeCell ref="BW243:CB243"/>
    <mergeCell ref="A244:D244"/>
    <mergeCell ref="E244:AM244"/>
    <mergeCell ref="AN244:AT244"/>
    <mergeCell ref="AU244:BC244"/>
    <mergeCell ref="BD244:BM244"/>
    <mergeCell ref="BN244:BV244"/>
    <mergeCell ref="BW244:CB244"/>
    <mergeCell ref="AH249:CB249"/>
    <mergeCell ref="A251:CB251"/>
    <mergeCell ref="A253:D256"/>
    <mergeCell ref="E253:AI256"/>
    <mergeCell ref="AJ253:AQ256"/>
    <mergeCell ref="AR253:AW256"/>
    <mergeCell ref="AX253:BD256"/>
    <mergeCell ref="BE253:CB254"/>
    <mergeCell ref="A241:D241"/>
    <mergeCell ref="E241:AM241"/>
    <mergeCell ref="AN241:AT241"/>
    <mergeCell ref="AU241:BC241"/>
    <mergeCell ref="BD241:BM241"/>
    <mergeCell ref="BN241:BV241"/>
    <mergeCell ref="BW241:CB241"/>
    <mergeCell ref="A242:D242"/>
    <mergeCell ref="E242:AM242"/>
    <mergeCell ref="AN242:AT242"/>
    <mergeCell ref="AU242:BC242"/>
    <mergeCell ref="BD242:BM242"/>
    <mergeCell ref="BN242:BV242"/>
    <mergeCell ref="BW242:CB242"/>
    <mergeCell ref="A236:CB236"/>
    <mergeCell ref="A238:D240"/>
    <mergeCell ref="E238:AM240"/>
    <mergeCell ref="AN238:AT240"/>
    <mergeCell ref="AU238:BC240"/>
    <mergeCell ref="BD238:CB238"/>
    <mergeCell ref="BD239:BM240"/>
    <mergeCell ref="BN239:CB239"/>
    <mergeCell ref="BN240:BV240"/>
    <mergeCell ref="BW240:CB240"/>
    <mergeCell ref="A234:D234"/>
    <mergeCell ref="E234:AM234"/>
    <mergeCell ref="AN234:AT234"/>
    <mergeCell ref="AU234:BC234"/>
    <mergeCell ref="BD234:BM234"/>
    <mergeCell ref="BN234:BV234"/>
    <mergeCell ref="BW234:CB234"/>
    <mergeCell ref="A231:D231"/>
    <mergeCell ref="E231:AM231"/>
    <mergeCell ref="AN231:AT231"/>
    <mergeCell ref="AU231:BC231"/>
    <mergeCell ref="BD231:BM231"/>
    <mergeCell ref="BN231:BV231"/>
    <mergeCell ref="BW231:CB231"/>
    <mergeCell ref="A232:D232"/>
    <mergeCell ref="E232:AM232"/>
    <mergeCell ref="AN232:AT232"/>
    <mergeCell ref="AU232:BC232"/>
    <mergeCell ref="BD232:BM232"/>
    <mergeCell ref="BN232:BV232"/>
    <mergeCell ref="BW232:CB232"/>
    <mergeCell ref="BN230:BV230"/>
    <mergeCell ref="BW230:CB230"/>
    <mergeCell ref="E224:AM224"/>
    <mergeCell ref="AN224:AT224"/>
    <mergeCell ref="AU224:BC224"/>
    <mergeCell ref="BD224:BM224"/>
    <mergeCell ref="BN224:BV224"/>
    <mergeCell ref="BW224:CB224"/>
    <mergeCell ref="A223:D223"/>
    <mergeCell ref="E223:AM223"/>
    <mergeCell ref="AN223:AT223"/>
    <mergeCell ref="AU223:BC223"/>
    <mergeCell ref="BD223:BM223"/>
    <mergeCell ref="BN223:BV223"/>
    <mergeCell ref="BW223:CB223"/>
    <mergeCell ref="A233:D233"/>
    <mergeCell ref="E233:AM233"/>
    <mergeCell ref="AN233:AT233"/>
    <mergeCell ref="AU233:BC233"/>
    <mergeCell ref="BD233:BM233"/>
    <mergeCell ref="BN233:BV233"/>
    <mergeCell ref="BW233:CB233"/>
    <mergeCell ref="A213:D213"/>
    <mergeCell ref="E213:AT213"/>
    <mergeCell ref="AU213:BC213"/>
    <mergeCell ref="BD213:BM213"/>
    <mergeCell ref="BN213:BV213"/>
    <mergeCell ref="BW213:CB213"/>
    <mergeCell ref="A216:CB216"/>
    <mergeCell ref="A218:D220"/>
    <mergeCell ref="E218:AM220"/>
    <mergeCell ref="AN218:AT220"/>
    <mergeCell ref="AU218:BC220"/>
    <mergeCell ref="BD218:CB218"/>
    <mergeCell ref="BD219:BM220"/>
    <mergeCell ref="BN219:CB219"/>
    <mergeCell ref="BN220:BV220"/>
    <mergeCell ref="BW220:CB220"/>
    <mergeCell ref="A203:D203"/>
    <mergeCell ref="E203:AH203"/>
    <mergeCell ref="AI203:AV203"/>
    <mergeCell ref="AW203:BD203"/>
    <mergeCell ref="BE203:BN203"/>
    <mergeCell ref="BO203:BV203"/>
    <mergeCell ref="BW203:CB203"/>
    <mergeCell ref="A204:D204"/>
    <mergeCell ref="E204:AH204"/>
    <mergeCell ref="AI204:AV204"/>
    <mergeCell ref="AW204:BD204"/>
    <mergeCell ref="BE204:BN204"/>
    <mergeCell ref="BO204:BV204"/>
    <mergeCell ref="BW204:CB204"/>
    <mergeCell ref="A206:CB206"/>
    <mergeCell ref="A208:D210"/>
    <mergeCell ref="A202:D202"/>
    <mergeCell ref="E202:AH202"/>
    <mergeCell ref="AI202:AV202"/>
    <mergeCell ref="AW202:BD202"/>
    <mergeCell ref="BE202:BN202"/>
    <mergeCell ref="BO202:BV202"/>
    <mergeCell ref="BW202:CB202"/>
    <mergeCell ref="A200:D200"/>
    <mergeCell ref="E200:AH200"/>
    <mergeCell ref="AI200:AV200"/>
    <mergeCell ref="AW200:BD200"/>
    <mergeCell ref="BE200:BN200"/>
    <mergeCell ref="BO200:BV200"/>
    <mergeCell ref="BW200:CB200"/>
    <mergeCell ref="A201:D201"/>
    <mergeCell ref="E201:AH201"/>
    <mergeCell ref="AI201:AV201"/>
    <mergeCell ref="AW201:BD201"/>
    <mergeCell ref="BE201:BN201"/>
    <mergeCell ref="BO201:BV201"/>
    <mergeCell ref="BW201:CB201"/>
    <mergeCell ref="A196:D199"/>
    <mergeCell ref="E196:AH199"/>
    <mergeCell ref="AI196:AV199"/>
    <mergeCell ref="AW196:BD199"/>
    <mergeCell ref="BE196:CB197"/>
    <mergeCell ref="BE198:BN199"/>
    <mergeCell ref="BO198:CB198"/>
    <mergeCell ref="BO199:BV199"/>
    <mergeCell ref="BW199:CB199"/>
    <mergeCell ref="A115:D115"/>
    <mergeCell ref="E115:AM115"/>
    <mergeCell ref="AN115:AT115"/>
    <mergeCell ref="AU115:BC115"/>
    <mergeCell ref="BD115:BM115"/>
    <mergeCell ref="BN115:BV115"/>
    <mergeCell ref="BW115:CB115"/>
    <mergeCell ref="A134:CB134"/>
    <mergeCell ref="A136:AD136"/>
    <mergeCell ref="AE136:CB136"/>
    <mergeCell ref="S137:CB137"/>
    <mergeCell ref="AH138:CB138"/>
    <mergeCell ref="A140:CB140"/>
    <mergeCell ref="A142:D145"/>
    <mergeCell ref="E142:AI145"/>
    <mergeCell ref="AJ142:AQ145"/>
    <mergeCell ref="AR142:AW145"/>
    <mergeCell ref="AX142:BD145"/>
    <mergeCell ref="BE142:CB143"/>
    <mergeCell ref="BE144:BN145"/>
    <mergeCell ref="BO144:CB144"/>
    <mergeCell ref="BO145:BV145"/>
    <mergeCell ref="E158:AI161"/>
    <mergeCell ref="AN114:AT114"/>
    <mergeCell ref="AU114:BC114"/>
    <mergeCell ref="BD114:BM114"/>
    <mergeCell ref="BN114:BV114"/>
    <mergeCell ref="BW114:CB114"/>
    <mergeCell ref="A108:CB108"/>
    <mergeCell ref="A110:D112"/>
    <mergeCell ref="E110:AM112"/>
    <mergeCell ref="AN110:AT112"/>
    <mergeCell ref="AU110:BC112"/>
    <mergeCell ref="BD110:CB110"/>
    <mergeCell ref="BD111:BM112"/>
    <mergeCell ref="BN111:CB111"/>
    <mergeCell ref="BN112:BV112"/>
    <mergeCell ref="BW112:CB112"/>
    <mergeCell ref="A194:CB194"/>
    <mergeCell ref="AR162:AW162"/>
    <mergeCell ref="AX162:BD162"/>
    <mergeCell ref="BE162:BN162"/>
    <mergeCell ref="BO162:BV162"/>
    <mergeCell ref="BW162:CB162"/>
    <mergeCell ref="A163:D163"/>
    <mergeCell ref="E163:AI163"/>
    <mergeCell ref="AJ163:AQ163"/>
    <mergeCell ref="AR163:AW163"/>
    <mergeCell ref="AX163:BD163"/>
    <mergeCell ref="BE163:BN163"/>
    <mergeCell ref="BO163:BV163"/>
    <mergeCell ref="BW163:CB163"/>
    <mergeCell ref="A156:CB156"/>
    <mergeCell ref="A158:D161"/>
    <mergeCell ref="A132:D132"/>
    <mergeCell ref="A512:BF512"/>
    <mergeCell ref="A513:BF513"/>
    <mergeCell ref="BG512:CB512"/>
    <mergeCell ref="BG513:CB513"/>
    <mergeCell ref="BW147:CB147"/>
    <mergeCell ref="A148:D148"/>
    <mergeCell ref="E148:AI148"/>
    <mergeCell ref="AJ148:AQ148"/>
    <mergeCell ref="AR148:AW148"/>
    <mergeCell ref="AX148:BD148"/>
    <mergeCell ref="BE148:BN148"/>
    <mergeCell ref="BO148:BV148"/>
    <mergeCell ref="BW148:CB148"/>
    <mergeCell ref="A164:D164"/>
    <mergeCell ref="E164:AI164"/>
    <mergeCell ref="AJ164:AQ164"/>
    <mergeCell ref="AR164:AW164"/>
    <mergeCell ref="AX164:BD164"/>
    <mergeCell ref="BE164:BN164"/>
    <mergeCell ref="BO164:BV164"/>
    <mergeCell ref="BW164:CB164"/>
    <mergeCell ref="A162:D162"/>
    <mergeCell ref="E162:AI162"/>
    <mergeCell ref="AJ162:AQ162"/>
    <mergeCell ref="BG509:CB509"/>
    <mergeCell ref="A511:BF511"/>
    <mergeCell ref="BG511:CB511"/>
    <mergeCell ref="A168:AD168"/>
    <mergeCell ref="AE168:CB168"/>
    <mergeCell ref="S170:BO170"/>
    <mergeCell ref="BP170:CB170"/>
    <mergeCell ref="AH172:CB172"/>
    <mergeCell ref="E92:AH92"/>
    <mergeCell ref="AI92:AV92"/>
    <mergeCell ref="AW92:BD92"/>
    <mergeCell ref="BE92:BN92"/>
    <mergeCell ref="BO92:BV92"/>
    <mergeCell ref="BW92:CB92"/>
    <mergeCell ref="E95:AH95"/>
    <mergeCell ref="AI95:AV95"/>
    <mergeCell ref="AW95:BD95"/>
    <mergeCell ref="BE95:BN95"/>
    <mergeCell ref="AJ158:AQ161"/>
    <mergeCell ref="AR158:AW161"/>
    <mergeCell ref="AX158:BD161"/>
    <mergeCell ref="BE158:CB159"/>
    <mergeCell ref="BE160:BN161"/>
    <mergeCell ref="BO160:CB160"/>
    <mergeCell ref="BO161:BV161"/>
    <mergeCell ref="BW161:CB161"/>
    <mergeCell ref="E146:AI146"/>
    <mergeCell ref="AJ146:AQ146"/>
    <mergeCell ref="AR146:AW146"/>
    <mergeCell ref="AX146:BD146"/>
    <mergeCell ref="BE146:BN146"/>
    <mergeCell ref="BO146:BV146"/>
    <mergeCell ref="BW146:CB146"/>
    <mergeCell ref="E147:AI147"/>
    <mergeCell ref="AJ147:AQ147"/>
    <mergeCell ref="AR147:AW147"/>
    <mergeCell ref="AX147:BD147"/>
    <mergeCell ref="BE147:BN147"/>
    <mergeCell ref="BO147:BV147"/>
    <mergeCell ref="E114:AM114"/>
    <mergeCell ref="A30:AO30"/>
    <mergeCell ref="AP30:BE30"/>
    <mergeCell ref="BF30:BQ30"/>
    <mergeCell ref="BR30:CB30"/>
    <mergeCell ref="A150:CB150"/>
    <mergeCell ref="A152:AD152"/>
    <mergeCell ref="AE152:CB152"/>
    <mergeCell ref="S153:CB153"/>
    <mergeCell ref="AH154:CB154"/>
    <mergeCell ref="E73:AI73"/>
    <mergeCell ref="AJ73:AQ73"/>
    <mergeCell ref="A88:D88"/>
    <mergeCell ref="E88:AH88"/>
    <mergeCell ref="AI88:AV88"/>
    <mergeCell ref="AW88:BD88"/>
    <mergeCell ref="BE88:BN88"/>
    <mergeCell ref="BO88:BV88"/>
    <mergeCell ref="BW88:CB88"/>
    <mergeCell ref="BW89:CB89"/>
    <mergeCell ref="BW145:CB145"/>
    <mergeCell ref="A113:D113"/>
    <mergeCell ref="E113:AM113"/>
    <mergeCell ref="AN113:AT113"/>
    <mergeCell ref="AU113:BC113"/>
    <mergeCell ref="BD113:BM113"/>
    <mergeCell ref="BN113:BV113"/>
    <mergeCell ref="BW113:CB113"/>
    <mergeCell ref="A114:D114"/>
    <mergeCell ref="BW130:CB130"/>
    <mergeCell ref="A131:D131"/>
    <mergeCell ref="A92:D92"/>
    <mergeCell ref="E91:AH91"/>
    <mergeCell ref="E29:V29"/>
    <mergeCell ref="W29:AH29"/>
    <mergeCell ref="AI29:AO29"/>
    <mergeCell ref="AP29:BE29"/>
    <mergeCell ref="BF29:BQ29"/>
    <mergeCell ref="BR29:CB29"/>
    <mergeCell ref="A19:CA19"/>
    <mergeCell ref="A20:AD20"/>
    <mergeCell ref="AE20:CB20"/>
    <mergeCell ref="S21:CA21"/>
    <mergeCell ref="AH22:CA22"/>
    <mergeCell ref="A24:D27"/>
    <mergeCell ref="E24:V27"/>
    <mergeCell ref="W24:AH27"/>
    <mergeCell ref="AI24:AO27"/>
    <mergeCell ref="AP24:CB25"/>
    <mergeCell ref="AP26:BE27"/>
    <mergeCell ref="BF26:CB26"/>
    <mergeCell ref="BF27:BQ27"/>
    <mergeCell ref="BR27:CB27"/>
    <mergeCell ref="BW514:CB514"/>
    <mergeCell ref="BW515:CB515"/>
    <mergeCell ref="BW516:CB516"/>
    <mergeCell ref="BW517:CB517"/>
    <mergeCell ref="BW521:CB521"/>
    <mergeCell ref="BW519:CB519"/>
    <mergeCell ref="BW520:CB520"/>
    <mergeCell ref="BW522:CB523"/>
    <mergeCell ref="A117:CB117"/>
    <mergeCell ref="S119:BO119"/>
    <mergeCell ref="BP119:CB119"/>
    <mergeCell ref="A125:D128"/>
    <mergeCell ref="A129:D129"/>
    <mergeCell ref="A130:D130"/>
    <mergeCell ref="E129:AI129"/>
    <mergeCell ref="AJ129:AQ129"/>
    <mergeCell ref="AR129:AW129"/>
    <mergeCell ref="AX129:BD129"/>
    <mergeCell ref="BE129:BN129"/>
    <mergeCell ref="BO129:BV129"/>
    <mergeCell ref="BW129:CB129"/>
    <mergeCell ref="E130:AI130"/>
    <mergeCell ref="AJ130:AQ130"/>
    <mergeCell ref="AR130:AW130"/>
    <mergeCell ref="AX130:BD130"/>
    <mergeCell ref="BE130:BN130"/>
    <mergeCell ref="AH121:CB121"/>
    <mergeCell ref="A123:CB123"/>
    <mergeCell ref="BW132:CB132"/>
    <mergeCell ref="A509:BF509"/>
    <mergeCell ref="A146:D146"/>
    <mergeCell ref="A147:D147"/>
    <mergeCell ref="A91:D91"/>
    <mergeCell ref="A72:D72"/>
    <mergeCell ref="BO82:BV82"/>
    <mergeCell ref="BW82:CB82"/>
    <mergeCell ref="A79:D82"/>
    <mergeCell ref="E79:AH82"/>
    <mergeCell ref="AI79:AV82"/>
    <mergeCell ref="AW79:BD82"/>
    <mergeCell ref="BE79:CB80"/>
    <mergeCell ref="BE81:BN82"/>
    <mergeCell ref="BO81:CB81"/>
    <mergeCell ref="A74:D74"/>
    <mergeCell ref="E74:AI74"/>
    <mergeCell ref="AJ74:AQ74"/>
    <mergeCell ref="AR74:AW74"/>
    <mergeCell ref="AX74:BD74"/>
    <mergeCell ref="BE74:BN74"/>
    <mergeCell ref="BO74:BV74"/>
    <mergeCell ref="BW74:CB74"/>
    <mergeCell ref="A73:D73"/>
    <mergeCell ref="AR73:AW73"/>
    <mergeCell ref="AW86:BD86"/>
    <mergeCell ref="BE86:BN86"/>
    <mergeCell ref="AI91:AV91"/>
    <mergeCell ref="BO86:BV86"/>
    <mergeCell ref="A87:D87"/>
    <mergeCell ref="AW83:BD83"/>
    <mergeCell ref="E84:AH84"/>
    <mergeCell ref="AW84:BD84"/>
    <mergeCell ref="E85:AH85"/>
    <mergeCell ref="AI85:AV85"/>
    <mergeCell ref="AW85:BD85"/>
    <mergeCell ref="A52:CB52"/>
    <mergeCell ref="A66:D69"/>
    <mergeCell ref="A70:D70"/>
    <mergeCell ref="E70:AI70"/>
    <mergeCell ref="AJ70:AQ70"/>
    <mergeCell ref="AR70:AW70"/>
    <mergeCell ref="AX70:BD70"/>
    <mergeCell ref="BE70:BN70"/>
    <mergeCell ref="BO70:BV70"/>
    <mergeCell ref="BW70:CB70"/>
    <mergeCell ref="A54:D57"/>
    <mergeCell ref="E54:Y57"/>
    <mergeCell ref="Z54:AF57"/>
    <mergeCell ref="AG54:AM57"/>
    <mergeCell ref="AN54:AT57"/>
    <mergeCell ref="AU54:CB55"/>
    <mergeCell ref="AU56:BG57"/>
    <mergeCell ref="BH56:CB56"/>
    <mergeCell ref="BH57:BR57"/>
    <mergeCell ref="BS57:CB57"/>
    <mergeCell ref="A58:D58"/>
    <mergeCell ref="E58:Y58"/>
    <mergeCell ref="Z58:AF58"/>
    <mergeCell ref="AG58:AM58"/>
    <mergeCell ref="AU58:BG58"/>
    <mergeCell ref="BH58:BR58"/>
    <mergeCell ref="BS58:CB58"/>
    <mergeCell ref="A59:D59"/>
    <mergeCell ref="E59:Y59"/>
    <mergeCell ref="BO68:CB68"/>
    <mergeCell ref="Z59:AF59"/>
    <mergeCell ref="AG59:AM59"/>
    <mergeCell ref="A34:AD34"/>
    <mergeCell ref="AE34:CB34"/>
    <mergeCell ref="A16:D16"/>
    <mergeCell ref="A15:D15"/>
    <mergeCell ref="A1:CB1"/>
    <mergeCell ref="BR17:CB17"/>
    <mergeCell ref="BF17:BQ17"/>
    <mergeCell ref="BF44:BQ44"/>
    <mergeCell ref="BR44:CB44"/>
    <mergeCell ref="E42:V42"/>
    <mergeCell ref="W42:AH42"/>
    <mergeCell ref="AI42:AO42"/>
    <mergeCell ref="AP42:BE42"/>
    <mergeCell ref="E15:V15"/>
    <mergeCell ref="W15:AH15"/>
    <mergeCell ref="AI15:AO15"/>
    <mergeCell ref="AP15:BE15"/>
    <mergeCell ref="BF15:BQ15"/>
    <mergeCell ref="BR15:CB15"/>
    <mergeCell ref="BF16:BQ16"/>
    <mergeCell ref="BR16:CB16"/>
    <mergeCell ref="A17:AO17"/>
    <mergeCell ref="AP17:BE17"/>
    <mergeCell ref="A32:CB32"/>
    <mergeCell ref="A28:D28"/>
    <mergeCell ref="E28:V28"/>
    <mergeCell ref="W28:AH28"/>
    <mergeCell ref="AI28:AO28"/>
    <mergeCell ref="AP28:BE28"/>
    <mergeCell ref="BF28:BQ28"/>
    <mergeCell ref="BR28:CB28"/>
    <mergeCell ref="A29:D29"/>
    <mergeCell ref="S48:BO48"/>
    <mergeCell ref="BP48:CB48"/>
    <mergeCell ref="AH50:CB50"/>
    <mergeCell ref="A46:CB46"/>
    <mergeCell ref="A42:D42"/>
    <mergeCell ref="A43:D43"/>
    <mergeCell ref="S35:CB35"/>
    <mergeCell ref="AH36:CB36"/>
    <mergeCell ref="A38:D41"/>
    <mergeCell ref="E38:V41"/>
    <mergeCell ref="W38:AH41"/>
    <mergeCell ref="AI38:AO41"/>
    <mergeCell ref="AP38:CB39"/>
    <mergeCell ref="AP40:BE41"/>
    <mergeCell ref="BF40:CB40"/>
    <mergeCell ref="BF41:BQ41"/>
    <mergeCell ref="BR41:CB41"/>
    <mergeCell ref="BF42:BQ42"/>
    <mergeCell ref="BR42:CB42"/>
    <mergeCell ref="E43:V43"/>
    <mergeCell ref="W43:AH43"/>
    <mergeCell ref="AI43:AO43"/>
    <mergeCell ref="AP43:BE43"/>
    <mergeCell ref="BF43:BQ43"/>
    <mergeCell ref="AU62:BG62"/>
    <mergeCell ref="BH62:BR62"/>
    <mergeCell ref="BS62:CB62"/>
    <mergeCell ref="A64:CB64"/>
    <mergeCell ref="AJ72:AQ72"/>
    <mergeCell ref="AR72:AW72"/>
    <mergeCell ref="AX72:BD72"/>
    <mergeCell ref="BE72:BN72"/>
    <mergeCell ref="BO72:BV72"/>
    <mergeCell ref="BW72:CB72"/>
    <mergeCell ref="BW71:CB71"/>
    <mergeCell ref="E66:AI69"/>
    <mergeCell ref="AJ66:AQ69"/>
    <mergeCell ref="AR66:AW69"/>
    <mergeCell ref="AX66:BD69"/>
    <mergeCell ref="BE66:CB67"/>
    <mergeCell ref="BE68:BN69"/>
    <mergeCell ref="BO69:BV69"/>
    <mergeCell ref="BW69:CB69"/>
    <mergeCell ref="A71:D71"/>
    <mergeCell ref="E71:AI71"/>
    <mergeCell ref="A94:D94"/>
    <mergeCell ref="E94:AH94"/>
    <mergeCell ref="AI94:AV94"/>
    <mergeCell ref="AW94:BD94"/>
    <mergeCell ref="BE94:BN94"/>
    <mergeCell ref="BO94:BV94"/>
    <mergeCell ref="BW94:CB94"/>
    <mergeCell ref="A93:D93"/>
    <mergeCell ref="E93:AH93"/>
    <mergeCell ref="AI93:AV93"/>
    <mergeCell ref="AW93:BD93"/>
    <mergeCell ref="BE93:BN93"/>
    <mergeCell ref="BO93:BV93"/>
    <mergeCell ref="BW93:CB93"/>
    <mergeCell ref="A95:D95"/>
    <mergeCell ref="AU105:BC105"/>
    <mergeCell ref="BD105:BM105"/>
    <mergeCell ref="BN105:BV105"/>
    <mergeCell ref="A103:D103"/>
    <mergeCell ref="BW103:CB103"/>
    <mergeCell ref="A102:D102"/>
    <mergeCell ref="E102:AT102"/>
    <mergeCell ref="AU102:BC102"/>
    <mergeCell ref="BD102:BM102"/>
    <mergeCell ref="BN102:BV102"/>
    <mergeCell ref="E103:AT103"/>
    <mergeCell ref="AU103:BC103"/>
    <mergeCell ref="E106:AT106"/>
    <mergeCell ref="E131:AI131"/>
    <mergeCell ref="BW102:CB102"/>
    <mergeCell ref="E16:V16"/>
    <mergeCell ref="W16:AH16"/>
    <mergeCell ref="AI16:AO16"/>
    <mergeCell ref="AP16:BE16"/>
    <mergeCell ref="E125:AI128"/>
    <mergeCell ref="AJ125:AQ128"/>
    <mergeCell ref="AR125:AW128"/>
    <mergeCell ref="AX125:BD128"/>
    <mergeCell ref="BE125:CB126"/>
    <mergeCell ref="BE127:BN128"/>
    <mergeCell ref="BO127:CB127"/>
    <mergeCell ref="BO128:BV128"/>
    <mergeCell ref="BW128:CB128"/>
    <mergeCell ref="AN61:AT61"/>
    <mergeCell ref="AU61:BG61"/>
    <mergeCell ref="BH61:BR61"/>
    <mergeCell ref="BS61:CB61"/>
    <mergeCell ref="BO95:BV95"/>
    <mergeCell ref="BW95:CB95"/>
    <mergeCell ref="AX71:BD71"/>
    <mergeCell ref="BE71:BN71"/>
    <mergeCell ref="BO71:BV71"/>
    <mergeCell ref="E72:AI72"/>
    <mergeCell ref="E89:AH89"/>
    <mergeCell ref="AI89:AV89"/>
    <mergeCell ref="AW89:BD89"/>
    <mergeCell ref="AN58:AT58"/>
    <mergeCell ref="BW75:CB75"/>
    <mergeCell ref="A77:CB77"/>
    <mergeCell ref="E132:AI132"/>
    <mergeCell ref="AJ132:AQ132"/>
    <mergeCell ref="AR132:AW132"/>
    <mergeCell ref="AX132:BD132"/>
    <mergeCell ref="BE132:BN132"/>
    <mergeCell ref="BO132:BV132"/>
    <mergeCell ref="A3:CB3"/>
    <mergeCell ref="A5:AD5"/>
    <mergeCell ref="AE5:CB5"/>
    <mergeCell ref="S7:CB7"/>
    <mergeCell ref="AH9:CB9"/>
    <mergeCell ref="A11:D14"/>
    <mergeCell ref="E11:V14"/>
    <mergeCell ref="W11:AH14"/>
    <mergeCell ref="AI11:AO14"/>
    <mergeCell ref="AP11:CB12"/>
    <mergeCell ref="AP13:BE14"/>
    <mergeCell ref="BF13:CB13"/>
    <mergeCell ref="BF14:BQ14"/>
    <mergeCell ref="BR14:CB14"/>
    <mergeCell ref="BR43:CB43"/>
    <mergeCell ref="A44:AO44"/>
    <mergeCell ref="AP44:BE44"/>
    <mergeCell ref="AN59:AT59"/>
    <mergeCell ref="AU59:BG59"/>
    <mergeCell ref="BH59:BR59"/>
    <mergeCell ref="BS59:CB59"/>
    <mergeCell ref="A61:D61"/>
    <mergeCell ref="E61:Y61"/>
    <mergeCell ref="Z61:AF61"/>
    <mergeCell ref="AG61:AM61"/>
    <mergeCell ref="AI84:AV84"/>
    <mergeCell ref="BE85:BN85"/>
    <mergeCell ref="BO85:BV85"/>
    <mergeCell ref="BW85:CB85"/>
    <mergeCell ref="A84:D84"/>
    <mergeCell ref="BE84:BN84"/>
    <mergeCell ref="A83:D83"/>
    <mergeCell ref="A60:D60"/>
    <mergeCell ref="BE73:BN73"/>
    <mergeCell ref="BO73:BV73"/>
    <mergeCell ref="A75:D75"/>
    <mergeCell ref="E75:AI75"/>
    <mergeCell ref="AJ75:AQ75"/>
    <mergeCell ref="AR75:AW75"/>
    <mergeCell ref="AX75:BD75"/>
    <mergeCell ref="BE75:BN75"/>
    <mergeCell ref="BO75:BV75"/>
    <mergeCell ref="AJ71:AQ71"/>
    <mergeCell ref="AR71:AW71"/>
    <mergeCell ref="E60:Y60"/>
    <mergeCell ref="Z60:AF60"/>
    <mergeCell ref="AG60:AM60"/>
    <mergeCell ref="AN60:AT60"/>
    <mergeCell ref="AU60:BG60"/>
    <mergeCell ref="BH60:BR60"/>
    <mergeCell ref="BS60:CB60"/>
    <mergeCell ref="AX73:BD73"/>
    <mergeCell ref="BW73:CB73"/>
    <mergeCell ref="A62:D62"/>
    <mergeCell ref="E62:Y62"/>
    <mergeCell ref="Z62:AF62"/>
    <mergeCell ref="AG62:AM62"/>
    <mergeCell ref="AN62:AT62"/>
    <mergeCell ref="BW86:CB86"/>
    <mergeCell ref="BE83:BN83"/>
    <mergeCell ref="BO83:BV83"/>
    <mergeCell ref="BW83:CB83"/>
    <mergeCell ref="E83:AH83"/>
    <mergeCell ref="AI83:AV83"/>
    <mergeCell ref="BO84:BV84"/>
    <mergeCell ref="BW84:CB84"/>
    <mergeCell ref="A85:D85"/>
    <mergeCell ref="E87:AH87"/>
    <mergeCell ref="AI87:AV87"/>
    <mergeCell ref="AW87:BD87"/>
    <mergeCell ref="BE87:BN87"/>
    <mergeCell ref="BO87:BV87"/>
    <mergeCell ref="BW87:CB87"/>
    <mergeCell ref="AW91:BD91"/>
    <mergeCell ref="BE91:BN91"/>
    <mergeCell ref="BO91:BV91"/>
    <mergeCell ref="BW91:CB91"/>
    <mergeCell ref="E90:AH90"/>
    <mergeCell ref="AI90:AV90"/>
    <mergeCell ref="AW90:BD90"/>
    <mergeCell ref="BE90:BN90"/>
    <mergeCell ref="BO90:BV90"/>
    <mergeCell ref="BW90:CB90"/>
    <mergeCell ref="A89:D89"/>
    <mergeCell ref="BE89:BN89"/>
    <mergeCell ref="BO89:BV89"/>
    <mergeCell ref="A90:D90"/>
    <mergeCell ref="A86:D86"/>
    <mergeCell ref="E86:AH86"/>
    <mergeCell ref="AI86:AV86"/>
    <mergeCell ref="AJ131:AQ131"/>
    <mergeCell ref="AR131:AW131"/>
    <mergeCell ref="AX131:BD131"/>
    <mergeCell ref="BE131:BN131"/>
    <mergeCell ref="BO131:BV131"/>
    <mergeCell ref="BW131:CB131"/>
    <mergeCell ref="A97:CB97"/>
    <mergeCell ref="A99:D101"/>
    <mergeCell ref="E99:AT101"/>
    <mergeCell ref="AU99:BC101"/>
    <mergeCell ref="BD99:CB99"/>
    <mergeCell ref="BD100:BM101"/>
    <mergeCell ref="BN100:CB100"/>
    <mergeCell ref="BN101:BV101"/>
    <mergeCell ref="BW101:CB101"/>
    <mergeCell ref="BD103:BM103"/>
    <mergeCell ref="BN103:BV103"/>
    <mergeCell ref="E104:AT104"/>
    <mergeCell ref="AU104:BC104"/>
    <mergeCell ref="BD104:BM104"/>
    <mergeCell ref="BN104:BV104"/>
    <mergeCell ref="AU106:BC106"/>
    <mergeCell ref="BD106:BM106"/>
    <mergeCell ref="BO130:BV130"/>
    <mergeCell ref="BW104:CB104"/>
    <mergeCell ref="A105:D105"/>
    <mergeCell ref="BW105:CB105"/>
    <mergeCell ref="A104:D104"/>
    <mergeCell ref="BW106:CB106"/>
    <mergeCell ref="A106:D106"/>
    <mergeCell ref="BN106:BV106"/>
    <mergeCell ref="E105:AT105"/>
    <mergeCell ref="A174:CB174"/>
    <mergeCell ref="A176:D179"/>
    <mergeCell ref="E176:Y179"/>
    <mergeCell ref="Z176:AF179"/>
    <mergeCell ref="AG176:AM179"/>
    <mergeCell ref="AN176:AT179"/>
    <mergeCell ref="AU176:CB177"/>
    <mergeCell ref="AU178:BG179"/>
    <mergeCell ref="BH178:CB178"/>
    <mergeCell ref="BH179:BR179"/>
    <mergeCell ref="BS179:CB179"/>
    <mergeCell ref="A180:D180"/>
    <mergeCell ref="E180:Y180"/>
    <mergeCell ref="Z180:AF180"/>
    <mergeCell ref="AG180:AM180"/>
    <mergeCell ref="AN180:AT180"/>
    <mergeCell ref="AU180:BG180"/>
    <mergeCell ref="BH180:BR180"/>
    <mergeCell ref="BS180:CB180"/>
    <mergeCell ref="A181:D181"/>
    <mergeCell ref="E181:Y181"/>
    <mergeCell ref="Z181:AF181"/>
    <mergeCell ref="AG181:AM181"/>
    <mergeCell ref="AN181:AT181"/>
    <mergeCell ref="AU181:BG181"/>
    <mergeCell ref="BH181:BR181"/>
    <mergeCell ref="BS181:CB181"/>
    <mergeCell ref="A182:D182"/>
    <mergeCell ref="E182:AT182"/>
    <mergeCell ref="AU182:BG182"/>
    <mergeCell ref="BH182:BR182"/>
    <mergeCell ref="BS182:CB182"/>
    <mergeCell ref="A184:CB184"/>
    <mergeCell ref="A186:D189"/>
    <mergeCell ref="E186:AI189"/>
    <mergeCell ref="AJ186:AQ189"/>
    <mergeCell ref="AR186:AW189"/>
    <mergeCell ref="AX186:BD189"/>
    <mergeCell ref="BE186:CB187"/>
    <mergeCell ref="BE188:BN189"/>
    <mergeCell ref="BO188:CB188"/>
    <mergeCell ref="BO189:BV189"/>
    <mergeCell ref="BW189:CB189"/>
    <mergeCell ref="A192:D192"/>
    <mergeCell ref="E192:AI192"/>
    <mergeCell ref="AJ192:AQ192"/>
    <mergeCell ref="AR192:AW192"/>
    <mergeCell ref="AX192:BD192"/>
    <mergeCell ref="BE192:BN192"/>
    <mergeCell ref="BO192:BV192"/>
    <mergeCell ref="BW192:CB192"/>
    <mergeCell ref="A190:D190"/>
    <mergeCell ref="E190:AI190"/>
    <mergeCell ref="AJ190:AQ190"/>
    <mergeCell ref="AR190:AW190"/>
    <mergeCell ref="AX190:BD190"/>
    <mergeCell ref="BE190:BN190"/>
    <mergeCell ref="BO190:BV190"/>
    <mergeCell ref="BW190:CB190"/>
    <mergeCell ref="A191:D191"/>
    <mergeCell ref="E191:AI191"/>
    <mergeCell ref="AJ191:AQ191"/>
    <mergeCell ref="AR191:AW191"/>
    <mergeCell ref="AX191:BD191"/>
    <mergeCell ref="BE191:BN191"/>
    <mergeCell ref="BO191:BV191"/>
    <mergeCell ref="BW191:CB191"/>
    <mergeCell ref="E208:AT210"/>
    <mergeCell ref="AU208:BC210"/>
    <mergeCell ref="BD208:CB208"/>
    <mergeCell ref="BD209:BM210"/>
    <mergeCell ref="BN209:CB209"/>
    <mergeCell ref="BN210:BV210"/>
    <mergeCell ref="BW210:CB210"/>
    <mergeCell ref="A211:D211"/>
    <mergeCell ref="E211:AT211"/>
    <mergeCell ref="AU211:BC211"/>
    <mergeCell ref="BD211:BM211"/>
    <mergeCell ref="BN211:BV211"/>
    <mergeCell ref="BW211:CB211"/>
    <mergeCell ref="A212:D212"/>
    <mergeCell ref="E212:AT212"/>
    <mergeCell ref="AU212:BC212"/>
    <mergeCell ref="BD212:BM212"/>
    <mergeCell ref="BN212:BV212"/>
    <mergeCell ref="BW212:CB212"/>
    <mergeCell ref="A214:D214"/>
    <mergeCell ref="E214:AT214"/>
    <mergeCell ref="AU214:BC214"/>
    <mergeCell ref="BD214:BM214"/>
    <mergeCell ref="BN214:BV214"/>
    <mergeCell ref="BW214:CB214"/>
    <mergeCell ref="A247:AD247"/>
    <mergeCell ref="AE247:CB247"/>
    <mergeCell ref="S248:CB248"/>
    <mergeCell ref="A221:D221"/>
    <mergeCell ref="E221:AM221"/>
    <mergeCell ref="AN221:AT221"/>
    <mergeCell ref="AU221:BC221"/>
    <mergeCell ref="BD221:BM221"/>
    <mergeCell ref="BN221:BV221"/>
    <mergeCell ref="BW221:CB221"/>
    <mergeCell ref="A222:D222"/>
    <mergeCell ref="E222:AM222"/>
    <mergeCell ref="AN222:AT222"/>
    <mergeCell ref="AU222:BC222"/>
    <mergeCell ref="BD222:BM222"/>
    <mergeCell ref="BN222:BV222"/>
    <mergeCell ref="BW222:CB222"/>
    <mergeCell ref="A224:D224"/>
    <mergeCell ref="A226:CB226"/>
    <mergeCell ref="A228:D230"/>
    <mergeCell ref="E228:AM230"/>
    <mergeCell ref="AN228:AT230"/>
    <mergeCell ref="AU228:BC230"/>
    <mergeCell ref="BD228:CB228"/>
    <mergeCell ref="BD229:BM230"/>
    <mergeCell ref="BN229:CB229"/>
    <mergeCell ref="BO259:BV259"/>
    <mergeCell ref="BW259:CB259"/>
    <mergeCell ref="A458:AD458"/>
    <mergeCell ref="AE458:CB458"/>
    <mergeCell ref="A257:D257"/>
    <mergeCell ref="E257:AI257"/>
    <mergeCell ref="AJ257:AQ257"/>
    <mergeCell ref="AR257:AW257"/>
    <mergeCell ref="AX257:BD257"/>
    <mergeCell ref="BE257:BN257"/>
    <mergeCell ref="BO257:BV257"/>
    <mergeCell ref="BW257:CB257"/>
    <mergeCell ref="A258:D258"/>
    <mergeCell ref="E258:AI258"/>
    <mergeCell ref="AJ258:AQ258"/>
    <mergeCell ref="AR258:AW258"/>
    <mergeCell ref="AX258:BD258"/>
    <mergeCell ref="BE258:BN258"/>
    <mergeCell ref="BO258:BV258"/>
    <mergeCell ref="BW258:CB258"/>
    <mergeCell ref="A261:CB261"/>
    <mergeCell ref="Z263:CB263"/>
    <mergeCell ref="S265:CB265"/>
    <mergeCell ref="AH267:CB267"/>
    <mergeCell ref="A269:CB269"/>
    <mergeCell ref="A271:C273"/>
    <mergeCell ref="D271:S273"/>
    <mergeCell ref="T271:AE273"/>
    <mergeCell ref="AF271:BP271"/>
    <mergeCell ref="BQ271:CB273"/>
    <mergeCell ref="AF272:AM273"/>
    <mergeCell ref="AN272:BP272"/>
    <mergeCell ref="A507:BF507"/>
    <mergeCell ref="BO507:CA507"/>
    <mergeCell ref="A468:D468"/>
    <mergeCell ref="E468:AI468"/>
    <mergeCell ref="AJ468:AQ468"/>
    <mergeCell ref="AR468:AW468"/>
    <mergeCell ref="AX468:BD468"/>
    <mergeCell ref="BE468:BN468"/>
    <mergeCell ref="BO468:BV468"/>
    <mergeCell ref="BW468:CB468"/>
    <mergeCell ref="A469:D469"/>
    <mergeCell ref="E469:AI469"/>
    <mergeCell ref="AJ469:AQ469"/>
    <mergeCell ref="AR469:AW469"/>
    <mergeCell ref="AX469:BD469"/>
    <mergeCell ref="BE469:BN469"/>
    <mergeCell ref="BO469:BV469"/>
    <mergeCell ref="BW469:CB469"/>
    <mergeCell ref="S474:BO474"/>
    <mergeCell ref="BP474:CB474"/>
    <mergeCell ref="A485:CB485"/>
    <mergeCell ref="A487:D489"/>
    <mergeCell ref="E487:AM489"/>
    <mergeCell ref="AN487:AT489"/>
    <mergeCell ref="A491:D491"/>
    <mergeCell ref="E491:AM491"/>
    <mergeCell ref="AN491:AT491"/>
    <mergeCell ref="AU491:BC491"/>
    <mergeCell ref="BD491:BM491"/>
    <mergeCell ref="BN491:BV491"/>
    <mergeCell ref="BW491:CB491"/>
    <mergeCell ref="A492:D492"/>
    <mergeCell ref="A166:CB166"/>
    <mergeCell ref="A470:D470"/>
    <mergeCell ref="E470:AI470"/>
    <mergeCell ref="AJ470:AQ470"/>
    <mergeCell ref="AR470:AW470"/>
    <mergeCell ref="AX470:BD470"/>
    <mergeCell ref="BE470:BN470"/>
    <mergeCell ref="BO470:BV470"/>
    <mergeCell ref="BW470:CB470"/>
    <mergeCell ref="S459:CB459"/>
    <mergeCell ref="AH460:CB460"/>
    <mergeCell ref="A462:CB462"/>
    <mergeCell ref="A464:D467"/>
    <mergeCell ref="E464:AI467"/>
    <mergeCell ref="AJ464:AQ467"/>
    <mergeCell ref="AR464:AW467"/>
    <mergeCell ref="AX464:BD467"/>
    <mergeCell ref="BE464:CB465"/>
    <mergeCell ref="BE466:BN467"/>
    <mergeCell ref="BO466:CB466"/>
    <mergeCell ref="BO467:BV467"/>
    <mergeCell ref="BW467:CB467"/>
    <mergeCell ref="A259:D259"/>
    <mergeCell ref="E259:AI259"/>
    <mergeCell ref="BE255:BN256"/>
    <mergeCell ref="BO255:CB255"/>
    <mergeCell ref="BO256:BV256"/>
    <mergeCell ref="BW256:CB256"/>
    <mergeCell ref="AJ259:AQ259"/>
    <mergeCell ref="AR259:AW259"/>
    <mergeCell ref="AX259:BD259"/>
    <mergeCell ref="BE259:BN259"/>
    <mergeCell ref="A444:AD444"/>
    <mergeCell ref="AE444:CB444"/>
    <mergeCell ref="S445:CB445"/>
    <mergeCell ref="AH446:CB446"/>
    <mergeCell ref="A448:CB448"/>
    <mergeCell ref="A450:D453"/>
    <mergeCell ref="E450:AI453"/>
    <mergeCell ref="AJ450:AQ453"/>
    <mergeCell ref="AR450:AW453"/>
    <mergeCell ref="AX450:BD453"/>
    <mergeCell ref="BE450:CB451"/>
    <mergeCell ref="BE452:BN453"/>
    <mergeCell ref="BO452:CB452"/>
    <mergeCell ref="BO453:BV453"/>
    <mergeCell ref="BW453:CB453"/>
    <mergeCell ref="A454:D454"/>
    <mergeCell ref="E454:AI454"/>
    <mergeCell ref="AJ454:AQ454"/>
    <mergeCell ref="AR454:AW454"/>
    <mergeCell ref="AX454:BD454"/>
    <mergeCell ref="BE454:BN454"/>
    <mergeCell ref="BO454:BV454"/>
    <mergeCell ref="BW454:CB454"/>
    <mergeCell ref="A455:D455"/>
    <mergeCell ref="E455:AI455"/>
    <mergeCell ref="AJ455:AQ455"/>
    <mergeCell ref="AR455:AW455"/>
    <mergeCell ref="AX455:BD455"/>
    <mergeCell ref="BE455:BN455"/>
    <mergeCell ref="BO455:BV455"/>
    <mergeCell ref="BW455:CB455"/>
    <mergeCell ref="A456:D456"/>
    <mergeCell ref="E456:AI456"/>
    <mergeCell ref="AJ456:AQ456"/>
    <mergeCell ref="AR456:AW456"/>
    <mergeCell ref="AX456:BD456"/>
    <mergeCell ref="BE456:BN456"/>
    <mergeCell ref="BO456:BV456"/>
    <mergeCell ref="BW456:CB456"/>
    <mergeCell ref="A333:CB333"/>
    <mergeCell ref="A335:Y335"/>
    <mergeCell ref="Z335:CB335"/>
    <mergeCell ref="S337:CB337"/>
    <mergeCell ref="AH339:CB339"/>
    <mergeCell ref="A341:CB341"/>
    <mergeCell ref="A343:C345"/>
    <mergeCell ref="D343:S345"/>
    <mergeCell ref="T343:AE345"/>
    <mergeCell ref="AF343:BP343"/>
    <mergeCell ref="BQ343:CB345"/>
    <mergeCell ref="AF344:AM345"/>
    <mergeCell ref="AN344:BP344"/>
    <mergeCell ref="AN345:AW345"/>
    <mergeCell ref="AX345:BF345"/>
    <mergeCell ref="BG345:BP345"/>
    <mergeCell ref="BG347:BP347"/>
    <mergeCell ref="BQ347:CB347"/>
    <mergeCell ref="A348:C348"/>
    <mergeCell ref="D348:S348"/>
    <mergeCell ref="T348:AE348"/>
    <mergeCell ref="AF348:AM348"/>
    <mergeCell ref="AN348:AW348"/>
    <mergeCell ref="AX348:BF348"/>
    <mergeCell ref="BG348:BP348"/>
    <mergeCell ref="BQ348:CB348"/>
    <mergeCell ref="A350:CB351"/>
    <mergeCell ref="A353:AD353"/>
    <mergeCell ref="AE353:CB353"/>
    <mergeCell ref="S355:CB355"/>
    <mergeCell ref="AH357:CB357"/>
    <mergeCell ref="A359:D362"/>
    <mergeCell ref="E359:AV362"/>
    <mergeCell ref="AW359:BF362"/>
    <mergeCell ref="BG359:CB359"/>
    <mergeCell ref="BG360:BO362"/>
    <mergeCell ref="BP360:CB361"/>
    <mergeCell ref="BP362:BW362"/>
    <mergeCell ref="BX362:CB362"/>
    <mergeCell ref="A363:D363"/>
    <mergeCell ref="E363:AV363"/>
    <mergeCell ref="AW363:BF363"/>
    <mergeCell ref="BG363:BO363"/>
    <mergeCell ref="BP363:BW363"/>
    <mergeCell ref="BX363:CB363"/>
    <mergeCell ref="A364:D364"/>
    <mergeCell ref="E364:AV364"/>
    <mergeCell ref="AW364:BF364"/>
    <mergeCell ref="BG364:BO364"/>
    <mergeCell ref="BP364:BW364"/>
    <mergeCell ref="BX364:CB364"/>
    <mergeCell ref="A365:D366"/>
    <mergeCell ref="E365:AV365"/>
    <mergeCell ref="AW365:BF366"/>
    <mergeCell ref="BG365:BO366"/>
    <mergeCell ref="BP365:BW366"/>
    <mergeCell ref="BX365:CB366"/>
    <mergeCell ref="E366:AV366"/>
    <mergeCell ref="A367:D367"/>
    <mergeCell ref="E367:AV367"/>
    <mergeCell ref="AW367:BF367"/>
    <mergeCell ref="BG367:BO367"/>
    <mergeCell ref="BP367:BW367"/>
    <mergeCell ref="BX367:CB367"/>
    <mergeCell ref="A368:D368"/>
    <mergeCell ref="E368:AV368"/>
    <mergeCell ref="AW368:BF368"/>
    <mergeCell ref="BG368:BO368"/>
    <mergeCell ref="BP368:BW368"/>
    <mergeCell ref="BX368:CB368"/>
    <mergeCell ref="A369:D370"/>
    <mergeCell ref="E369:AV369"/>
    <mergeCell ref="AW369:BF370"/>
    <mergeCell ref="BG369:BO370"/>
    <mergeCell ref="BP369:BW370"/>
    <mergeCell ref="BX369:CB370"/>
    <mergeCell ref="E370:AV370"/>
    <mergeCell ref="A371:D373"/>
    <mergeCell ref="E371:AV371"/>
    <mergeCell ref="AW371:BF373"/>
    <mergeCell ref="BG371:BO373"/>
    <mergeCell ref="BP371:BW373"/>
    <mergeCell ref="BX371:CB373"/>
    <mergeCell ref="E372:AV372"/>
    <mergeCell ref="E373:AV373"/>
    <mergeCell ref="A374:D375"/>
    <mergeCell ref="E374:AV374"/>
    <mergeCell ref="AW374:BF375"/>
    <mergeCell ref="BG374:BO375"/>
    <mergeCell ref="BP374:BW375"/>
    <mergeCell ref="BX374:CB375"/>
    <mergeCell ref="E375:AV375"/>
    <mergeCell ref="A376:D377"/>
    <mergeCell ref="E376:AV376"/>
    <mergeCell ref="AW376:BF377"/>
    <mergeCell ref="BG376:BO377"/>
    <mergeCell ref="BP376:BW377"/>
    <mergeCell ref="BX376:CB377"/>
    <mergeCell ref="E377:AV377"/>
    <mergeCell ref="A378:D379"/>
    <mergeCell ref="E378:AV378"/>
    <mergeCell ref="AW378:BF379"/>
    <mergeCell ref="BG378:BO379"/>
    <mergeCell ref="BP378:BW379"/>
    <mergeCell ref="BX378:CB379"/>
    <mergeCell ref="E379:AV379"/>
    <mergeCell ref="A380:D381"/>
    <mergeCell ref="E380:AV380"/>
    <mergeCell ref="AW380:BF381"/>
    <mergeCell ref="BG380:BO381"/>
    <mergeCell ref="BP380:BW381"/>
    <mergeCell ref="BX380:CB381"/>
    <mergeCell ref="E381:AV381"/>
    <mergeCell ref="A382:D383"/>
    <mergeCell ref="E382:AV382"/>
    <mergeCell ref="AW382:BF383"/>
    <mergeCell ref="BG382:BO383"/>
    <mergeCell ref="BP382:BW383"/>
    <mergeCell ref="BX382:CB383"/>
    <mergeCell ref="E383:AV383"/>
    <mergeCell ref="A384:D384"/>
    <mergeCell ref="E384:AV384"/>
    <mergeCell ref="AW384:BF384"/>
    <mergeCell ref="BG384:BO384"/>
    <mergeCell ref="BP384:BW384"/>
    <mergeCell ref="BX384:CB384"/>
    <mergeCell ref="A386:CB386"/>
    <mergeCell ref="A387:AD387"/>
    <mergeCell ref="AE387:CB387"/>
    <mergeCell ref="S389:CB389"/>
    <mergeCell ref="AH390:CB390"/>
    <mergeCell ref="A391:CB391"/>
    <mergeCell ref="A393:D396"/>
    <mergeCell ref="E393:AI396"/>
    <mergeCell ref="AJ393:AQ396"/>
    <mergeCell ref="AR393:AW396"/>
    <mergeCell ref="AX393:BD396"/>
    <mergeCell ref="BE393:CB394"/>
    <mergeCell ref="BE395:BN396"/>
    <mergeCell ref="BO395:CB395"/>
    <mergeCell ref="BO396:BV396"/>
    <mergeCell ref="BW396:CB396"/>
    <mergeCell ref="A397:D397"/>
    <mergeCell ref="E397:AI397"/>
    <mergeCell ref="AJ397:AQ397"/>
    <mergeCell ref="AR397:AW397"/>
    <mergeCell ref="AX397:BD397"/>
    <mergeCell ref="BE397:BN397"/>
    <mergeCell ref="BO397:BV397"/>
    <mergeCell ref="BW397:CB397"/>
    <mergeCell ref="A398:D398"/>
    <mergeCell ref="E398:AI398"/>
    <mergeCell ref="AJ398:AQ398"/>
    <mergeCell ref="AR398:AW398"/>
    <mergeCell ref="AX398:BD398"/>
    <mergeCell ref="BE398:BN398"/>
    <mergeCell ref="BO398:BV398"/>
    <mergeCell ref="BW398:CB398"/>
    <mergeCell ref="A399:D399"/>
    <mergeCell ref="E399:AI399"/>
    <mergeCell ref="AJ399:AQ399"/>
    <mergeCell ref="AR399:AW399"/>
    <mergeCell ref="AX399:BD399"/>
    <mergeCell ref="BE399:BN399"/>
    <mergeCell ref="BO399:BV399"/>
    <mergeCell ref="BW399:CB399"/>
    <mergeCell ref="A401:CB401"/>
    <mergeCell ref="A403:D405"/>
    <mergeCell ref="E403:AM405"/>
    <mergeCell ref="AN403:AT405"/>
    <mergeCell ref="AU403:BC405"/>
    <mergeCell ref="BD403:CB403"/>
    <mergeCell ref="BD404:BM405"/>
    <mergeCell ref="BN404:CB404"/>
    <mergeCell ref="BN405:BV405"/>
    <mergeCell ref="BW405:CB405"/>
    <mergeCell ref="A406:D406"/>
    <mergeCell ref="E406:AM406"/>
    <mergeCell ref="AN406:AT406"/>
    <mergeCell ref="AU406:BC406"/>
    <mergeCell ref="BD406:BM406"/>
    <mergeCell ref="BN406:BV406"/>
    <mergeCell ref="BW406:CB406"/>
    <mergeCell ref="A407:D407"/>
    <mergeCell ref="E407:AM407"/>
    <mergeCell ref="AN407:AT407"/>
    <mergeCell ref="AU407:BC407"/>
    <mergeCell ref="BD407:BM407"/>
    <mergeCell ref="BN407:BV407"/>
    <mergeCell ref="BW407:CB407"/>
    <mergeCell ref="A408:D408"/>
    <mergeCell ref="E408:AM408"/>
    <mergeCell ref="AN408:AT408"/>
    <mergeCell ref="AU408:BC408"/>
    <mergeCell ref="BD408:BM408"/>
    <mergeCell ref="BN408:BV408"/>
    <mergeCell ref="BW408:CB408"/>
    <mergeCell ref="A409:D409"/>
    <mergeCell ref="E409:AM409"/>
    <mergeCell ref="AN409:AT409"/>
    <mergeCell ref="AU409:BC409"/>
    <mergeCell ref="BD409:BM409"/>
    <mergeCell ref="BN409:BV409"/>
    <mergeCell ref="BW409:CB409"/>
    <mergeCell ref="A411:CB411"/>
    <mergeCell ref="A413:D415"/>
    <mergeCell ref="E413:AM415"/>
    <mergeCell ref="AN413:AT415"/>
    <mergeCell ref="AU413:BC415"/>
    <mergeCell ref="BD413:CB413"/>
    <mergeCell ref="BD414:BM415"/>
    <mergeCell ref="BN414:CB414"/>
    <mergeCell ref="BN415:BV415"/>
    <mergeCell ref="BW415:CB415"/>
    <mergeCell ref="A416:D416"/>
    <mergeCell ref="E416:AM416"/>
    <mergeCell ref="AN416:AT416"/>
    <mergeCell ref="AU416:BC416"/>
    <mergeCell ref="BD416:BM416"/>
    <mergeCell ref="BN416:BV416"/>
    <mergeCell ref="BW416:CB416"/>
    <mergeCell ref="A417:D417"/>
    <mergeCell ref="E417:AM417"/>
    <mergeCell ref="AN417:AT417"/>
    <mergeCell ref="AU417:BC417"/>
    <mergeCell ref="BD417:BM417"/>
    <mergeCell ref="BN417:BV417"/>
    <mergeCell ref="BW417:CB417"/>
    <mergeCell ref="A418:D418"/>
    <mergeCell ref="E418:AM418"/>
    <mergeCell ref="AN418:AT418"/>
    <mergeCell ref="AU418:BC418"/>
    <mergeCell ref="BD418:BM418"/>
    <mergeCell ref="BN418:BV418"/>
    <mergeCell ref="BW418:CB418"/>
    <mergeCell ref="A419:D419"/>
    <mergeCell ref="E419:AM419"/>
    <mergeCell ref="AN419:AT419"/>
    <mergeCell ref="AU419:BC419"/>
    <mergeCell ref="BD419:BM419"/>
    <mergeCell ref="BN419:BV419"/>
    <mergeCell ref="BW419:CB419"/>
    <mergeCell ref="A421:CB421"/>
    <mergeCell ref="A423:D425"/>
    <mergeCell ref="E423:AM425"/>
    <mergeCell ref="AN423:AT425"/>
    <mergeCell ref="AU423:BC425"/>
    <mergeCell ref="BD423:CB423"/>
    <mergeCell ref="BD424:BM425"/>
    <mergeCell ref="BN424:CB424"/>
    <mergeCell ref="BN425:BV425"/>
    <mergeCell ref="BW425:CB425"/>
    <mergeCell ref="A426:D426"/>
    <mergeCell ref="E426:AM426"/>
    <mergeCell ref="AN426:AT426"/>
    <mergeCell ref="AU426:BC426"/>
    <mergeCell ref="BD426:BM426"/>
    <mergeCell ref="BN426:BV426"/>
    <mergeCell ref="BW426:CB426"/>
    <mergeCell ref="A427:D427"/>
    <mergeCell ref="E427:AM427"/>
    <mergeCell ref="AN427:AT427"/>
    <mergeCell ref="AU427:BC427"/>
    <mergeCell ref="BD427:BM427"/>
    <mergeCell ref="BN427:BV427"/>
    <mergeCell ref="BW427:CB427"/>
    <mergeCell ref="A428:D428"/>
    <mergeCell ref="E428:AM428"/>
    <mergeCell ref="AN428:AT428"/>
    <mergeCell ref="AU428:BC428"/>
    <mergeCell ref="BD428:BM428"/>
    <mergeCell ref="BN428:BV428"/>
    <mergeCell ref="BW428:CB428"/>
    <mergeCell ref="A429:D429"/>
    <mergeCell ref="E429:AM429"/>
    <mergeCell ref="AN429:AT429"/>
    <mergeCell ref="AU429:BC429"/>
    <mergeCell ref="BD429:BM429"/>
    <mergeCell ref="BN429:BV429"/>
    <mergeCell ref="BW429:CB429"/>
    <mergeCell ref="BD439:BM439"/>
    <mergeCell ref="BN439:BV439"/>
    <mergeCell ref="BW439:CB439"/>
    <mergeCell ref="A430:D430"/>
    <mergeCell ref="E430:AM430"/>
    <mergeCell ref="AN430:AT430"/>
    <mergeCell ref="AU430:BC430"/>
    <mergeCell ref="BD430:BM430"/>
    <mergeCell ref="BN430:BV430"/>
    <mergeCell ref="BW430:CB430"/>
    <mergeCell ref="A432:CB432"/>
    <mergeCell ref="A434:D436"/>
    <mergeCell ref="E434:AM436"/>
    <mergeCell ref="AN434:AT436"/>
    <mergeCell ref="AU434:BC436"/>
    <mergeCell ref="BD434:CB434"/>
    <mergeCell ref="BD435:BM436"/>
    <mergeCell ref="BN435:CB435"/>
    <mergeCell ref="BN436:BV436"/>
    <mergeCell ref="BW436:CB436"/>
    <mergeCell ref="A440:D440"/>
    <mergeCell ref="E440:AM440"/>
    <mergeCell ref="AN440:AT440"/>
    <mergeCell ref="AU440:BC440"/>
    <mergeCell ref="BD440:BM440"/>
    <mergeCell ref="BN440:BV440"/>
    <mergeCell ref="BW440:CB440"/>
    <mergeCell ref="A441:D441"/>
    <mergeCell ref="E441:AM441"/>
    <mergeCell ref="AN441:AT441"/>
    <mergeCell ref="AU441:BC441"/>
    <mergeCell ref="BD441:BM441"/>
    <mergeCell ref="BN441:BV441"/>
    <mergeCell ref="BW441:CB441"/>
    <mergeCell ref="A437:D437"/>
    <mergeCell ref="E437:AM437"/>
    <mergeCell ref="AN437:AT437"/>
    <mergeCell ref="AU437:BC437"/>
    <mergeCell ref="BD437:BM437"/>
    <mergeCell ref="BN437:BV437"/>
    <mergeCell ref="BW437:CB437"/>
    <mergeCell ref="A438:D438"/>
    <mergeCell ref="E438:AM438"/>
    <mergeCell ref="AN438:AT438"/>
    <mergeCell ref="AU438:BC438"/>
    <mergeCell ref="BD438:BM438"/>
    <mergeCell ref="BN438:BV438"/>
    <mergeCell ref="BW438:CB438"/>
    <mergeCell ref="A439:D439"/>
    <mergeCell ref="E439:AM439"/>
    <mergeCell ref="AN439:AT439"/>
    <mergeCell ref="AU439:BC439"/>
  </mergeCells>
  <pageMargins left="0.78740157480314965" right="0.11811023622047245" top="0.55118110236220474" bottom="0.15748031496062992" header="0.11811023622047245" footer="0.11811023622047245"/>
  <pageSetup paperSize="9" scale="77" fitToHeight="6" orientation="portrait" r:id="rId1"/>
  <rowBreaks count="6" manualBreakCount="6">
    <brk id="76" max="79" man="1"/>
    <brk id="164" max="79" man="1"/>
    <brk id="225" max="79" man="1"/>
    <brk id="286" max="79" man="1"/>
    <brk id="348" max="79" man="1"/>
    <brk id="410" max="7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DS312"/>
  <sheetViews>
    <sheetView view="pageBreakPreview" topLeftCell="A88" zoomScaleSheetLayoutView="100" workbookViewId="0">
      <selection activeCell="AH117" sqref="AH117:CB117"/>
    </sheetView>
  </sheetViews>
  <sheetFormatPr defaultColWidth="1.140625" defaultRowHeight="12.75"/>
  <cols>
    <col min="1" max="17" width="1.140625" style="38"/>
    <col min="18" max="18" width="2.28515625" style="38" customWidth="1"/>
    <col min="19" max="19" width="7.140625" style="38" customWidth="1"/>
    <col min="20" max="32" width="1.140625" style="38"/>
    <col min="33" max="33" width="2.7109375" style="38" customWidth="1"/>
    <col min="34" max="38" width="1.140625" style="38"/>
    <col min="39" max="39" width="4.42578125" style="38" customWidth="1"/>
    <col min="40" max="48" width="1.140625" style="38"/>
    <col min="49" max="49" width="4.28515625" style="38" customWidth="1"/>
    <col min="50" max="57" width="1.140625" style="38"/>
    <col min="58" max="58" width="4.28515625" style="38" customWidth="1"/>
    <col min="59" max="65" width="1.140625" style="38"/>
    <col min="66" max="66" width="1" style="38" customWidth="1"/>
    <col min="67" max="67" width="4" style="38" customWidth="1"/>
    <col min="68" max="68" width="3.85546875" style="38" customWidth="1"/>
    <col min="69" max="69" width="1.140625" style="38"/>
    <col min="70" max="70" width="2" style="38" customWidth="1"/>
    <col min="71" max="79" width="1.140625" style="38"/>
    <col min="80" max="80" width="9" style="38" customWidth="1"/>
    <col min="81" max="81" width="2.5703125" style="38" customWidth="1"/>
    <col min="82" max="82" width="16.140625" style="38" customWidth="1"/>
    <col min="83" max="83" width="23.5703125" style="38" customWidth="1"/>
    <col min="84" max="273" width="1.140625" style="38"/>
    <col min="274" max="274" width="2.28515625" style="38" customWidth="1"/>
    <col min="275" max="288" width="1.140625" style="38"/>
    <col min="289" max="289" width="2.7109375" style="38" customWidth="1"/>
    <col min="290" max="321" width="1.140625" style="38"/>
    <col min="322" max="322" width="1" style="38" customWidth="1"/>
    <col min="323" max="335" width="1.140625" style="38"/>
    <col min="336" max="336" width="2.28515625" style="38" customWidth="1"/>
    <col min="337" max="529" width="1.140625" style="38"/>
    <col min="530" max="530" width="2.28515625" style="38" customWidth="1"/>
    <col min="531" max="544" width="1.140625" style="38"/>
    <col min="545" max="545" width="2.7109375" style="38" customWidth="1"/>
    <col min="546" max="577" width="1.140625" style="38"/>
    <col min="578" max="578" width="1" style="38" customWidth="1"/>
    <col min="579" max="591" width="1.140625" style="38"/>
    <col min="592" max="592" width="2.28515625" style="38" customWidth="1"/>
    <col min="593" max="785" width="1.140625" style="38"/>
    <col min="786" max="786" width="2.28515625" style="38" customWidth="1"/>
    <col min="787" max="800" width="1.140625" style="38"/>
    <col min="801" max="801" width="2.7109375" style="38" customWidth="1"/>
    <col min="802" max="833" width="1.140625" style="38"/>
    <col min="834" max="834" width="1" style="38" customWidth="1"/>
    <col min="835" max="847" width="1.140625" style="38"/>
    <col min="848" max="848" width="2.28515625" style="38" customWidth="1"/>
    <col min="849" max="1041" width="1.140625" style="38"/>
    <col min="1042" max="1042" width="2.28515625" style="38" customWidth="1"/>
    <col min="1043" max="1056" width="1.140625" style="38"/>
    <col min="1057" max="1057" width="2.7109375" style="38" customWidth="1"/>
    <col min="1058" max="1089" width="1.140625" style="38"/>
    <col min="1090" max="1090" width="1" style="38" customWidth="1"/>
    <col min="1091" max="1103" width="1.140625" style="38"/>
    <col min="1104" max="1104" width="2.28515625" style="38" customWidth="1"/>
    <col min="1105" max="1297" width="1.140625" style="38"/>
    <col min="1298" max="1298" width="2.28515625" style="38" customWidth="1"/>
    <col min="1299" max="1312" width="1.140625" style="38"/>
    <col min="1313" max="1313" width="2.7109375" style="38" customWidth="1"/>
    <col min="1314" max="1345" width="1.140625" style="38"/>
    <col min="1346" max="1346" width="1" style="38" customWidth="1"/>
    <col min="1347" max="1359" width="1.140625" style="38"/>
    <col min="1360" max="1360" width="2.28515625" style="38" customWidth="1"/>
    <col min="1361" max="1553" width="1.140625" style="38"/>
    <col min="1554" max="1554" width="2.28515625" style="38" customWidth="1"/>
    <col min="1555" max="1568" width="1.140625" style="38"/>
    <col min="1569" max="1569" width="2.7109375" style="38" customWidth="1"/>
    <col min="1570" max="1601" width="1.140625" style="38"/>
    <col min="1602" max="1602" width="1" style="38" customWidth="1"/>
    <col min="1603" max="1615" width="1.140625" style="38"/>
    <col min="1616" max="1616" width="2.28515625" style="38" customWidth="1"/>
    <col min="1617" max="1809" width="1.140625" style="38"/>
    <col min="1810" max="1810" width="2.28515625" style="38" customWidth="1"/>
    <col min="1811" max="1824" width="1.140625" style="38"/>
    <col min="1825" max="1825" width="2.7109375" style="38" customWidth="1"/>
    <col min="1826" max="1857" width="1.140625" style="38"/>
    <col min="1858" max="1858" width="1" style="38" customWidth="1"/>
    <col min="1859" max="1871" width="1.140625" style="38"/>
    <col min="1872" max="1872" width="2.28515625" style="38" customWidth="1"/>
    <col min="1873" max="2065" width="1.140625" style="38"/>
    <col min="2066" max="2066" width="2.28515625" style="38" customWidth="1"/>
    <col min="2067" max="2080" width="1.140625" style="38"/>
    <col min="2081" max="2081" width="2.7109375" style="38" customWidth="1"/>
    <col min="2082" max="2113" width="1.140625" style="38"/>
    <col min="2114" max="2114" width="1" style="38" customWidth="1"/>
    <col min="2115" max="2127" width="1.140625" style="38"/>
    <col min="2128" max="2128" width="2.28515625" style="38" customWidth="1"/>
    <col min="2129" max="2321" width="1.140625" style="38"/>
    <col min="2322" max="2322" width="2.28515625" style="38" customWidth="1"/>
    <col min="2323" max="2336" width="1.140625" style="38"/>
    <col min="2337" max="2337" width="2.7109375" style="38" customWidth="1"/>
    <col min="2338" max="2369" width="1.140625" style="38"/>
    <col min="2370" max="2370" width="1" style="38" customWidth="1"/>
    <col min="2371" max="2383" width="1.140625" style="38"/>
    <col min="2384" max="2384" width="2.28515625" style="38" customWidth="1"/>
    <col min="2385" max="2577" width="1.140625" style="38"/>
    <col min="2578" max="2578" width="2.28515625" style="38" customWidth="1"/>
    <col min="2579" max="2592" width="1.140625" style="38"/>
    <col min="2593" max="2593" width="2.7109375" style="38" customWidth="1"/>
    <col min="2594" max="2625" width="1.140625" style="38"/>
    <col min="2626" max="2626" width="1" style="38" customWidth="1"/>
    <col min="2627" max="2639" width="1.140625" style="38"/>
    <col min="2640" max="2640" width="2.28515625" style="38" customWidth="1"/>
    <col min="2641" max="2833" width="1.140625" style="38"/>
    <col min="2834" max="2834" width="2.28515625" style="38" customWidth="1"/>
    <col min="2835" max="2848" width="1.140625" style="38"/>
    <col min="2849" max="2849" width="2.7109375" style="38" customWidth="1"/>
    <col min="2850" max="2881" width="1.140625" style="38"/>
    <col min="2882" max="2882" width="1" style="38" customWidth="1"/>
    <col min="2883" max="2895" width="1.140625" style="38"/>
    <col min="2896" max="2896" width="2.28515625" style="38" customWidth="1"/>
    <col min="2897" max="3089" width="1.140625" style="38"/>
    <col min="3090" max="3090" width="2.28515625" style="38" customWidth="1"/>
    <col min="3091" max="3104" width="1.140625" style="38"/>
    <col min="3105" max="3105" width="2.7109375" style="38" customWidth="1"/>
    <col min="3106" max="3137" width="1.140625" style="38"/>
    <col min="3138" max="3138" width="1" style="38" customWidth="1"/>
    <col min="3139" max="3151" width="1.140625" style="38"/>
    <col min="3152" max="3152" width="2.28515625" style="38" customWidth="1"/>
    <col min="3153" max="3345" width="1.140625" style="38"/>
    <col min="3346" max="3346" width="2.28515625" style="38" customWidth="1"/>
    <col min="3347" max="3360" width="1.140625" style="38"/>
    <col min="3361" max="3361" width="2.7109375" style="38" customWidth="1"/>
    <col min="3362" max="3393" width="1.140625" style="38"/>
    <col min="3394" max="3394" width="1" style="38" customWidth="1"/>
    <col min="3395" max="3407" width="1.140625" style="38"/>
    <col min="3408" max="3408" width="2.28515625" style="38" customWidth="1"/>
    <col min="3409" max="3601" width="1.140625" style="38"/>
    <col min="3602" max="3602" width="2.28515625" style="38" customWidth="1"/>
    <col min="3603" max="3616" width="1.140625" style="38"/>
    <col min="3617" max="3617" width="2.7109375" style="38" customWidth="1"/>
    <col min="3618" max="3649" width="1.140625" style="38"/>
    <col min="3650" max="3650" width="1" style="38" customWidth="1"/>
    <col min="3651" max="3663" width="1.140625" style="38"/>
    <col min="3664" max="3664" width="2.28515625" style="38" customWidth="1"/>
    <col min="3665" max="3857" width="1.140625" style="38"/>
    <col min="3858" max="3858" width="2.28515625" style="38" customWidth="1"/>
    <col min="3859" max="3872" width="1.140625" style="38"/>
    <col min="3873" max="3873" width="2.7109375" style="38" customWidth="1"/>
    <col min="3874" max="3905" width="1.140625" style="38"/>
    <col min="3906" max="3906" width="1" style="38" customWidth="1"/>
    <col min="3907" max="3919" width="1.140625" style="38"/>
    <col min="3920" max="3920" width="2.28515625" style="38" customWidth="1"/>
    <col min="3921" max="4113" width="1.140625" style="38"/>
    <col min="4114" max="4114" width="2.28515625" style="38" customWidth="1"/>
    <col min="4115" max="4128" width="1.140625" style="38"/>
    <col min="4129" max="4129" width="2.7109375" style="38" customWidth="1"/>
    <col min="4130" max="4161" width="1.140625" style="38"/>
    <col min="4162" max="4162" width="1" style="38" customWidth="1"/>
    <col min="4163" max="4175" width="1.140625" style="38"/>
    <col min="4176" max="4176" width="2.28515625" style="38" customWidth="1"/>
    <col min="4177" max="4369" width="1.140625" style="38"/>
    <col min="4370" max="4370" width="2.28515625" style="38" customWidth="1"/>
    <col min="4371" max="4384" width="1.140625" style="38"/>
    <col min="4385" max="4385" width="2.7109375" style="38" customWidth="1"/>
    <col min="4386" max="4417" width="1.140625" style="38"/>
    <col min="4418" max="4418" width="1" style="38" customWidth="1"/>
    <col min="4419" max="4431" width="1.140625" style="38"/>
    <col min="4432" max="4432" width="2.28515625" style="38" customWidth="1"/>
    <col min="4433" max="4625" width="1.140625" style="38"/>
    <col min="4626" max="4626" width="2.28515625" style="38" customWidth="1"/>
    <col min="4627" max="4640" width="1.140625" style="38"/>
    <col min="4641" max="4641" width="2.7109375" style="38" customWidth="1"/>
    <col min="4642" max="4673" width="1.140625" style="38"/>
    <col min="4674" max="4674" width="1" style="38" customWidth="1"/>
    <col min="4675" max="4687" width="1.140625" style="38"/>
    <col min="4688" max="4688" width="2.28515625" style="38" customWidth="1"/>
    <col min="4689" max="4881" width="1.140625" style="38"/>
    <col min="4882" max="4882" width="2.28515625" style="38" customWidth="1"/>
    <col min="4883" max="4896" width="1.140625" style="38"/>
    <col min="4897" max="4897" width="2.7109375" style="38" customWidth="1"/>
    <col min="4898" max="4929" width="1.140625" style="38"/>
    <col min="4930" max="4930" width="1" style="38" customWidth="1"/>
    <col min="4931" max="4943" width="1.140625" style="38"/>
    <col min="4944" max="4944" width="2.28515625" style="38" customWidth="1"/>
    <col min="4945" max="5137" width="1.140625" style="38"/>
    <col min="5138" max="5138" width="2.28515625" style="38" customWidth="1"/>
    <col min="5139" max="5152" width="1.140625" style="38"/>
    <col min="5153" max="5153" width="2.7109375" style="38" customWidth="1"/>
    <col min="5154" max="5185" width="1.140625" style="38"/>
    <col min="5186" max="5186" width="1" style="38" customWidth="1"/>
    <col min="5187" max="5199" width="1.140625" style="38"/>
    <col min="5200" max="5200" width="2.28515625" style="38" customWidth="1"/>
    <col min="5201" max="5393" width="1.140625" style="38"/>
    <col min="5394" max="5394" width="2.28515625" style="38" customWidth="1"/>
    <col min="5395" max="5408" width="1.140625" style="38"/>
    <col min="5409" max="5409" width="2.7109375" style="38" customWidth="1"/>
    <col min="5410" max="5441" width="1.140625" style="38"/>
    <col min="5442" max="5442" width="1" style="38" customWidth="1"/>
    <col min="5443" max="5455" width="1.140625" style="38"/>
    <col min="5456" max="5456" width="2.28515625" style="38" customWidth="1"/>
    <col min="5457" max="5649" width="1.140625" style="38"/>
    <col min="5650" max="5650" width="2.28515625" style="38" customWidth="1"/>
    <col min="5651" max="5664" width="1.140625" style="38"/>
    <col min="5665" max="5665" width="2.7109375" style="38" customWidth="1"/>
    <col min="5666" max="5697" width="1.140625" style="38"/>
    <col min="5698" max="5698" width="1" style="38" customWidth="1"/>
    <col min="5699" max="5711" width="1.140625" style="38"/>
    <col min="5712" max="5712" width="2.28515625" style="38" customWidth="1"/>
    <col min="5713" max="5905" width="1.140625" style="38"/>
    <col min="5906" max="5906" width="2.28515625" style="38" customWidth="1"/>
    <col min="5907" max="5920" width="1.140625" style="38"/>
    <col min="5921" max="5921" width="2.7109375" style="38" customWidth="1"/>
    <col min="5922" max="5953" width="1.140625" style="38"/>
    <col min="5954" max="5954" width="1" style="38" customWidth="1"/>
    <col min="5955" max="5967" width="1.140625" style="38"/>
    <col min="5968" max="5968" width="2.28515625" style="38" customWidth="1"/>
    <col min="5969" max="6161" width="1.140625" style="38"/>
    <col min="6162" max="6162" width="2.28515625" style="38" customWidth="1"/>
    <col min="6163" max="6176" width="1.140625" style="38"/>
    <col min="6177" max="6177" width="2.7109375" style="38" customWidth="1"/>
    <col min="6178" max="6209" width="1.140625" style="38"/>
    <col min="6210" max="6210" width="1" style="38" customWidth="1"/>
    <col min="6211" max="6223" width="1.140625" style="38"/>
    <col min="6224" max="6224" width="2.28515625" style="38" customWidth="1"/>
    <col min="6225" max="6417" width="1.140625" style="38"/>
    <col min="6418" max="6418" width="2.28515625" style="38" customWidth="1"/>
    <col min="6419" max="6432" width="1.140625" style="38"/>
    <col min="6433" max="6433" width="2.7109375" style="38" customWidth="1"/>
    <col min="6434" max="6465" width="1.140625" style="38"/>
    <col min="6466" max="6466" width="1" style="38" customWidth="1"/>
    <col min="6467" max="6479" width="1.140625" style="38"/>
    <col min="6480" max="6480" width="2.28515625" style="38" customWidth="1"/>
    <col min="6481" max="6673" width="1.140625" style="38"/>
    <col min="6674" max="6674" width="2.28515625" style="38" customWidth="1"/>
    <col min="6675" max="6688" width="1.140625" style="38"/>
    <col min="6689" max="6689" width="2.7109375" style="38" customWidth="1"/>
    <col min="6690" max="6721" width="1.140625" style="38"/>
    <col min="6722" max="6722" width="1" style="38" customWidth="1"/>
    <col min="6723" max="6735" width="1.140625" style="38"/>
    <col min="6736" max="6736" width="2.28515625" style="38" customWidth="1"/>
    <col min="6737" max="6929" width="1.140625" style="38"/>
    <col min="6930" max="6930" width="2.28515625" style="38" customWidth="1"/>
    <col min="6931" max="6944" width="1.140625" style="38"/>
    <col min="6945" max="6945" width="2.7109375" style="38" customWidth="1"/>
    <col min="6946" max="6977" width="1.140625" style="38"/>
    <col min="6978" max="6978" width="1" style="38" customWidth="1"/>
    <col min="6979" max="6991" width="1.140625" style="38"/>
    <col min="6992" max="6992" width="2.28515625" style="38" customWidth="1"/>
    <col min="6993" max="7185" width="1.140625" style="38"/>
    <col min="7186" max="7186" width="2.28515625" style="38" customWidth="1"/>
    <col min="7187" max="7200" width="1.140625" style="38"/>
    <col min="7201" max="7201" width="2.7109375" style="38" customWidth="1"/>
    <col min="7202" max="7233" width="1.140625" style="38"/>
    <col min="7234" max="7234" width="1" style="38" customWidth="1"/>
    <col min="7235" max="7247" width="1.140625" style="38"/>
    <col min="7248" max="7248" width="2.28515625" style="38" customWidth="1"/>
    <col min="7249" max="7441" width="1.140625" style="38"/>
    <col min="7442" max="7442" width="2.28515625" style="38" customWidth="1"/>
    <col min="7443" max="7456" width="1.140625" style="38"/>
    <col min="7457" max="7457" width="2.7109375" style="38" customWidth="1"/>
    <col min="7458" max="7489" width="1.140625" style="38"/>
    <col min="7490" max="7490" width="1" style="38" customWidth="1"/>
    <col min="7491" max="7503" width="1.140625" style="38"/>
    <col min="7504" max="7504" width="2.28515625" style="38" customWidth="1"/>
    <col min="7505" max="7697" width="1.140625" style="38"/>
    <col min="7698" max="7698" width="2.28515625" style="38" customWidth="1"/>
    <col min="7699" max="7712" width="1.140625" style="38"/>
    <col min="7713" max="7713" width="2.7109375" style="38" customWidth="1"/>
    <col min="7714" max="7745" width="1.140625" style="38"/>
    <col min="7746" max="7746" width="1" style="38" customWidth="1"/>
    <col min="7747" max="7759" width="1.140625" style="38"/>
    <col min="7760" max="7760" width="2.28515625" style="38" customWidth="1"/>
    <col min="7761" max="7953" width="1.140625" style="38"/>
    <col min="7954" max="7954" width="2.28515625" style="38" customWidth="1"/>
    <col min="7955" max="7968" width="1.140625" style="38"/>
    <col min="7969" max="7969" width="2.7109375" style="38" customWidth="1"/>
    <col min="7970" max="8001" width="1.140625" style="38"/>
    <col min="8002" max="8002" width="1" style="38" customWidth="1"/>
    <col min="8003" max="8015" width="1.140625" style="38"/>
    <col min="8016" max="8016" width="2.28515625" style="38" customWidth="1"/>
    <col min="8017" max="8209" width="1.140625" style="38"/>
    <col min="8210" max="8210" width="2.28515625" style="38" customWidth="1"/>
    <col min="8211" max="8224" width="1.140625" style="38"/>
    <col min="8225" max="8225" width="2.7109375" style="38" customWidth="1"/>
    <col min="8226" max="8257" width="1.140625" style="38"/>
    <col min="8258" max="8258" width="1" style="38" customWidth="1"/>
    <col min="8259" max="8271" width="1.140625" style="38"/>
    <col min="8272" max="8272" width="2.28515625" style="38" customWidth="1"/>
    <col min="8273" max="8465" width="1.140625" style="38"/>
    <col min="8466" max="8466" width="2.28515625" style="38" customWidth="1"/>
    <col min="8467" max="8480" width="1.140625" style="38"/>
    <col min="8481" max="8481" width="2.7109375" style="38" customWidth="1"/>
    <col min="8482" max="8513" width="1.140625" style="38"/>
    <col min="8514" max="8514" width="1" style="38" customWidth="1"/>
    <col min="8515" max="8527" width="1.140625" style="38"/>
    <col min="8528" max="8528" width="2.28515625" style="38" customWidth="1"/>
    <col min="8529" max="8721" width="1.140625" style="38"/>
    <col min="8722" max="8722" width="2.28515625" style="38" customWidth="1"/>
    <col min="8723" max="8736" width="1.140625" style="38"/>
    <col min="8737" max="8737" width="2.7109375" style="38" customWidth="1"/>
    <col min="8738" max="8769" width="1.140625" style="38"/>
    <col min="8770" max="8770" width="1" style="38" customWidth="1"/>
    <col min="8771" max="8783" width="1.140625" style="38"/>
    <col min="8784" max="8784" width="2.28515625" style="38" customWidth="1"/>
    <col min="8785" max="8977" width="1.140625" style="38"/>
    <col min="8978" max="8978" width="2.28515625" style="38" customWidth="1"/>
    <col min="8979" max="8992" width="1.140625" style="38"/>
    <col min="8993" max="8993" width="2.7109375" style="38" customWidth="1"/>
    <col min="8994" max="9025" width="1.140625" style="38"/>
    <col min="9026" max="9026" width="1" style="38" customWidth="1"/>
    <col min="9027" max="9039" width="1.140625" style="38"/>
    <col min="9040" max="9040" width="2.28515625" style="38" customWidth="1"/>
    <col min="9041" max="9233" width="1.140625" style="38"/>
    <col min="9234" max="9234" width="2.28515625" style="38" customWidth="1"/>
    <col min="9235" max="9248" width="1.140625" style="38"/>
    <col min="9249" max="9249" width="2.7109375" style="38" customWidth="1"/>
    <col min="9250" max="9281" width="1.140625" style="38"/>
    <col min="9282" max="9282" width="1" style="38" customWidth="1"/>
    <col min="9283" max="9295" width="1.140625" style="38"/>
    <col min="9296" max="9296" width="2.28515625" style="38" customWidth="1"/>
    <col min="9297" max="9489" width="1.140625" style="38"/>
    <col min="9490" max="9490" width="2.28515625" style="38" customWidth="1"/>
    <col min="9491" max="9504" width="1.140625" style="38"/>
    <col min="9505" max="9505" width="2.7109375" style="38" customWidth="1"/>
    <col min="9506" max="9537" width="1.140625" style="38"/>
    <col min="9538" max="9538" width="1" style="38" customWidth="1"/>
    <col min="9539" max="9551" width="1.140625" style="38"/>
    <col min="9552" max="9552" width="2.28515625" style="38" customWidth="1"/>
    <col min="9553" max="9745" width="1.140625" style="38"/>
    <col min="9746" max="9746" width="2.28515625" style="38" customWidth="1"/>
    <col min="9747" max="9760" width="1.140625" style="38"/>
    <col min="9761" max="9761" width="2.7109375" style="38" customWidth="1"/>
    <col min="9762" max="9793" width="1.140625" style="38"/>
    <col min="9794" max="9794" width="1" style="38" customWidth="1"/>
    <col min="9795" max="9807" width="1.140625" style="38"/>
    <col min="9808" max="9808" width="2.28515625" style="38" customWidth="1"/>
    <col min="9809" max="10001" width="1.140625" style="38"/>
    <col min="10002" max="10002" width="2.28515625" style="38" customWidth="1"/>
    <col min="10003" max="10016" width="1.140625" style="38"/>
    <col min="10017" max="10017" width="2.7109375" style="38" customWidth="1"/>
    <col min="10018" max="10049" width="1.140625" style="38"/>
    <col min="10050" max="10050" width="1" style="38" customWidth="1"/>
    <col min="10051" max="10063" width="1.140625" style="38"/>
    <col min="10064" max="10064" width="2.28515625" style="38" customWidth="1"/>
    <col min="10065" max="10257" width="1.140625" style="38"/>
    <col min="10258" max="10258" width="2.28515625" style="38" customWidth="1"/>
    <col min="10259" max="10272" width="1.140625" style="38"/>
    <col min="10273" max="10273" width="2.7109375" style="38" customWidth="1"/>
    <col min="10274" max="10305" width="1.140625" style="38"/>
    <col min="10306" max="10306" width="1" style="38" customWidth="1"/>
    <col min="10307" max="10319" width="1.140625" style="38"/>
    <col min="10320" max="10320" width="2.28515625" style="38" customWidth="1"/>
    <col min="10321" max="10513" width="1.140625" style="38"/>
    <col min="10514" max="10514" width="2.28515625" style="38" customWidth="1"/>
    <col min="10515" max="10528" width="1.140625" style="38"/>
    <col min="10529" max="10529" width="2.7109375" style="38" customWidth="1"/>
    <col min="10530" max="10561" width="1.140625" style="38"/>
    <col min="10562" max="10562" width="1" style="38" customWidth="1"/>
    <col min="10563" max="10575" width="1.140625" style="38"/>
    <col min="10576" max="10576" width="2.28515625" style="38" customWidth="1"/>
    <col min="10577" max="10769" width="1.140625" style="38"/>
    <col min="10770" max="10770" width="2.28515625" style="38" customWidth="1"/>
    <col min="10771" max="10784" width="1.140625" style="38"/>
    <col min="10785" max="10785" width="2.7109375" style="38" customWidth="1"/>
    <col min="10786" max="10817" width="1.140625" style="38"/>
    <col min="10818" max="10818" width="1" style="38" customWidth="1"/>
    <col min="10819" max="10831" width="1.140625" style="38"/>
    <col min="10832" max="10832" width="2.28515625" style="38" customWidth="1"/>
    <col min="10833" max="11025" width="1.140625" style="38"/>
    <col min="11026" max="11026" width="2.28515625" style="38" customWidth="1"/>
    <col min="11027" max="11040" width="1.140625" style="38"/>
    <col min="11041" max="11041" width="2.7109375" style="38" customWidth="1"/>
    <col min="11042" max="11073" width="1.140625" style="38"/>
    <col min="11074" max="11074" width="1" style="38" customWidth="1"/>
    <col min="11075" max="11087" width="1.140625" style="38"/>
    <col min="11088" max="11088" width="2.28515625" style="38" customWidth="1"/>
    <col min="11089" max="11281" width="1.140625" style="38"/>
    <col min="11282" max="11282" width="2.28515625" style="38" customWidth="1"/>
    <col min="11283" max="11296" width="1.140625" style="38"/>
    <col min="11297" max="11297" width="2.7109375" style="38" customWidth="1"/>
    <col min="11298" max="11329" width="1.140625" style="38"/>
    <col min="11330" max="11330" width="1" style="38" customWidth="1"/>
    <col min="11331" max="11343" width="1.140625" style="38"/>
    <col min="11344" max="11344" width="2.28515625" style="38" customWidth="1"/>
    <col min="11345" max="11537" width="1.140625" style="38"/>
    <col min="11538" max="11538" width="2.28515625" style="38" customWidth="1"/>
    <col min="11539" max="11552" width="1.140625" style="38"/>
    <col min="11553" max="11553" width="2.7109375" style="38" customWidth="1"/>
    <col min="11554" max="11585" width="1.140625" style="38"/>
    <col min="11586" max="11586" width="1" style="38" customWidth="1"/>
    <col min="11587" max="11599" width="1.140625" style="38"/>
    <col min="11600" max="11600" width="2.28515625" style="38" customWidth="1"/>
    <col min="11601" max="11793" width="1.140625" style="38"/>
    <col min="11794" max="11794" width="2.28515625" style="38" customWidth="1"/>
    <col min="11795" max="11808" width="1.140625" style="38"/>
    <col min="11809" max="11809" width="2.7109375" style="38" customWidth="1"/>
    <col min="11810" max="11841" width="1.140625" style="38"/>
    <col min="11842" max="11842" width="1" style="38" customWidth="1"/>
    <col min="11843" max="11855" width="1.140625" style="38"/>
    <col min="11856" max="11856" width="2.28515625" style="38" customWidth="1"/>
    <col min="11857" max="12049" width="1.140625" style="38"/>
    <col min="12050" max="12050" width="2.28515625" style="38" customWidth="1"/>
    <col min="12051" max="12064" width="1.140625" style="38"/>
    <col min="12065" max="12065" width="2.7109375" style="38" customWidth="1"/>
    <col min="12066" max="12097" width="1.140625" style="38"/>
    <col min="12098" max="12098" width="1" style="38" customWidth="1"/>
    <col min="12099" max="12111" width="1.140625" style="38"/>
    <col min="12112" max="12112" width="2.28515625" style="38" customWidth="1"/>
    <col min="12113" max="12305" width="1.140625" style="38"/>
    <col min="12306" max="12306" width="2.28515625" style="38" customWidth="1"/>
    <col min="12307" max="12320" width="1.140625" style="38"/>
    <col min="12321" max="12321" width="2.7109375" style="38" customWidth="1"/>
    <col min="12322" max="12353" width="1.140625" style="38"/>
    <col min="12354" max="12354" width="1" style="38" customWidth="1"/>
    <col min="12355" max="12367" width="1.140625" style="38"/>
    <col min="12368" max="12368" width="2.28515625" style="38" customWidth="1"/>
    <col min="12369" max="12561" width="1.140625" style="38"/>
    <col min="12562" max="12562" width="2.28515625" style="38" customWidth="1"/>
    <col min="12563" max="12576" width="1.140625" style="38"/>
    <col min="12577" max="12577" width="2.7109375" style="38" customWidth="1"/>
    <col min="12578" max="12609" width="1.140625" style="38"/>
    <col min="12610" max="12610" width="1" style="38" customWidth="1"/>
    <col min="12611" max="12623" width="1.140625" style="38"/>
    <col min="12624" max="12624" width="2.28515625" style="38" customWidth="1"/>
    <col min="12625" max="12817" width="1.140625" style="38"/>
    <col min="12818" max="12818" width="2.28515625" style="38" customWidth="1"/>
    <col min="12819" max="12832" width="1.140625" style="38"/>
    <col min="12833" max="12833" width="2.7109375" style="38" customWidth="1"/>
    <col min="12834" max="12865" width="1.140625" style="38"/>
    <col min="12866" max="12866" width="1" style="38" customWidth="1"/>
    <col min="12867" max="12879" width="1.140625" style="38"/>
    <col min="12880" max="12880" width="2.28515625" style="38" customWidth="1"/>
    <col min="12881" max="13073" width="1.140625" style="38"/>
    <col min="13074" max="13074" width="2.28515625" style="38" customWidth="1"/>
    <col min="13075" max="13088" width="1.140625" style="38"/>
    <col min="13089" max="13089" width="2.7109375" style="38" customWidth="1"/>
    <col min="13090" max="13121" width="1.140625" style="38"/>
    <col min="13122" max="13122" width="1" style="38" customWidth="1"/>
    <col min="13123" max="13135" width="1.140625" style="38"/>
    <col min="13136" max="13136" width="2.28515625" style="38" customWidth="1"/>
    <col min="13137" max="13329" width="1.140625" style="38"/>
    <col min="13330" max="13330" width="2.28515625" style="38" customWidth="1"/>
    <col min="13331" max="13344" width="1.140625" style="38"/>
    <col min="13345" max="13345" width="2.7109375" style="38" customWidth="1"/>
    <col min="13346" max="13377" width="1.140625" style="38"/>
    <col min="13378" max="13378" width="1" style="38" customWidth="1"/>
    <col min="13379" max="13391" width="1.140625" style="38"/>
    <col min="13392" max="13392" width="2.28515625" style="38" customWidth="1"/>
    <col min="13393" max="13585" width="1.140625" style="38"/>
    <col min="13586" max="13586" width="2.28515625" style="38" customWidth="1"/>
    <col min="13587" max="13600" width="1.140625" style="38"/>
    <col min="13601" max="13601" width="2.7109375" style="38" customWidth="1"/>
    <col min="13602" max="13633" width="1.140625" style="38"/>
    <col min="13634" max="13634" width="1" style="38" customWidth="1"/>
    <col min="13635" max="13647" width="1.140625" style="38"/>
    <col min="13648" max="13648" width="2.28515625" style="38" customWidth="1"/>
    <col min="13649" max="13841" width="1.140625" style="38"/>
    <col min="13842" max="13842" width="2.28515625" style="38" customWidth="1"/>
    <col min="13843" max="13856" width="1.140625" style="38"/>
    <col min="13857" max="13857" width="2.7109375" style="38" customWidth="1"/>
    <col min="13858" max="13889" width="1.140625" style="38"/>
    <col min="13890" max="13890" width="1" style="38" customWidth="1"/>
    <col min="13891" max="13903" width="1.140625" style="38"/>
    <col min="13904" max="13904" width="2.28515625" style="38" customWidth="1"/>
    <col min="13905" max="14097" width="1.140625" style="38"/>
    <col min="14098" max="14098" width="2.28515625" style="38" customWidth="1"/>
    <col min="14099" max="14112" width="1.140625" style="38"/>
    <col min="14113" max="14113" width="2.7109375" style="38" customWidth="1"/>
    <col min="14114" max="14145" width="1.140625" style="38"/>
    <col min="14146" max="14146" width="1" style="38" customWidth="1"/>
    <col min="14147" max="14159" width="1.140625" style="38"/>
    <col min="14160" max="14160" width="2.28515625" style="38" customWidth="1"/>
    <col min="14161" max="14353" width="1.140625" style="38"/>
    <col min="14354" max="14354" width="2.28515625" style="38" customWidth="1"/>
    <col min="14355" max="14368" width="1.140625" style="38"/>
    <col min="14369" max="14369" width="2.7109375" style="38" customWidth="1"/>
    <col min="14370" max="14401" width="1.140625" style="38"/>
    <col min="14402" max="14402" width="1" style="38" customWidth="1"/>
    <col min="14403" max="14415" width="1.140625" style="38"/>
    <col min="14416" max="14416" width="2.28515625" style="38" customWidth="1"/>
    <col min="14417" max="14609" width="1.140625" style="38"/>
    <col min="14610" max="14610" width="2.28515625" style="38" customWidth="1"/>
    <col min="14611" max="14624" width="1.140625" style="38"/>
    <col min="14625" max="14625" width="2.7109375" style="38" customWidth="1"/>
    <col min="14626" max="14657" width="1.140625" style="38"/>
    <col min="14658" max="14658" width="1" style="38" customWidth="1"/>
    <col min="14659" max="14671" width="1.140625" style="38"/>
    <col min="14672" max="14672" width="2.28515625" style="38" customWidth="1"/>
    <col min="14673" max="14865" width="1.140625" style="38"/>
    <col min="14866" max="14866" width="2.28515625" style="38" customWidth="1"/>
    <col min="14867" max="14880" width="1.140625" style="38"/>
    <col min="14881" max="14881" width="2.7109375" style="38" customWidth="1"/>
    <col min="14882" max="14913" width="1.140625" style="38"/>
    <col min="14914" max="14914" width="1" style="38" customWidth="1"/>
    <col min="14915" max="14927" width="1.140625" style="38"/>
    <col min="14928" max="14928" width="2.28515625" style="38" customWidth="1"/>
    <col min="14929" max="15121" width="1.140625" style="38"/>
    <col min="15122" max="15122" width="2.28515625" style="38" customWidth="1"/>
    <col min="15123" max="15136" width="1.140625" style="38"/>
    <col min="15137" max="15137" width="2.7109375" style="38" customWidth="1"/>
    <col min="15138" max="15169" width="1.140625" style="38"/>
    <col min="15170" max="15170" width="1" style="38" customWidth="1"/>
    <col min="15171" max="15183" width="1.140625" style="38"/>
    <col min="15184" max="15184" width="2.28515625" style="38" customWidth="1"/>
    <col min="15185" max="15377" width="1.140625" style="38"/>
    <col min="15378" max="15378" width="2.28515625" style="38" customWidth="1"/>
    <col min="15379" max="15392" width="1.140625" style="38"/>
    <col min="15393" max="15393" width="2.7109375" style="38" customWidth="1"/>
    <col min="15394" max="15425" width="1.140625" style="38"/>
    <col min="15426" max="15426" width="1" style="38" customWidth="1"/>
    <col min="15427" max="15439" width="1.140625" style="38"/>
    <col min="15440" max="15440" width="2.28515625" style="38" customWidth="1"/>
    <col min="15441" max="15633" width="1.140625" style="38"/>
    <col min="15634" max="15634" width="2.28515625" style="38" customWidth="1"/>
    <col min="15635" max="15648" width="1.140625" style="38"/>
    <col min="15649" max="15649" width="2.7109375" style="38" customWidth="1"/>
    <col min="15650" max="15681" width="1.140625" style="38"/>
    <col min="15682" max="15682" width="1" style="38" customWidth="1"/>
    <col min="15683" max="15695" width="1.140625" style="38"/>
    <col min="15696" max="15696" width="2.28515625" style="38" customWidth="1"/>
    <col min="15697" max="15889" width="1.140625" style="38"/>
    <col min="15890" max="15890" width="2.28515625" style="38" customWidth="1"/>
    <col min="15891" max="15904" width="1.140625" style="38"/>
    <col min="15905" max="15905" width="2.7109375" style="38" customWidth="1"/>
    <col min="15906" max="15937" width="1.140625" style="38"/>
    <col min="15938" max="15938" width="1" style="38" customWidth="1"/>
    <col min="15939" max="15951" width="1.140625" style="38"/>
    <col min="15952" max="15952" width="2.28515625" style="38" customWidth="1"/>
    <col min="15953" max="16145" width="1.140625" style="38"/>
    <col min="16146" max="16146" width="2.28515625" style="38" customWidth="1"/>
    <col min="16147" max="16160" width="1.140625" style="38"/>
    <col min="16161" max="16161" width="2.7109375" style="38" customWidth="1"/>
    <col min="16162" max="16193" width="1.140625" style="38"/>
    <col min="16194" max="16194" width="1" style="38" customWidth="1"/>
    <col min="16195" max="16207" width="1.140625" style="38"/>
    <col min="16208" max="16208" width="2.28515625" style="38" customWidth="1"/>
    <col min="16209" max="16384" width="1.140625" style="38"/>
  </cols>
  <sheetData>
    <row r="1" spans="1:123" s="30" customFormat="1" ht="43.9" customHeight="1">
      <c r="A1" s="588" t="s">
        <v>344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L1" s="588"/>
      <c r="BM1" s="588"/>
      <c r="BN1" s="588"/>
      <c r="BO1" s="588"/>
      <c r="BP1" s="588"/>
      <c r="BQ1" s="588"/>
      <c r="BR1" s="588"/>
      <c r="BS1" s="588"/>
      <c r="BT1" s="588"/>
      <c r="BU1" s="588"/>
      <c r="BV1" s="588"/>
      <c r="BW1" s="588"/>
      <c r="BX1" s="588"/>
      <c r="BY1" s="588"/>
      <c r="BZ1" s="588"/>
      <c r="CA1" s="588"/>
      <c r="CB1" s="588"/>
    </row>
    <row r="2" spans="1:123" s="49" customFormat="1" ht="16.149999999999999" customHeight="1"/>
    <row r="3" spans="1:123" s="46" customFormat="1" ht="18" customHeight="1">
      <c r="A3" s="419" t="s">
        <v>184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L3" s="419"/>
      <c r="BM3" s="419"/>
      <c r="BN3" s="419"/>
      <c r="BO3" s="419"/>
      <c r="BP3" s="419"/>
      <c r="BQ3" s="419"/>
      <c r="BR3" s="419"/>
      <c r="BS3" s="419"/>
      <c r="BT3" s="419"/>
      <c r="BU3" s="419"/>
      <c r="BV3" s="419"/>
      <c r="BW3" s="419"/>
      <c r="BX3" s="419"/>
      <c r="BY3" s="419"/>
      <c r="BZ3" s="419"/>
      <c r="CA3" s="419"/>
      <c r="CB3" s="419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</row>
    <row r="4" spans="1:123" s="48" customFormat="1" ht="9.7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</row>
    <row r="5" spans="1:123" s="46" customFormat="1" ht="15.75">
      <c r="A5" s="419" t="s">
        <v>185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19"/>
      <c r="AZ5" s="419"/>
      <c r="BA5" s="419"/>
      <c r="BB5" s="419"/>
      <c r="BC5" s="419"/>
      <c r="BD5" s="419"/>
      <c r="BE5" s="419"/>
      <c r="BF5" s="419"/>
      <c r="BG5" s="419"/>
      <c r="BH5" s="419"/>
      <c r="BI5" s="419"/>
      <c r="BJ5" s="419"/>
      <c r="BK5" s="419"/>
      <c r="BL5" s="419"/>
      <c r="BM5" s="419"/>
      <c r="BN5" s="419"/>
      <c r="BO5" s="419"/>
      <c r="BP5" s="419"/>
      <c r="BQ5" s="419"/>
      <c r="BR5" s="419"/>
      <c r="BS5" s="419"/>
      <c r="BT5" s="419"/>
      <c r="BU5" s="419"/>
      <c r="BV5" s="419"/>
      <c r="BW5" s="419"/>
      <c r="BX5" s="419"/>
      <c r="BY5" s="419"/>
      <c r="BZ5" s="419"/>
      <c r="CA5" s="419"/>
      <c r="CB5" s="419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</row>
    <row r="7" spans="1:123" ht="15.75">
      <c r="A7" s="46" t="s">
        <v>161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50"/>
      <c r="V7" s="50"/>
      <c r="W7" s="50"/>
      <c r="X7" s="50"/>
      <c r="Y7" s="50"/>
      <c r="Z7" s="725" t="s">
        <v>311</v>
      </c>
      <c r="AA7" s="726"/>
      <c r="AB7" s="726"/>
      <c r="AC7" s="726"/>
      <c r="AD7" s="726"/>
      <c r="AE7" s="726"/>
      <c r="AF7" s="726"/>
      <c r="AG7" s="726"/>
      <c r="AH7" s="726"/>
      <c r="AI7" s="726"/>
      <c r="AJ7" s="726"/>
      <c r="AK7" s="726"/>
      <c r="AL7" s="726"/>
      <c r="AM7" s="726"/>
      <c r="AN7" s="726"/>
      <c r="AO7" s="726"/>
      <c r="AP7" s="726"/>
      <c r="AQ7" s="726"/>
      <c r="AR7" s="726"/>
      <c r="AS7" s="726"/>
      <c r="AT7" s="726"/>
      <c r="AU7" s="726"/>
      <c r="AV7" s="726"/>
      <c r="AW7" s="726"/>
      <c r="AX7" s="726"/>
      <c r="AY7" s="726"/>
      <c r="AZ7" s="726"/>
      <c r="BA7" s="726"/>
      <c r="BB7" s="726"/>
      <c r="BC7" s="726"/>
      <c r="BD7" s="726"/>
      <c r="BE7" s="726"/>
      <c r="BF7" s="726"/>
      <c r="BG7" s="726"/>
      <c r="BH7" s="726"/>
      <c r="BI7" s="726"/>
      <c r="BJ7" s="726"/>
      <c r="BK7" s="726"/>
      <c r="BL7" s="726"/>
      <c r="BM7" s="726"/>
      <c r="BN7" s="726"/>
      <c r="BO7" s="726"/>
      <c r="BP7" s="726"/>
      <c r="BQ7" s="726"/>
      <c r="BR7" s="726"/>
      <c r="BS7" s="726"/>
      <c r="BT7" s="726"/>
      <c r="BU7" s="726"/>
      <c r="BV7" s="726"/>
      <c r="BW7" s="726"/>
      <c r="BX7" s="726"/>
      <c r="BY7" s="726"/>
      <c r="BZ7" s="726"/>
      <c r="CA7" s="726"/>
      <c r="CB7" s="726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</row>
    <row r="8" spans="1:123">
      <c r="A8" s="48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</row>
    <row r="9" spans="1:123" s="49" customFormat="1" ht="15.75">
      <c r="A9" s="46" t="s">
        <v>162</v>
      </c>
      <c r="S9" s="725" t="s">
        <v>186</v>
      </c>
      <c r="T9" s="726"/>
      <c r="U9" s="726"/>
      <c r="V9" s="726"/>
      <c r="W9" s="726"/>
      <c r="X9" s="726"/>
      <c r="Y9" s="726"/>
      <c r="Z9" s="726"/>
      <c r="AA9" s="726"/>
      <c r="AB9" s="726"/>
      <c r="AC9" s="726"/>
      <c r="AD9" s="726"/>
      <c r="AE9" s="726"/>
      <c r="AF9" s="726"/>
      <c r="AG9" s="726"/>
      <c r="AH9" s="726"/>
      <c r="AI9" s="726"/>
      <c r="AJ9" s="726"/>
      <c r="AK9" s="726"/>
      <c r="AL9" s="726"/>
      <c r="AM9" s="726"/>
      <c r="AN9" s="726"/>
      <c r="AO9" s="726"/>
      <c r="AP9" s="726"/>
      <c r="AQ9" s="726"/>
      <c r="AR9" s="726"/>
      <c r="AS9" s="726"/>
      <c r="AT9" s="726"/>
      <c r="AU9" s="726"/>
      <c r="AV9" s="726"/>
      <c r="AW9" s="726"/>
      <c r="AX9" s="726"/>
      <c r="AY9" s="726"/>
      <c r="AZ9" s="726"/>
      <c r="BA9" s="726"/>
      <c r="BB9" s="726"/>
      <c r="BC9" s="726"/>
      <c r="BD9" s="726"/>
      <c r="BE9" s="726"/>
      <c r="BF9" s="726"/>
      <c r="BG9" s="726"/>
      <c r="BH9" s="726"/>
      <c r="BI9" s="726"/>
      <c r="BJ9" s="726"/>
      <c r="BK9" s="726"/>
      <c r="BL9" s="726"/>
      <c r="BM9" s="726"/>
      <c r="BN9" s="726"/>
      <c r="BO9" s="726"/>
      <c r="BP9" s="726"/>
      <c r="BQ9" s="726"/>
      <c r="BR9" s="726"/>
      <c r="BS9" s="726"/>
      <c r="BT9" s="726"/>
      <c r="BU9" s="726"/>
      <c r="BV9" s="726"/>
      <c r="BW9" s="726"/>
      <c r="BX9" s="726"/>
      <c r="BY9" s="726"/>
      <c r="BZ9" s="726"/>
      <c r="CA9" s="726"/>
      <c r="CB9" s="726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</row>
    <row r="10" spans="1:123" s="52" customFormat="1" ht="9.75">
      <c r="A10" s="48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</row>
    <row r="11" spans="1:123" s="49" customFormat="1" ht="30.6" customHeight="1">
      <c r="A11" s="46" t="s">
        <v>164</v>
      </c>
      <c r="AH11" s="490" t="s">
        <v>201</v>
      </c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90"/>
      <c r="AW11" s="490"/>
      <c r="AX11" s="490"/>
      <c r="AY11" s="490"/>
      <c r="AZ11" s="490"/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/>
      <c r="BM11" s="490"/>
      <c r="BN11" s="490"/>
      <c r="BO11" s="490"/>
      <c r="BP11" s="490"/>
      <c r="BQ11" s="490"/>
      <c r="BR11" s="490"/>
      <c r="BS11" s="490"/>
      <c r="BT11" s="490"/>
      <c r="BU11" s="490"/>
      <c r="BV11" s="490"/>
      <c r="BW11" s="490"/>
      <c r="BX11" s="490"/>
      <c r="BY11" s="490"/>
      <c r="BZ11" s="490"/>
      <c r="CA11" s="490"/>
      <c r="CB11" s="490"/>
      <c r="CC11" s="84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</row>
    <row r="12" spans="1:123" s="49" customFormat="1" ht="15.75"/>
    <row r="13" spans="1:123" s="49" customFormat="1" ht="15.75">
      <c r="A13" s="727" t="s">
        <v>523</v>
      </c>
      <c r="B13" s="728"/>
      <c r="C13" s="728"/>
      <c r="D13" s="728"/>
      <c r="E13" s="728"/>
      <c r="F13" s="728"/>
      <c r="G13" s="728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/>
      <c r="X13" s="728"/>
      <c r="Y13" s="728"/>
      <c r="Z13" s="728"/>
      <c r="AA13" s="728"/>
      <c r="AB13" s="728"/>
      <c r="AC13" s="728"/>
      <c r="AD13" s="728"/>
      <c r="AE13" s="728"/>
      <c r="AF13" s="728"/>
      <c r="AG13" s="728"/>
      <c r="AH13" s="728"/>
      <c r="AI13" s="728"/>
      <c r="AJ13" s="728"/>
      <c r="AK13" s="728"/>
      <c r="AL13" s="728"/>
      <c r="AM13" s="728"/>
      <c r="AN13" s="728"/>
      <c r="AO13" s="728"/>
      <c r="AP13" s="728"/>
      <c r="AQ13" s="728"/>
      <c r="AR13" s="728"/>
      <c r="AS13" s="728"/>
      <c r="AT13" s="728"/>
      <c r="AU13" s="728"/>
      <c r="AV13" s="728"/>
      <c r="AW13" s="728"/>
      <c r="AX13" s="728"/>
      <c r="AY13" s="728"/>
      <c r="AZ13" s="728"/>
      <c r="BA13" s="728"/>
      <c r="BB13" s="728"/>
      <c r="BC13" s="728"/>
      <c r="BD13" s="728"/>
      <c r="BE13" s="728"/>
      <c r="BF13" s="728"/>
      <c r="BG13" s="728"/>
      <c r="BH13" s="728"/>
      <c r="BI13" s="728"/>
      <c r="BJ13" s="728"/>
      <c r="BK13" s="728"/>
      <c r="BL13" s="728"/>
      <c r="BM13" s="728"/>
      <c r="BN13" s="728"/>
      <c r="BO13" s="728"/>
      <c r="BP13" s="728"/>
      <c r="BQ13" s="728"/>
      <c r="BR13" s="728"/>
      <c r="BS13" s="728"/>
      <c r="BT13" s="728"/>
      <c r="BU13" s="728"/>
      <c r="BV13" s="728"/>
      <c r="BW13" s="728"/>
      <c r="BX13" s="728"/>
      <c r="BY13" s="728"/>
      <c r="BZ13" s="728"/>
      <c r="CA13" s="728"/>
      <c r="CB13" s="728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</row>
    <row r="14" spans="1:123" ht="25.5" customHeight="1">
      <c r="A14" s="379" t="s">
        <v>187</v>
      </c>
      <c r="B14" s="502"/>
      <c r="C14" s="502"/>
      <c r="D14" s="379" t="s">
        <v>188</v>
      </c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379" t="s">
        <v>189</v>
      </c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379" t="s">
        <v>190</v>
      </c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379" t="s">
        <v>191</v>
      </c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</row>
    <row r="15" spans="1:123">
      <c r="A15" s="502"/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379" t="s">
        <v>192</v>
      </c>
      <c r="AG15" s="502"/>
      <c r="AH15" s="502"/>
      <c r="AI15" s="502"/>
      <c r="AJ15" s="502"/>
      <c r="AK15" s="502"/>
      <c r="AL15" s="502"/>
      <c r="AM15" s="502"/>
      <c r="AN15" s="379" t="s">
        <v>193</v>
      </c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502"/>
      <c r="BV15" s="502"/>
      <c r="BW15" s="502"/>
      <c r="BX15" s="502"/>
      <c r="BY15" s="502"/>
      <c r="BZ15" s="502"/>
      <c r="CA15" s="502"/>
      <c r="CB15" s="502"/>
    </row>
    <row r="16" spans="1:123" ht="75" customHeight="1">
      <c r="A16" s="502"/>
      <c r="B16" s="502"/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02"/>
      <c r="AM16" s="502"/>
      <c r="AN16" s="379" t="s">
        <v>194</v>
      </c>
      <c r="AO16" s="502"/>
      <c r="AP16" s="502"/>
      <c r="AQ16" s="502"/>
      <c r="AR16" s="502"/>
      <c r="AS16" s="502"/>
      <c r="AT16" s="502"/>
      <c r="AU16" s="502"/>
      <c r="AV16" s="502"/>
      <c r="AW16" s="502"/>
      <c r="AX16" s="379" t="s">
        <v>195</v>
      </c>
      <c r="AY16" s="502"/>
      <c r="AZ16" s="502"/>
      <c r="BA16" s="502"/>
      <c r="BB16" s="502"/>
      <c r="BC16" s="502"/>
      <c r="BD16" s="502"/>
      <c r="BE16" s="502"/>
      <c r="BF16" s="502"/>
      <c r="BG16" s="379" t="s">
        <v>196</v>
      </c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502"/>
      <c r="BV16" s="502"/>
      <c r="BW16" s="502"/>
      <c r="BX16" s="502"/>
      <c r="BY16" s="502"/>
      <c r="BZ16" s="502"/>
      <c r="CA16" s="502"/>
      <c r="CB16" s="502"/>
    </row>
    <row r="17" spans="1:123">
      <c r="A17" s="615">
        <v>1</v>
      </c>
      <c r="B17" s="616"/>
      <c r="C17" s="616"/>
      <c r="D17" s="615">
        <v>2</v>
      </c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5">
        <v>3</v>
      </c>
      <c r="U17" s="616"/>
      <c r="V17" s="616"/>
      <c r="W17" s="616"/>
      <c r="X17" s="616"/>
      <c r="Y17" s="616"/>
      <c r="Z17" s="616"/>
      <c r="AA17" s="616"/>
      <c r="AB17" s="616"/>
      <c r="AC17" s="616"/>
      <c r="AD17" s="616"/>
      <c r="AE17" s="616"/>
      <c r="AF17" s="615">
        <v>4</v>
      </c>
      <c r="AG17" s="616"/>
      <c r="AH17" s="616"/>
      <c r="AI17" s="616"/>
      <c r="AJ17" s="616"/>
      <c r="AK17" s="616"/>
      <c r="AL17" s="616"/>
      <c r="AM17" s="616"/>
      <c r="AN17" s="615">
        <v>5</v>
      </c>
      <c r="AO17" s="616"/>
      <c r="AP17" s="616"/>
      <c r="AQ17" s="616"/>
      <c r="AR17" s="616"/>
      <c r="AS17" s="616"/>
      <c r="AT17" s="616"/>
      <c r="AU17" s="616"/>
      <c r="AV17" s="616"/>
      <c r="AW17" s="616"/>
      <c r="AX17" s="615">
        <v>6</v>
      </c>
      <c r="AY17" s="616"/>
      <c r="AZ17" s="616"/>
      <c r="BA17" s="616"/>
      <c r="BB17" s="616"/>
      <c r="BC17" s="616"/>
      <c r="BD17" s="616"/>
      <c r="BE17" s="616"/>
      <c r="BF17" s="616"/>
      <c r="BG17" s="615">
        <v>7</v>
      </c>
      <c r="BH17" s="616"/>
      <c r="BI17" s="616"/>
      <c r="BJ17" s="616"/>
      <c r="BK17" s="616"/>
      <c r="BL17" s="616"/>
      <c r="BM17" s="616"/>
      <c r="BN17" s="616"/>
      <c r="BO17" s="616"/>
      <c r="BP17" s="616"/>
      <c r="BQ17" s="615">
        <v>8</v>
      </c>
      <c r="BR17" s="616"/>
      <c r="BS17" s="616"/>
      <c r="BT17" s="616"/>
      <c r="BU17" s="616"/>
      <c r="BV17" s="616"/>
      <c r="BW17" s="616"/>
      <c r="BX17" s="616"/>
      <c r="BY17" s="616"/>
      <c r="BZ17" s="616"/>
      <c r="CA17" s="616"/>
      <c r="CB17" s="616"/>
    </row>
    <row r="18" spans="1:123" ht="39.75" customHeight="1">
      <c r="A18" s="379" t="s">
        <v>197</v>
      </c>
      <c r="B18" s="502"/>
      <c r="C18" s="502"/>
      <c r="D18" s="635" t="s">
        <v>312</v>
      </c>
      <c r="E18" s="636"/>
      <c r="F18" s="636"/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7"/>
      <c r="T18" s="454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6"/>
      <c r="AF18" s="475"/>
      <c r="AG18" s="476"/>
      <c r="AH18" s="476"/>
      <c r="AI18" s="476"/>
      <c r="AJ18" s="476"/>
      <c r="AK18" s="476"/>
      <c r="AL18" s="476"/>
      <c r="AM18" s="476"/>
      <c r="AN18" s="475"/>
      <c r="AO18" s="476"/>
      <c r="AP18" s="476"/>
      <c r="AQ18" s="476"/>
      <c r="AR18" s="476"/>
      <c r="AS18" s="476"/>
      <c r="AT18" s="476"/>
      <c r="AU18" s="476"/>
      <c r="AV18" s="476"/>
      <c r="AW18" s="476"/>
      <c r="AX18" s="475"/>
      <c r="AY18" s="476"/>
      <c r="AZ18" s="476"/>
      <c r="BA18" s="476"/>
      <c r="BB18" s="476"/>
      <c r="BC18" s="476"/>
      <c r="BD18" s="476"/>
      <c r="BE18" s="476"/>
      <c r="BF18" s="476"/>
      <c r="BG18" s="475"/>
      <c r="BH18" s="476"/>
      <c r="BI18" s="476"/>
      <c r="BJ18" s="476"/>
      <c r="BK18" s="476"/>
      <c r="BL18" s="476"/>
      <c r="BM18" s="476"/>
      <c r="BN18" s="476"/>
      <c r="BO18" s="476"/>
      <c r="BP18" s="476"/>
      <c r="BQ18" s="475"/>
      <c r="BR18" s="476"/>
      <c r="BS18" s="476"/>
      <c r="BT18" s="476"/>
      <c r="BU18" s="476"/>
      <c r="BV18" s="476"/>
      <c r="BW18" s="476"/>
      <c r="BX18" s="476"/>
      <c r="BY18" s="476"/>
      <c r="BZ18" s="476"/>
      <c r="CA18" s="476"/>
      <c r="CB18" s="476"/>
      <c r="CC18" s="39"/>
    </row>
    <row r="19" spans="1:123" ht="26.25" customHeight="1">
      <c r="A19" s="423" t="s">
        <v>137</v>
      </c>
      <c r="B19" s="483"/>
      <c r="C19" s="483"/>
      <c r="D19" s="729" t="s">
        <v>198</v>
      </c>
      <c r="E19" s="730"/>
      <c r="F19" s="730"/>
      <c r="G19" s="730"/>
      <c r="H19" s="730"/>
      <c r="I19" s="730"/>
      <c r="J19" s="730"/>
      <c r="K19" s="730"/>
      <c r="L19" s="730"/>
      <c r="M19" s="730"/>
      <c r="N19" s="730"/>
      <c r="O19" s="730"/>
      <c r="P19" s="730"/>
      <c r="Q19" s="730"/>
      <c r="R19" s="730"/>
      <c r="S19" s="731"/>
      <c r="T19" s="454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6"/>
      <c r="AF19" s="475"/>
      <c r="AG19" s="476"/>
      <c r="AH19" s="476"/>
      <c r="AI19" s="476"/>
      <c r="AJ19" s="476"/>
      <c r="AK19" s="476"/>
      <c r="AL19" s="476"/>
      <c r="AM19" s="476"/>
      <c r="AN19" s="475"/>
      <c r="AO19" s="476"/>
      <c r="AP19" s="476"/>
      <c r="AQ19" s="476"/>
      <c r="AR19" s="476"/>
      <c r="AS19" s="476"/>
      <c r="AT19" s="476"/>
      <c r="AU19" s="476"/>
      <c r="AV19" s="476"/>
      <c r="AW19" s="476"/>
      <c r="AX19" s="475"/>
      <c r="AY19" s="476"/>
      <c r="AZ19" s="476"/>
      <c r="BA19" s="476"/>
      <c r="BB19" s="476"/>
      <c r="BC19" s="476"/>
      <c r="BD19" s="476"/>
      <c r="BE19" s="476"/>
      <c r="BF19" s="476"/>
      <c r="BG19" s="475"/>
      <c r="BH19" s="476"/>
      <c r="BI19" s="476"/>
      <c r="BJ19" s="476"/>
      <c r="BK19" s="476"/>
      <c r="BL19" s="476"/>
      <c r="BM19" s="476"/>
      <c r="BN19" s="476"/>
      <c r="BO19" s="476"/>
      <c r="BP19" s="476"/>
      <c r="BQ19" s="475"/>
      <c r="BR19" s="476"/>
      <c r="BS19" s="476"/>
      <c r="BT19" s="476"/>
      <c r="BU19" s="476"/>
      <c r="BV19" s="476"/>
      <c r="BW19" s="476"/>
      <c r="BX19" s="476"/>
      <c r="BY19" s="476"/>
      <c r="BZ19" s="476"/>
      <c r="CA19" s="476"/>
      <c r="CB19" s="476"/>
      <c r="CC19" s="39"/>
    </row>
    <row r="20" spans="1:123" ht="15" customHeight="1">
      <c r="A20" s="672" t="s">
        <v>139</v>
      </c>
      <c r="B20" s="673"/>
      <c r="C20" s="674"/>
      <c r="D20" s="635" t="s">
        <v>199</v>
      </c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7"/>
      <c r="T20" s="454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6"/>
      <c r="AF20" s="475"/>
      <c r="AG20" s="476"/>
      <c r="AH20" s="476"/>
      <c r="AI20" s="476"/>
      <c r="AJ20" s="476"/>
      <c r="AK20" s="476"/>
      <c r="AL20" s="476"/>
      <c r="AM20" s="476"/>
      <c r="AN20" s="683"/>
      <c r="AO20" s="684"/>
      <c r="AP20" s="684"/>
      <c r="AQ20" s="684"/>
      <c r="AR20" s="684"/>
      <c r="AS20" s="684"/>
      <c r="AT20" s="684"/>
      <c r="AU20" s="684"/>
      <c r="AV20" s="684"/>
      <c r="AW20" s="685"/>
      <c r="AX20" s="683"/>
      <c r="AY20" s="684"/>
      <c r="AZ20" s="684"/>
      <c r="BA20" s="684"/>
      <c r="BB20" s="684"/>
      <c r="BC20" s="684"/>
      <c r="BD20" s="684"/>
      <c r="BE20" s="684"/>
      <c r="BF20" s="685"/>
      <c r="BG20" s="683"/>
      <c r="BH20" s="684"/>
      <c r="BI20" s="684"/>
      <c r="BJ20" s="684"/>
      <c r="BK20" s="684"/>
      <c r="BL20" s="684"/>
      <c r="BM20" s="684"/>
      <c r="BN20" s="684"/>
      <c r="BO20" s="684"/>
      <c r="BP20" s="685"/>
      <c r="BQ20" s="475"/>
      <c r="BR20" s="476"/>
      <c r="BS20" s="476"/>
      <c r="BT20" s="476"/>
      <c r="BU20" s="476"/>
      <c r="BV20" s="476"/>
      <c r="BW20" s="476"/>
      <c r="BX20" s="476"/>
      <c r="BY20" s="476"/>
      <c r="BZ20" s="476"/>
      <c r="CA20" s="476"/>
      <c r="CB20" s="476"/>
      <c r="CC20" s="39"/>
    </row>
    <row r="21" spans="1:123">
      <c r="A21" s="477"/>
      <c r="B21" s="478"/>
      <c r="C21" s="479"/>
      <c r="D21" s="480" t="s">
        <v>168</v>
      </c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2"/>
      <c r="T21" s="423" t="s">
        <v>5</v>
      </c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4" t="s">
        <v>5</v>
      </c>
      <c r="AG21" s="485"/>
      <c r="AH21" s="485"/>
      <c r="AI21" s="485"/>
      <c r="AJ21" s="485"/>
      <c r="AK21" s="485"/>
      <c r="AL21" s="485"/>
      <c r="AM21" s="485"/>
      <c r="AN21" s="484" t="s">
        <v>5</v>
      </c>
      <c r="AO21" s="485"/>
      <c r="AP21" s="485"/>
      <c r="AQ21" s="485"/>
      <c r="AR21" s="485"/>
      <c r="AS21" s="485"/>
      <c r="AT21" s="485"/>
      <c r="AU21" s="485"/>
      <c r="AV21" s="485"/>
      <c r="AW21" s="485"/>
      <c r="AX21" s="484" t="s">
        <v>5</v>
      </c>
      <c r="AY21" s="485"/>
      <c r="AZ21" s="485"/>
      <c r="BA21" s="485"/>
      <c r="BB21" s="485"/>
      <c r="BC21" s="485"/>
      <c r="BD21" s="485"/>
      <c r="BE21" s="485"/>
      <c r="BF21" s="485"/>
      <c r="BG21" s="484" t="s">
        <v>5</v>
      </c>
      <c r="BH21" s="485"/>
      <c r="BI21" s="485"/>
      <c r="BJ21" s="485"/>
      <c r="BK21" s="485"/>
      <c r="BL21" s="485"/>
      <c r="BM21" s="485"/>
      <c r="BN21" s="485"/>
      <c r="BO21" s="485"/>
      <c r="BP21" s="485"/>
      <c r="BQ21" s="486">
        <f>35630115-5973350-3942451</f>
        <v>25714314</v>
      </c>
      <c r="BR21" s="487"/>
      <c r="BS21" s="487"/>
      <c r="BT21" s="487"/>
      <c r="BU21" s="487"/>
      <c r="BV21" s="487"/>
      <c r="BW21" s="487"/>
      <c r="BX21" s="487"/>
      <c r="BY21" s="487"/>
      <c r="BZ21" s="487"/>
      <c r="CA21" s="487"/>
      <c r="CB21" s="488"/>
    </row>
    <row r="22" spans="1:123" s="49" customFormat="1" ht="13.1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</row>
    <row r="23" spans="1:123" s="49" customFormat="1" ht="15.75">
      <c r="A23" s="727" t="s">
        <v>524</v>
      </c>
      <c r="B23" s="728"/>
      <c r="C23" s="728"/>
      <c r="D23" s="728"/>
      <c r="E23" s="728"/>
      <c r="F23" s="728"/>
      <c r="G23" s="728"/>
      <c r="H23" s="728"/>
      <c r="I23" s="728"/>
      <c r="J23" s="728"/>
      <c r="K23" s="728"/>
      <c r="L23" s="728"/>
      <c r="M23" s="728"/>
      <c r="N23" s="728"/>
      <c r="O23" s="728"/>
      <c r="P23" s="728"/>
      <c r="Q23" s="728"/>
      <c r="R23" s="728"/>
      <c r="S23" s="728"/>
      <c r="T23" s="728"/>
      <c r="U23" s="728"/>
      <c r="V23" s="728"/>
      <c r="W23" s="728"/>
      <c r="X23" s="728"/>
      <c r="Y23" s="728"/>
      <c r="Z23" s="728"/>
      <c r="AA23" s="728"/>
      <c r="AB23" s="728"/>
      <c r="AC23" s="728"/>
      <c r="AD23" s="728"/>
      <c r="AE23" s="728"/>
      <c r="AF23" s="728"/>
      <c r="AG23" s="728"/>
      <c r="AH23" s="728"/>
      <c r="AI23" s="728"/>
      <c r="AJ23" s="728"/>
      <c r="AK23" s="728"/>
      <c r="AL23" s="728"/>
      <c r="AM23" s="728"/>
      <c r="AN23" s="728"/>
      <c r="AO23" s="728"/>
      <c r="AP23" s="728"/>
      <c r="AQ23" s="728"/>
      <c r="AR23" s="728"/>
      <c r="AS23" s="728"/>
      <c r="AT23" s="728"/>
      <c r="AU23" s="728"/>
      <c r="AV23" s="728"/>
      <c r="AW23" s="728"/>
      <c r="AX23" s="728"/>
      <c r="AY23" s="728"/>
      <c r="AZ23" s="728"/>
      <c r="BA23" s="728"/>
      <c r="BB23" s="728"/>
      <c r="BC23" s="728"/>
      <c r="BD23" s="728"/>
      <c r="BE23" s="728"/>
      <c r="BF23" s="728"/>
      <c r="BG23" s="728"/>
      <c r="BH23" s="728"/>
      <c r="BI23" s="728"/>
      <c r="BJ23" s="728"/>
      <c r="BK23" s="728"/>
      <c r="BL23" s="728"/>
      <c r="BM23" s="728"/>
      <c r="BN23" s="728"/>
      <c r="BO23" s="728"/>
      <c r="BP23" s="728"/>
      <c r="BQ23" s="728"/>
      <c r="BR23" s="728"/>
      <c r="BS23" s="728"/>
      <c r="BT23" s="728"/>
      <c r="BU23" s="728"/>
      <c r="BV23" s="728"/>
      <c r="BW23" s="728"/>
      <c r="BX23" s="728"/>
      <c r="BY23" s="728"/>
      <c r="BZ23" s="728"/>
      <c r="CA23" s="728"/>
      <c r="CB23" s="728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</row>
    <row r="24" spans="1:123" ht="25.5" customHeight="1">
      <c r="A24" s="379" t="s">
        <v>187</v>
      </c>
      <c r="B24" s="502"/>
      <c r="C24" s="502"/>
      <c r="D24" s="379" t="s">
        <v>188</v>
      </c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379" t="s">
        <v>189</v>
      </c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379" t="s">
        <v>190</v>
      </c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379" t="s">
        <v>191</v>
      </c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</row>
    <row r="25" spans="1:123">
      <c r="A25" s="502"/>
      <c r="B25" s="502"/>
      <c r="C25" s="502"/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2"/>
      <c r="AD25" s="502"/>
      <c r="AE25" s="502"/>
      <c r="AF25" s="379" t="s">
        <v>192</v>
      </c>
      <c r="AG25" s="502"/>
      <c r="AH25" s="502"/>
      <c r="AI25" s="502"/>
      <c r="AJ25" s="502"/>
      <c r="AK25" s="502"/>
      <c r="AL25" s="502"/>
      <c r="AM25" s="502"/>
      <c r="AN25" s="379" t="s">
        <v>193</v>
      </c>
      <c r="AO25" s="502"/>
      <c r="AP25" s="502"/>
      <c r="AQ25" s="502"/>
      <c r="AR25" s="502"/>
      <c r="AS25" s="502"/>
      <c r="AT25" s="502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</row>
    <row r="26" spans="1:123" ht="75" customHeight="1">
      <c r="A26" s="502"/>
      <c r="B26" s="502"/>
      <c r="C26" s="502"/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C26" s="502"/>
      <c r="AD26" s="502"/>
      <c r="AE26" s="502"/>
      <c r="AF26" s="502"/>
      <c r="AG26" s="502"/>
      <c r="AH26" s="502"/>
      <c r="AI26" s="502"/>
      <c r="AJ26" s="502"/>
      <c r="AK26" s="502"/>
      <c r="AL26" s="502"/>
      <c r="AM26" s="502"/>
      <c r="AN26" s="379" t="s">
        <v>194</v>
      </c>
      <c r="AO26" s="502"/>
      <c r="AP26" s="502"/>
      <c r="AQ26" s="502"/>
      <c r="AR26" s="502"/>
      <c r="AS26" s="502"/>
      <c r="AT26" s="502"/>
      <c r="AU26" s="502"/>
      <c r="AV26" s="502"/>
      <c r="AW26" s="502"/>
      <c r="AX26" s="379" t="s">
        <v>195</v>
      </c>
      <c r="AY26" s="502"/>
      <c r="AZ26" s="502"/>
      <c r="BA26" s="502"/>
      <c r="BB26" s="502"/>
      <c r="BC26" s="502"/>
      <c r="BD26" s="502"/>
      <c r="BE26" s="502"/>
      <c r="BF26" s="502"/>
      <c r="BG26" s="379" t="s">
        <v>196</v>
      </c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  <c r="BU26" s="502"/>
      <c r="BV26" s="502"/>
      <c r="BW26" s="502"/>
      <c r="BX26" s="502"/>
      <c r="BY26" s="502"/>
      <c r="BZ26" s="502"/>
      <c r="CA26" s="502"/>
      <c r="CB26" s="502"/>
    </row>
    <row r="27" spans="1:123">
      <c r="A27" s="615">
        <v>1</v>
      </c>
      <c r="B27" s="616"/>
      <c r="C27" s="616"/>
      <c r="D27" s="615">
        <v>2</v>
      </c>
      <c r="E27" s="616"/>
      <c r="F27" s="616"/>
      <c r="G27" s="616"/>
      <c r="H27" s="616"/>
      <c r="I27" s="616"/>
      <c r="J27" s="616"/>
      <c r="K27" s="616"/>
      <c r="L27" s="616"/>
      <c r="M27" s="616"/>
      <c r="N27" s="616"/>
      <c r="O27" s="616"/>
      <c r="P27" s="616"/>
      <c r="Q27" s="616"/>
      <c r="R27" s="616"/>
      <c r="S27" s="616"/>
      <c r="T27" s="615">
        <v>3</v>
      </c>
      <c r="U27" s="616"/>
      <c r="V27" s="616"/>
      <c r="W27" s="616"/>
      <c r="X27" s="616"/>
      <c r="Y27" s="616"/>
      <c r="Z27" s="616"/>
      <c r="AA27" s="616"/>
      <c r="AB27" s="616"/>
      <c r="AC27" s="616"/>
      <c r="AD27" s="616"/>
      <c r="AE27" s="616"/>
      <c r="AF27" s="615">
        <v>4</v>
      </c>
      <c r="AG27" s="616"/>
      <c r="AH27" s="616"/>
      <c r="AI27" s="616"/>
      <c r="AJ27" s="616"/>
      <c r="AK27" s="616"/>
      <c r="AL27" s="616"/>
      <c r="AM27" s="616"/>
      <c r="AN27" s="615">
        <v>5</v>
      </c>
      <c r="AO27" s="616"/>
      <c r="AP27" s="616"/>
      <c r="AQ27" s="616"/>
      <c r="AR27" s="616"/>
      <c r="AS27" s="616"/>
      <c r="AT27" s="616"/>
      <c r="AU27" s="616"/>
      <c r="AV27" s="616"/>
      <c r="AW27" s="616"/>
      <c r="AX27" s="615">
        <v>6</v>
      </c>
      <c r="AY27" s="616"/>
      <c r="AZ27" s="616"/>
      <c r="BA27" s="616"/>
      <c r="BB27" s="616"/>
      <c r="BC27" s="616"/>
      <c r="BD27" s="616"/>
      <c r="BE27" s="616"/>
      <c r="BF27" s="616"/>
      <c r="BG27" s="615">
        <v>7</v>
      </c>
      <c r="BH27" s="616"/>
      <c r="BI27" s="616"/>
      <c r="BJ27" s="616"/>
      <c r="BK27" s="616"/>
      <c r="BL27" s="616"/>
      <c r="BM27" s="616"/>
      <c r="BN27" s="616"/>
      <c r="BO27" s="616"/>
      <c r="BP27" s="616"/>
      <c r="BQ27" s="615">
        <v>8</v>
      </c>
      <c r="BR27" s="616"/>
      <c r="BS27" s="616"/>
      <c r="BT27" s="616"/>
      <c r="BU27" s="616"/>
      <c r="BV27" s="616"/>
      <c r="BW27" s="616"/>
      <c r="BX27" s="616"/>
      <c r="BY27" s="616"/>
      <c r="BZ27" s="616"/>
      <c r="CA27" s="616"/>
      <c r="CB27" s="616"/>
    </row>
    <row r="28" spans="1:123" ht="39.75" customHeight="1">
      <c r="A28" s="379" t="s">
        <v>197</v>
      </c>
      <c r="B28" s="502"/>
      <c r="C28" s="502"/>
      <c r="D28" s="635" t="s">
        <v>312</v>
      </c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636"/>
      <c r="Q28" s="636"/>
      <c r="R28" s="636"/>
      <c r="S28" s="637"/>
      <c r="T28" s="454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6"/>
      <c r="AF28" s="475"/>
      <c r="AG28" s="476"/>
      <c r="AH28" s="476"/>
      <c r="AI28" s="476"/>
      <c r="AJ28" s="476"/>
      <c r="AK28" s="476"/>
      <c r="AL28" s="476"/>
      <c r="AM28" s="476"/>
      <c r="AN28" s="475"/>
      <c r="AO28" s="476"/>
      <c r="AP28" s="476"/>
      <c r="AQ28" s="476"/>
      <c r="AR28" s="476"/>
      <c r="AS28" s="476"/>
      <c r="AT28" s="476"/>
      <c r="AU28" s="476"/>
      <c r="AV28" s="476"/>
      <c r="AW28" s="476"/>
      <c r="AX28" s="475"/>
      <c r="AY28" s="476"/>
      <c r="AZ28" s="476"/>
      <c r="BA28" s="476"/>
      <c r="BB28" s="476"/>
      <c r="BC28" s="476"/>
      <c r="BD28" s="476"/>
      <c r="BE28" s="476"/>
      <c r="BF28" s="476"/>
      <c r="BG28" s="475"/>
      <c r="BH28" s="476"/>
      <c r="BI28" s="476"/>
      <c r="BJ28" s="476"/>
      <c r="BK28" s="476"/>
      <c r="BL28" s="476"/>
      <c r="BM28" s="476"/>
      <c r="BN28" s="476"/>
      <c r="BO28" s="476"/>
      <c r="BP28" s="476"/>
      <c r="BQ28" s="475"/>
      <c r="BR28" s="476"/>
      <c r="BS28" s="476"/>
      <c r="BT28" s="476"/>
      <c r="BU28" s="476"/>
      <c r="BV28" s="476"/>
      <c r="BW28" s="476"/>
      <c r="BX28" s="476"/>
      <c r="BY28" s="476"/>
      <c r="BZ28" s="476"/>
      <c r="CA28" s="476"/>
      <c r="CB28" s="476"/>
      <c r="CC28" s="39"/>
    </row>
    <row r="29" spans="1:123" ht="26.25" customHeight="1">
      <c r="A29" s="423" t="s">
        <v>137</v>
      </c>
      <c r="B29" s="483"/>
      <c r="C29" s="483"/>
      <c r="D29" s="729" t="s">
        <v>198</v>
      </c>
      <c r="E29" s="730"/>
      <c r="F29" s="730"/>
      <c r="G29" s="730"/>
      <c r="H29" s="730"/>
      <c r="I29" s="730"/>
      <c r="J29" s="730"/>
      <c r="K29" s="730"/>
      <c r="L29" s="730"/>
      <c r="M29" s="730"/>
      <c r="N29" s="730"/>
      <c r="O29" s="730"/>
      <c r="P29" s="730"/>
      <c r="Q29" s="730"/>
      <c r="R29" s="730"/>
      <c r="S29" s="731"/>
      <c r="T29" s="454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6"/>
      <c r="AF29" s="475"/>
      <c r="AG29" s="476"/>
      <c r="AH29" s="476"/>
      <c r="AI29" s="476"/>
      <c r="AJ29" s="476"/>
      <c r="AK29" s="476"/>
      <c r="AL29" s="476"/>
      <c r="AM29" s="476"/>
      <c r="AN29" s="475"/>
      <c r="AO29" s="476"/>
      <c r="AP29" s="476"/>
      <c r="AQ29" s="476"/>
      <c r="AR29" s="476"/>
      <c r="AS29" s="476"/>
      <c r="AT29" s="476"/>
      <c r="AU29" s="476"/>
      <c r="AV29" s="476"/>
      <c r="AW29" s="476"/>
      <c r="AX29" s="475"/>
      <c r="AY29" s="476"/>
      <c r="AZ29" s="476"/>
      <c r="BA29" s="476"/>
      <c r="BB29" s="476"/>
      <c r="BC29" s="476"/>
      <c r="BD29" s="476"/>
      <c r="BE29" s="476"/>
      <c r="BF29" s="476"/>
      <c r="BG29" s="475"/>
      <c r="BH29" s="476"/>
      <c r="BI29" s="476"/>
      <c r="BJ29" s="476"/>
      <c r="BK29" s="476"/>
      <c r="BL29" s="476"/>
      <c r="BM29" s="476"/>
      <c r="BN29" s="476"/>
      <c r="BO29" s="476"/>
      <c r="BP29" s="476"/>
      <c r="BQ29" s="475"/>
      <c r="BR29" s="476"/>
      <c r="BS29" s="476"/>
      <c r="BT29" s="476"/>
      <c r="BU29" s="476"/>
      <c r="BV29" s="476"/>
      <c r="BW29" s="476"/>
      <c r="BX29" s="476"/>
      <c r="BY29" s="476"/>
      <c r="BZ29" s="476"/>
      <c r="CA29" s="476"/>
      <c r="CB29" s="476"/>
      <c r="CC29" s="39"/>
    </row>
    <row r="30" spans="1:123" ht="15" customHeight="1">
      <c r="A30" s="672" t="s">
        <v>139</v>
      </c>
      <c r="B30" s="673"/>
      <c r="C30" s="674"/>
      <c r="D30" s="635" t="s">
        <v>199</v>
      </c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7"/>
      <c r="T30" s="454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6"/>
      <c r="AF30" s="475"/>
      <c r="AG30" s="476"/>
      <c r="AH30" s="476"/>
      <c r="AI30" s="476"/>
      <c r="AJ30" s="476"/>
      <c r="AK30" s="476"/>
      <c r="AL30" s="476"/>
      <c r="AM30" s="476"/>
      <c r="AN30" s="683"/>
      <c r="AO30" s="684"/>
      <c r="AP30" s="684"/>
      <c r="AQ30" s="684"/>
      <c r="AR30" s="684"/>
      <c r="AS30" s="684"/>
      <c r="AT30" s="684"/>
      <c r="AU30" s="684"/>
      <c r="AV30" s="684"/>
      <c r="AW30" s="685"/>
      <c r="AX30" s="683"/>
      <c r="AY30" s="684"/>
      <c r="AZ30" s="684"/>
      <c r="BA30" s="684"/>
      <c r="BB30" s="684"/>
      <c r="BC30" s="684"/>
      <c r="BD30" s="684"/>
      <c r="BE30" s="684"/>
      <c r="BF30" s="685"/>
      <c r="BG30" s="683"/>
      <c r="BH30" s="684"/>
      <c r="BI30" s="684"/>
      <c r="BJ30" s="684"/>
      <c r="BK30" s="684"/>
      <c r="BL30" s="684"/>
      <c r="BM30" s="684"/>
      <c r="BN30" s="684"/>
      <c r="BO30" s="684"/>
      <c r="BP30" s="685"/>
      <c r="BQ30" s="475"/>
      <c r="BR30" s="476"/>
      <c r="BS30" s="476"/>
      <c r="BT30" s="476"/>
      <c r="BU30" s="476"/>
      <c r="BV30" s="476"/>
      <c r="BW30" s="476"/>
      <c r="BX30" s="476"/>
      <c r="BY30" s="476"/>
      <c r="BZ30" s="476"/>
      <c r="CA30" s="476"/>
      <c r="CB30" s="476"/>
      <c r="CC30" s="39"/>
    </row>
    <row r="31" spans="1:123">
      <c r="A31" s="477"/>
      <c r="B31" s="478"/>
      <c r="C31" s="479"/>
      <c r="D31" s="480" t="s">
        <v>168</v>
      </c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2"/>
      <c r="T31" s="423" t="s">
        <v>5</v>
      </c>
      <c r="U31" s="483"/>
      <c r="V31" s="483"/>
      <c r="W31" s="483"/>
      <c r="X31" s="483"/>
      <c r="Y31" s="483"/>
      <c r="Z31" s="483"/>
      <c r="AA31" s="483"/>
      <c r="AB31" s="483"/>
      <c r="AC31" s="483"/>
      <c r="AD31" s="483"/>
      <c r="AE31" s="483"/>
      <c r="AF31" s="484" t="s">
        <v>5</v>
      </c>
      <c r="AG31" s="485"/>
      <c r="AH31" s="485"/>
      <c r="AI31" s="485"/>
      <c r="AJ31" s="485"/>
      <c r="AK31" s="485"/>
      <c r="AL31" s="485"/>
      <c r="AM31" s="485"/>
      <c r="AN31" s="484" t="s">
        <v>5</v>
      </c>
      <c r="AO31" s="485"/>
      <c r="AP31" s="485"/>
      <c r="AQ31" s="485"/>
      <c r="AR31" s="485"/>
      <c r="AS31" s="485"/>
      <c r="AT31" s="485"/>
      <c r="AU31" s="485"/>
      <c r="AV31" s="485"/>
      <c r="AW31" s="485"/>
      <c r="AX31" s="484" t="s">
        <v>5</v>
      </c>
      <c r="AY31" s="485"/>
      <c r="AZ31" s="485"/>
      <c r="BA31" s="485"/>
      <c r="BB31" s="485"/>
      <c r="BC31" s="485"/>
      <c r="BD31" s="485"/>
      <c r="BE31" s="485"/>
      <c r="BF31" s="485"/>
      <c r="BG31" s="484" t="s">
        <v>5</v>
      </c>
      <c r="BH31" s="485"/>
      <c r="BI31" s="485"/>
      <c r="BJ31" s="485"/>
      <c r="BK31" s="485"/>
      <c r="BL31" s="485"/>
      <c r="BM31" s="485"/>
      <c r="BN31" s="485"/>
      <c r="BO31" s="485"/>
      <c r="BP31" s="485"/>
      <c r="BQ31" s="486">
        <v>35630115</v>
      </c>
      <c r="BR31" s="487"/>
      <c r="BS31" s="487"/>
      <c r="BT31" s="487"/>
      <c r="BU31" s="487"/>
      <c r="BV31" s="487"/>
      <c r="BW31" s="487"/>
      <c r="BX31" s="487"/>
      <c r="BY31" s="487"/>
      <c r="BZ31" s="487"/>
      <c r="CA31" s="487"/>
      <c r="CB31" s="488"/>
    </row>
    <row r="32" spans="1:123" s="49" customFormat="1" ht="13.9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</row>
    <row r="33" spans="1:123" s="49" customFormat="1" ht="15.75">
      <c r="A33" s="727" t="s">
        <v>525</v>
      </c>
      <c r="B33" s="728"/>
      <c r="C33" s="728"/>
      <c r="D33" s="728"/>
      <c r="E33" s="728"/>
      <c r="F33" s="728"/>
      <c r="G33" s="728"/>
      <c r="H33" s="728"/>
      <c r="I33" s="728"/>
      <c r="J33" s="728"/>
      <c r="K33" s="728"/>
      <c r="L33" s="728"/>
      <c r="M33" s="728"/>
      <c r="N33" s="728"/>
      <c r="O33" s="728"/>
      <c r="P33" s="728"/>
      <c r="Q33" s="728"/>
      <c r="R33" s="728"/>
      <c r="S33" s="728"/>
      <c r="T33" s="728"/>
      <c r="U33" s="728"/>
      <c r="V33" s="728"/>
      <c r="W33" s="728"/>
      <c r="X33" s="728"/>
      <c r="Y33" s="728"/>
      <c r="Z33" s="728"/>
      <c r="AA33" s="728"/>
      <c r="AB33" s="728"/>
      <c r="AC33" s="728"/>
      <c r="AD33" s="728"/>
      <c r="AE33" s="728"/>
      <c r="AF33" s="728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28"/>
      <c r="AS33" s="728"/>
      <c r="AT33" s="728"/>
      <c r="AU33" s="728"/>
      <c r="AV33" s="728"/>
      <c r="AW33" s="728"/>
      <c r="AX33" s="728"/>
      <c r="AY33" s="728"/>
      <c r="AZ33" s="728"/>
      <c r="BA33" s="728"/>
      <c r="BB33" s="728"/>
      <c r="BC33" s="728"/>
      <c r="BD33" s="728"/>
      <c r="BE33" s="728"/>
      <c r="BF33" s="728"/>
      <c r="BG33" s="728"/>
      <c r="BH33" s="728"/>
      <c r="BI33" s="728"/>
      <c r="BJ33" s="728"/>
      <c r="BK33" s="728"/>
      <c r="BL33" s="728"/>
      <c r="BM33" s="728"/>
      <c r="BN33" s="728"/>
      <c r="BO33" s="728"/>
      <c r="BP33" s="728"/>
      <c r="BQ33" s="728"/>
      <c r="BR33" s="728"/>
      <c r="BS33" s="728"/>
      <c r="BT33" s="728"/>
      <c r="BU33" s="728"/>
      <c r="BV33" s="728"/>
      <c r="BW33" s="728"/>
      <c r="BX33" s="728"/>
      <c r="BY33" s="728"/>
      <c r="BZ33" s="728"/>
      <c r="CA33" s="728"/>
      <c r="CB33" s="728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</row>
    <row r="34" spans="1:123" ht="25.5" customHeight="1">
      <c r="A34" s="379" t="s">
        <v>187</v>
      </c>
      <c r="B34" s="502"/>
      <c r="C34" s="502"/>
      <c r="D34" s="379" t="s">
        <v>188</v>
      </c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379" t="s">
        <v>189</v>
      </c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379" t="s">
        <v>190</v>
      </c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379" t="s">
        <v>191</v>
      </c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</row>
    <row r="35" spans="1:123">
      <c r="A35" s="502"/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502"/>
      <c r="AE35" s="502"/>
      <c r="AF35" s="379" t="s">
        <v>192</v>
      </c>
      <c r="AG35" s="502"/>
      <c r="AH35" s="502"/>
      <c r="AI35" s="502"/>
      <c r="AJ35" s="502"/>
      <c r="AK35" s="502"/>
      <c r="AL35" s="502"/>
      <c r="AM35" s="502"/>
      <c r="AN35" s="379" t="s">
        <v>193</v>
      </c>
      <c r="AO35" s="502"/>
      <c r="AP35" s="502"/>
      <c r="AQ35" s="502"/>
      <c r="AR35" s="502"/>
      <c r="AS35" s="502"/>
      <c r="AT35" s="502"/>
      <c r="AU35" s="502"/>
      <c r="AV35" s="502"/>
      <c r="AW35" s="502"/>
      <c r="AX35" s="502"/>
      <c r="AY35" s="502"/>
      <c r="AZ35" s="502"/>
      <c r="BA35" s="502"/>
      <c r="BB35" s="502"/>
      <c r="BC35" s="502"/>
      <c r="BD35" s="502"/>
      <c r="BE35" s="502"/>
      <c r="BF35" s="502"/>
      <c r="BG35" s="502"/>
      <c r="BH35" s="502"/>
      <c r="BI35" s="502"/>
      <c r="BJ35" s="502"/>
      <c r="BK35" s="502"/>
      <c r="BL35" s="502"/>
      <c r="BM35" s="502"/>
      <c r="BN35" s="502"/>
      <c r="BO35" s="502"/>
      <c r="BP35" s="502"/>
      <c r="BQ35" s="502"/>
      <c r="BR35" s="502"/>
      <c r="BS35" s="502"/>
      <c r="BT35" s="502"/>
      <c r="BU35" s="502"/>
      <c r="BV35" s="502"/>
      <c r="BW35" s="502"/>
      <c r="BX35" s="502"/>
      <c r="BY35" s="502"/>
      <c r="BZ35" s="502"/>
      <c r="CA35" s="502"/>
      <c r="CB35" s="502"/>
    </row>
    <row r="36" spans="1:123" ht="75" customHeight="1">
      <c r="A36" s="502"/>
      <c r="B36" s="502"/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  <c r="AA36" s="502"/>
      <c r="AB36" s="502"/>
      <c r="AC36" s="502"/>
      <c r="AD36" s="502"/>
      <c r="AE36" s="502"/>
      <c r="AF36" s="502"/>
      <c r="AG36" s="502"/>
      <c r="AH36" s="502"/>
      <c r="AI36" s="502"/>
      <c r="AJ36" s="502"/>
      <c r="AK36" s="502"/>
      <c r="AL36" s="502"/>
      <c r="AM36" s="502"/>
      <c r="AN36" s="379" t="s">
        <v>194</v>
      </c>
      <c r="AO36" s="502"/>
      <c r="AP36" s="502"/>
      <c r="AQ36" s="502"/>
      <c r="AR36" s="502"/>
      <c r="AS36" s="502"/>
      <c r="AT36" s="502"/>
      <c r="AU36" s="502"/>
      <c r="AV36" s="502"/>
      <c r="AW36" s="502"/>
      <c r="AX36" s="379" t="s">
        <v>195</v>
      </c>
      <c r="AY36" s="502"/>
      <c r="AZ36" s="502"/>
      <c r="BA36" s="502"/>
      <c r="BB36" s="502"/>
      <c r="BC36" s="502"/>
      <c r="BD36" s="502"/>
      <c r="BE36" s="502"/>
      <c r="BF36" s="502"/>
      <c r="BG36" s="379" t="s">
        <v>196</v>
      </c>
      <c r="BH36" s="502"/>
      <c r="BI36" s="502"/>
      <c r="BJ36" s="502"/>
      <c r="BK36" s="502"/>
      <c r="BL36" s="502"/>
      <c r="BM36" s="502"/>
      <c r="BN36" s="502"/>
      <c r="BO36" s="502"/>
      <c r="BP36" s="502"/>
      <c r="BQ36" s="502"/>
      <c r="BR36" s="502"/>
      <c r="BS36" s="502"/>
      <c r="BT36" s="502"/>
      <c r="BU36" s="502"/>
      <c r="BV36" s="502"/>
      <c r="BW36" s="502"/>
      <c r="BX36" s="502"/>
      <c r="BY36" s="502"/>
      <c r="BZ36" s="502"/>
      <c r="CA36" s="502"/>
      <c r="CB36" s="502"/>
    </row>
    <row r="37" spans="1:123">
      <c r="A37" s="615">
        <v>1</v>
      </c>
      <c r="B37" s="616"/>
      <c r="C37" s="616"/>
      <c r="D37" s="615">
        <v>2</v>
      </c>
      <c r="E37" s="616"/>
      <c r="F37" s="616"/>
      <c r="G37" s="616"/>
      <c r="H37" s="616"/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5">
        <v>3</v>
      </c>
      <c r="U37" s="616"/>
      <c r="V37" s="616"/>
      <c r="W37" s="616"/>
      <c r="X37" s="616"/>
      <c r="Y37" s="616"/>
      <c r="Z37" s="616"/>
      <c r="AA37" s="616"/>
      <c r="AB37" s="616"/>
      <c r="AC37" s="616"/>
      <c r="AD37" s="616"/>
      <c r="AE37" s="616"/>
      <c r="AF37" s="615">
        <v>4</v>
      </c>
      <c r="AG37" s="616"/>
      <c r="AH37" s="616"/>
      <c r="AI37" s="616"/>
      <c r="AJ37" s="616"/>
      <c r="AK37" s="616"/>
      <c r="AL37" s="616"/>
      <c r="AM37" s="616"/>
      <c r="AN37" s="615">
        <v>5</v>
      </c>
      <c r="AO37" s="616"/>
      <c r="AP37" s="616"/>
      <c r="AQ37" s="616"/>
      <c r="AR37" s="616"/>
      <c r="AS37" s="616"/>
      <c r="AT37" s="616"/>
      <c r="AU37" s="616"/>
      <c r="AV37" s="616"/>
      <c r="AW37" s="616"/>
      <c r="AX37" s="615">
        <v>6</v>
      </c>
      <c r="AY37" s="616"/>
      <c r="AZ37" s="616"/>
      <c r="BA37" s="616"/>
      <c r="BB37" s="616"/>
      <c r="BC37" s="616"/>
      <c r="BD37" s="616"/>
      <c r="BE37" s="616"/>
      <c r="BF37" s="616"/>
      <c r="BG37" s="615">
        <v>7</v>
      </c>
      <c r="BH37" s="616"/>
      <c r="BI37" s="616"/>
      <c r="BJ37" s="616"/>
      <c r="BK37" s="616"/>
      <c r="BL37" s="616"/>
      <c r="BM37" s="616"/>
      <c r="BN37" s="616"/>
      <c r="BO37" s="616"/>
      <c r="BP37" s="616"/>
      <c r="BQ37" s="615">
        <v>8</v>
      </c>
      <c r="BR37" s="616"/>
      <c r="BS37" s="616"/>
      <c r="BT37" s="616"/>
      <c r="BU37" s="616"/>
      <c r="BV37" s="616"/>
      <c r="BW37" s="616"/>
      <c r="BX37" s="616"/>
      <c r="BY37" s="616"/>
      <c r="BZ37" s="616"/>
      <c r="CA37" s="616"/>
      <c r="CB37" s="616"/>
    </row>
    <row r="38" spans="1:123" ht="39.75" customHeight="1">
      <c r="A38" s="379" t="s">
        <v>197</v>
      </c>
      <c r="B38" s="502"/>
      <c r="C38" s="502"/>
      <c r="D38" s="635" t="s">
        <v>312</v>
      </c>
      <c r="E38" s="636"/>
      <c r="F38" s="636"/>
      <c r="G38" s="636"/>
      <c r="H38" s="636"/>
      <c r="I38" s="636"/>
      <c r="J38" s="636"/>
      <c r="K38" s="636"/>
      <c r="L38" s="636"/>
      <c r="M38" s="636"/>
      <c r="N38" s="636"/>
      <c r="O38" s="636"/>
      <c r="P38" s="636"/>
      <c r="Q38" s="636"/>
      <c r="R38" s="636"/>
      <c r="S38" s="637"/>
      <c r="T38" s="454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6"/>
      <c r="AF38" s="475"/>
      <c r="AG38" s="476"/>
      <c r="AH38" s="476"/>
      <c r="AI38" s="476"/>
      <c r="AJ38" s="476"/>
      <c r="AK38" s="476"/>
      <c r="AL38" s="476"/>
      <c r="AM38" s="476"/>
      <c r="AN38" s="475"/>
      <c r="AO38" s="476"/>
      <c r="AP38" s="476"/>
      <c r="AQ38" s="476"/>
      <c r="AR38" s="476"/>
      <c r="AS38" s="476"/>
      <c r="AT38" s="476"/>
      <c r="AU38" s="476"/>
      <c r="AV38" s="476"/>
      <c r="AW38" s="476"/>
      <c r="AX38" s="475"/>
      <c r="AY38" s="476"/>
      <c r="AZ38" s="476"/>
      <c r="BA38" s="476"/>
      <c r="BB38" s="476"/>
      <c r="BC38" s="476"/>
      <c r="BD38" s="476"/>
      <c r="BE38" s="476"/>
      <c r="BF38" s="476"/>
      <c r="BG38" s="475"/>
      <c r="BH38" s="476"/>
      <c r="BI38" s="476"/>
      <c r="BJ38" s="476"/>
      <c r="BK38" s="476"/>
      <c r="BL38" s="476"/>
      <c r="BM38" s="476"/>
      <c r="BN38" s="476"/>
      <c r="BO38" s="476"/>
      <c r="BP38" s="476"/>
      <c r="BQ38" s="475"/>
      <c r="BR38" s="476"/>
      <c r="BS38" s="476"/>
      <c r="BT38" s="476"/>
      <c r="BU38" s="476"/>
      <c r="BV38" s="476"/>
      <c r="BW38" s="476"/>
      <c r="BX38" s="476"/>
      <c r="BY38" s="476"/>
      <c r="BZ38" s="476"/>
      <c r="CA38" s="476"/>
      <c r="CB38" s="476"/>
      <c r="CC38" s="39"/>
    </row>
    <row r="39" spans="1:123" ht="26.25" customHeight="1">
      <c r="A39" s="423" t="s">
        <v>137</v>
      </c>
      <c r="B39" s="483"/>
      <c r="C39" s="483"/>
      <c r="D39" s="729" t="s">
        <v>198</v>
      </c>
      <c r="E39" s="730"/>
      <c r="F39" s="730"/>
      <c r="G39" s="730"/>
      <c r="H39" s="730"/>
      <c r="I39" s="730"/>
      <c r="J39" s="730"/>
      <c r="K39" s="730"/>
      <c r="L39" s="730"/>
      <c r="M39" s="730"/>
      <c r="N39" s="730"/>
      <c r="O39" s="730"/>
      <c r="P39" s="730"/>
      <c r="Q39" s="730"/>
      <c r="R39" s="730"/>
      <c r="S39" s="731"/>
      <c r="T39" s="454"/>
      <c r="U39" s="455"/>
      <c r="V39" s="455"/>
      <c r="W39" s="455"/>
      <c r="X39" s="455"/>
      <c r="Y39" s="455"/>
      <c r="Z39" s="455"/>
      <c r="AA39" s="455"/>
      <c r="AB39" s="455"/>
      <c r="AC39" s="455"/>
      <c r="AD39" s="455"/>
      <c r="AE39" s="456"/>
      <c r="AF39" s="475"/>
      <c r="AG39" s="476"/>
      <c r="AH39" s="476"/>
      <c r="AI39" s="476"/>
      <c r="AJ39" s="476"/>
      <c r="AK39" s="476"/>
      <c r="AL39" s="476"/>
      <c r="AM39" s="476"/>
      <c r="AN39" s="475"/>
      <c r="AO39" s="476"/>
      <c r="AP39" s="476"/>
      <c r="AQ39" s="476"/>
      <c r="AR39" s="476"/>
      <c r="AS39" s="476"/>
      <c r="AT39" s="476"/>
      <c r="AU39" s="476"/>
      <c r="AV39" s="476"/>
      <c r="AW39" s="476"/>
      <c r="AX39" s="475"/>
      <c r="AY39" s="476"/>
      <c r="AZ39" s="476"/>
      <c r="BA39" s="476"/>
      <c r="BB39" s="476"/>
      <c r="BC39" s="476"/>
      <c r="BD39" s="476"/>
      <c r="BE39" s="476"/>
      <c r="BF39" s="476"/>
      <c r="BG39" s="475"/>
      <c r="BH39" s="476"/>
      <c r="BI39" s="476"/>
      <c r="BJ39" s="476"/>
      <c r="BK39" s="476"/>
      <c r="BL39" s="476"/>
      <c r="BM39" s="476"/>
      <c r="BN39" s="476"/>
      <c r="BO39" s="476"/>
      <c r="BP39" s="476"/>
      <c r="BQ39" s="475"/>
      <c r="BR39" s="476"/>
      <c r="BS39" s="476"/>
      <c r="BT39" s="476"/>
      <c r="BU39" s="476"/>
      <c r="BV39" s="476"/>
      <c r="BW39" s="476"/>
      <c r="BX39" s="476"/>
      <c r="BY39" s="476"/>
      <c r="BZ39" s="476"/>
      <c r="CA39" s="476"/>
      <c r="CB39" s="476"/>
      <c r="CC39" s="39"/>
    </row>
    <row r="40" spans="1:123" ht="15" customHeight="1">
      <c r="A40" s="672" t="s">
        <v>139</v>
      </c>
      <c r="B40" s="673"/>
      <c r="C40" s="674"/>
      <c r="D40" s="635" t="s">
        <v>199</v>
      </c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  <c r="R40" s="636"/>
      <c r="S40" s="637"/>
      <c r="T40" s="454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6"/>
      <c r="AF40" s="475"/>
      <c r="AG40" s="476"/>
      <c r="AH40" s="476"/>
      <c r="AI40" s="476"/>
      <c r="AJ40" s="476"/>
      <c r="AK40" s="476"/>
      <c r="AL40" s="476"/>
      <c r="AM40" s="476"/>
      <c r="AN40" s="683"/>
      <c r="AO40" s="684"/>
      <c r="AP40" s="684"/>
      <c r="AQ40" s="684"/>
      <c r="AR40" s="684"/>
      <c r="AS40" s="684"/>
      <c r="AT40" s="684"/>
      <c r="AU40" s="684"/>
      <c r="AV40" s="684"/>
      <c r="AW40" s="685"/>
      <c r="AX40" s="683"/>
      <c r="AY40" s="684"/>
      <c r="AZ40" s="684"/>
      <c r="BA40" s="684"/>
      <c r="BB40" s="684"/>
      <c r="BC40" s="684"/>
      <c r="BD40" s="684"/>
      <c r="BE40" s="684"/>
      <c r="BF40" s="685"/>
      <c r="BG40" s="683"/>
      <c r="BH40" s="684"/>
      <c r="BI40" s="684"/>
      <c r="BJ40" s="684"/>
      <c r="BK40" s="684"/>
      <c r="BL40" s="684"/>
      <c r="BM40" s="684"/>
      <c r="BN40" s="684"/>
      <c r="BO40" s="684"/>
      <c r="BP40" s="685"/>
      <c r="BQ40" s="475"/>
      <c r="BR40" s="476"/>
      <c r="BS40" s="476"/>
      <c r="BT40" s="476"/>
      <c r="BU40" s="476"/>
      <c r="BV40" s="476"/>
      <c r="BW40" s="476"/>
      <c r="BX40" s="476"/>
      <c r="BY40" s="476"/>
      <c r="BZ40" s="476"/>
      <c r="CA40" s="476"/>
      <c r="CB40" s="476"/>
      <c r="CC40" s="39"/>
    </row>
    <row r="41" spans="1:123">
      <c r="A41" s="477"/>
      <c r="B41" s="478"/>
      <c r="C41" s="479"/>
      <c r="D41" s="480" t="s">
        <v>168</v>
      </c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2"/>
      <c r="T41" s="423" t="s">
        <v>5</v>
      </c>
      <c r="U41" s="483"/>
      <c r="V41" s="483"/>
      <c r="W41" s="483"/>
      <c r="X41" s="483"/>
      <c r="Y41" s="483"/>
      <c r="Z41" s="483"/>
      <c r="AA41" s="483"/>
      <c r="AB41" s="483"/>
      <c r="AC41" s="483"/>
      <c r="AD41" s="483"/>
      <c r="AE41" s="483"/>
      <c r="AF41" s="484" t="s">
        <v>5</v>
      </c>
      <c r="AG41" s="485"/>
      <c r="AH41" s="485"/>
      <c r="AI41" s="485"/>
      <c r="AJ41" s="485"/>
      <c r="AK41" s="485"/>
      <c r="AL41" s="485"/>
      <c r="AM41" s="485"/>
      <c r="AN41" s="484" t="s">
        <v>5</v>
      </c>
      <c r="AO41" s="485"/>
      <c r="AP41" s="485"/>
      <c r="AQ41" s="485"/>
      <c r="AR41" s="485"/>
      <c r="AS41" s="485"/>
      <c r="AT41" s="485"/>
      <c r="AU41" s="485"/>
      <c r="AV41" s="485"/>
      <c r="AW41" s="485"/>
      <c r="AX41" s="484" t="s">
        <v>5</v>
      </c>
      <c r="AY41" s="485"/>
      <c r="AZ41" s="485"/>
      <c r="BA41" s="485"/>
      <c r="BB41" s="485"/>
      <c r="BC41" s="485"/>
      <c r="BD41" s="485"/>
      <c r="BE41" s="485"/>
      <c r="BF41" s="485"/>
      <c r="BG41" s="484" t="s">
        <v>5</v>
      </c>
      <c r="BH41" s="485"/>
      <c r="BI41" s="485"/>
      <c r="BJ41" s="485"/>
      <c r="BK41" s="485"/>
      <c r="BL41" s="485"/>
      <c r="BM41" s="485"/>
      <c r="BN41" s="485"/>
      <c r="BO41" s="485"/>
      <c r="BP41" s="485"/>
      <c r="BQ41" s="486">
        <v>35630115</v>
      </c>
      <c r="BR41" s="487"/>
      <c r="BS41" s="487"/>
      <c r="BT41" s="487"/>
      <c r="BU41" s="487"/>
      <c r="BV41" s="487"/>
      <c r="BW41" s="487"/>
      <c r="BX41" s="487"/>
      <c r="BY41" s="487"/>
      <c r="BZ41" s="487"/>
      <c r="CA41" s="487"/>
      <c r="CB41" s="488"/>
    </row>
    <row r="42" spans="1:123">
      <c r="A42" s="86"/>
      <c r="B42" s="86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61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9"/>
      <c r="AF42" s="90"/>
      <c r="AG42" s="91"/>
      <c r="AH42" s="91"/>
      <c r="AI42" s="91"/>
      <c r="AJ42" s="91"/>
      <c r="AK42" s="91"/>
      <c r="AL42" s="91"/>
      <c r="AM42" s="91"/>
      <c r="AN42" s="90"/>
      <c r="AO42" s="91"/>
      <c r="AP42" s="91"/>
      <c r="AQ42" s="91"/>
      <c r="AR42" s="91"/>
      <c r="AS42" s="91"/>
      <c r="AT42" s="91"/>
      <c r="AU42" s="91"/>
      <c r="AV42" s="91"/>
      <c r="AW42" s="91"/>
      <c r="AX42" s="90"/>
      <c r="AY42" s="91"/>
      <c r="AZ42" s="91"/>
      <c r="BA42" s="91"/>
      <c r="BB42" s="91"/>
      <c r="BC42" s="91"/>
      <c r="BD42" s="91"/>
      <c r="BE42" s="91"/>
      <c r="BF42" s="91"/>
      <c r="BG42" s="90"/>
      <c r="BH42" s="91"/>
      <c r="BI42" s="91"/>
      <c r="BJ42" s="91"/>
      <c r="BK42" s="91"/>
      <c r="BL42" s="91"/>
      <c r="BM42" s="91"/>
      <c r="BN42" s="91"/>
      <c r="BO42" s="91"/>
      <c r="BP42" s="91"/>
      <c r="BQ42" s="92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</row>
    <row r="43" spans="1:123" s="31" customFormat="1" ht="15">
      <c r="A43" s="620" t="s">
        <v>161</v>
      </c>
      <c r="B43" s="620"/>
      <c r="C43" s="620"/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  <c r="AC43" s="620"/>
      <c r="AD43" s="620"/>
      <c r="AE43" s="570" t="s">
        <v>200</v>
      </c>
      <c r="AF43" s="570"/>
      <c r="AG43" s="570"/>
      <c r="AH43" s="570"/>
      <c r="AI43" s="570"/>
      <c r="AJ43" s="570"/>
      <c r="AK43" s="570"/>
      <c r="AL43" s="570"/>
      <c r="AM43" s="570"/>
      <c r="AN43" s="570"/>
      <c r="AO43" s="570"/>
      <c r="AP43" s="570"/>
      <c r="AQ43" s="570"/>
      <c r="AR43" s="570"/>
      <c r="AS43" s="570"/>
      <c r="AT43" s="570"/>
      <c r="AU43" s="570"/>
      <c r="AV43" s="570"/>
      <c r="AW43" s="570"/>
      <c r="AX43" s="570"/>
      <c r="AY43" s="570"/>
      <c r="AZ43" s="570"/>
      <c r="BA43" s="570"/>
      <c r="BB43" s="570"/>
      <c r="BC43" s="570"/>
      <c r="BD43" s="570"/>
      <c r="BE43" s="570"/>
      <c r="BF43" s="570"/>
      <c r="BG43" s="570"/>
      <c r="BH43" s="570"/>
      <c r="BI43" s="570"/>
      <c r="BJ43" s="570"/>
      <c r="BK43" s="570"/>
      <c r="BL43" s="570"/>
      <c r="BM43" s="570"/>
      <c r="BN43" s="570"/>
      <c r="BO43" s="570"/>
      <c r="BP43" s="570"/>
      <c r="BQ43" s="570"/>
      <c r="BR43" s="570"/>
      <c r="BS43" s="570"/>
      <c r="BT43" s="570"/>
      <c r="BU43" s="570"/>
      <c r="BV43" s="570"/>
      <c r="BW43" s="570"/>
      <c r="BX43" s="570"/>
      <c r="BY43" s="570"/>
      <c r="BZ43" s="570"/>
      <c r="CA43" s="570"/>
      <c r="CB43" s="570"/>
    </row>
    <row r="44" spans="1:123" s="31" customFormat="1" ht="9.6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</row>
    <row r="45" spans="1:123" s="31" customFormat="1" ht="15">
      <c r="A45" s="33" t="s">
        <v>162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570" t="s">
        <v>186</v>
      </c>
      <c r="T45" s="570"/>
      <c r="U45" s="570"/>
      <c r="V45" s="570"/>
      <c r="W45" s="570"/>
      <c r="X45" s="570"/>
      <c r="Y45" s="570"/>
      <c r="Z45" s="570"/>
      <c r="AA45" s="570"/>
      <c r="AB45" s="570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570"/>
      <c r="AN45" s="570"/>
      <c r="AO45" s="570"/>
      <c r="AP45" s="570"/>
      <c r="AQ45" s="570"/>
      <c r="AR45" s="570"/>
      <c r="AS45" s="570"/>
      <c r="AT45" s="570"/>
      <c r="AU45" s="570"/>
      <c r="AV45" s="570"/>
      <c r="AW45" s="570"/>
      <c r="AX45" s="570"/>
      <c r="AY45" s="570"/>
      <c r="AZ45" s="570"/>
      <c r="BA45" s="570"/>
      <c r="BB45" s="570"/>
      <c r="BC45" s="570"/>
      <c r="BD45" s="570"/>
      <c r="BE45" s="570"/>
      <c r="BF45" s="570"/>
      <c r="BG45" s="570"/>
      <c r="BH45" s="570"/>
      <c r="BI45" s="570"/>
      <c r="BJ45" s="570"/>
      <c r="BK45" s="570"/>
      <c r="BL45" s="570"/>
      <c r="BM45" s="570"/>
      <c r="BN45" s="570"/>
      <c r="BO45" s="570"/>
      <c r="BP45" s="570"/>
      <c r="BQ45" s="570"/>
      <c r="BR45" s="570"/>
      <c r="BS45" s="570"/>
      <c r="BT45" s="570"/>
      <c r="BU45" s="570"/>
      <c r="BV45" s="570"/>
      <c r="BW45" s="570"/>
      <c r="BX45" s="570"/>
      <c r="BY45" s="570"/>
      <c r="BZ45" s="570"/>
      <c r="CA45" s="570"/>
      <c r="CB45" s="570"/>
    </row>
    <row r="46" spans="1:123" s="31" customFormat="1" ht="7.1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</row>
    <row r="47" spans="1:123" s="31" customFormat="1" ht="34.15" customHeight="1">
      <c r="A47" s="33" t="s">
        <v>164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704" t="s">
        <v>201</v>
      </c>
      <c r="AI47" s="704"/>
      <c r="AJ47" s="704"/>
      <c r="AK47" s="704"/>
      <c r="AL47" s="704"/>
      <c r="AM47" s="704"/>
      <c r="AN47" s="704"/>
      <c r="AO47" s="704"/>
      <c r="AP47" s="704"/>
      <c r="AQ47" s="704"/>
      <c r="AR47" s="704"/>
      <c r="AS47" s="704"/>
      <c r="AT47" s="704"/>
      <c r="AU47" s="704"/>
      <c r="AV47" s="704"/>
      <c r="AW47" s="704"/>
      <c r="AX47" s="704"/>
      <c r="AY47" s="704"/>
      <c r="AZ47" s="704"/>
      <c r="BA47" s="704"/>
      <c r="BB47" s="704"/>
      <c r="BC47" s="704"/>
      <c r="BD47" s="704"/>
      <c r="BE47" s="704"/>
      <c r="BF47" s="704"/>
      <c r="BG47" s="704"/>
      <c r="BH47" s="704"/>
      <c r="BI47" s="704"/>
      <c r="BJ47" s="704"/>
      <c r="BK47" s="704"/>
      <c r="BL47" s="704"/>
      <c r="BM47" s="704"/>
      <c r="BN47" s="704"/>
      <c r="BO47" s="704"/>
      <c r="BP47" s="704"/>
      <c r="BQ47" s="704"/>
      <c r="BR47" s="704"/>
      <c r="BS47" s="704"/>
      <c r="BT47" s="704"/>
      <c r="BU47" s="704"/>
      <c r="BV47" s="704"/>
      <c r="BW47" s="704"/>
      <c r="BX47" s="704"/>
      <c r="BY47" s="704"/>
      <c r="BZ47" s="704"/>
      <c r="CA47" s="704"/>
      <c r="CB47" s="704"/>
    </row>
    <row r="48" spans="1:123" s="31" customFormat="1" ht="1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</row>
    <row r="49" spans="1:80" s="31" customFormat="1" ht="31.5" customHeight="1">
      <c r="A49" s="568" t="s">
        <v>202</v>
      </c>
      <c r="B49" s="568"/>
      <c r="C49" s="568"/>
      <c r="D49" s="568"/>
      <c r="E49" s="568"/>
      <c r="F49" s="568"/>
      <c r="G49" s="568"/>
      <c r="H49" s="568"/>
      <c r="I49" s="568"/>
      <c r="J49" s="568"/>
      <c r="K49" s="568"/>
      <c r="L49" s="568"/>
      <c r="M49" s="568"/>
      <c r="N49" s="568"/>
      <c r="O49" s="568"/>
      <c r="P49" s="568"/>
      <c r="Q49" s="568"/>
      <c r="R49" s="568"/>
      <c r="S49" s="568"/>
      <c r="T49" s="568"/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  <c r="AF49" s="568"/>
      <c r="AG49" s="568"/>
      <c r="AH49" s="568"/>
      <c r="AI49" s="568"/>
      <c r="AJ49" s="568"/>
      <c r="AK49" s="568"/>
      <c r="AL49" s="568"/>
      <c r="AM49" s="568"/>
      <c r="AN49" s="568"/>
      <c r="AO49" s="568"/>
      <c r="AP49" s="568"/>
      <c r="AQ49" s="568"/>
      <c r="AR49" s="568"/>
      <c r="AS49" s="568"/>
      <c r="AT49" s="568"/>
      <c r="AU49" s="568"/>
      <c r="AV49" s="568"/>
      <c r="AW49" s="568"/>
      <c r="AX49" s="568"/>
      <c r="AY49" s="568"/>
      <c r="AZ49" s="568"/>
      <c r="BA49" s="568"/>
      <c r="BB49" s="568"/>
      <c r="BC49" s="568"/>
      <c r="BD49" s="568"/>
      <c r="BE49" s="568"/>
      <c r="BF49" s="568"/>
      <c r="BG49" s="568"/>
      <c r="BH49" s="568"/>
      <c r="BI49" s="568"/>
      <c r="BJ49" s="568"/>
      <c r="BK49" s="568"/>
      <c r="BL49" s="568"/>
      <c r="BM49" s="568"/>
      <c r="BN49" s="568"/>
      <c r="BO49" s="568"/>
      <c r="BP49" s="568"/>
      <c r="BQ49" s="568"/>
      <c r="BR49" s="568"/>
      <c r="BS49" s="568"/>
      <c r="BT49" s="568"/>
      <c r="BU49" s="568"/>
      <c r="BV49" s="568"/>
      <c r="BW49" s="568"/>
      <c r="BX49" s="568"/>
      <c r="BY49" s="568"/>
      <c r="BZ49" s="568"/>
      <c r="CA49" s="568"/>
      <c r="CB49" s="568"/>
    </row>
    <row r="50" spans="1:80" s="31" customFormat="1" ht="9.6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</row>
    <row r="51" spans="1:80" s="31" customFormat="1" ht="13.9" customHeight="1">
      <c r="A51" s="370" t="s">
        <v>165</v>
      </c>
      <c r="B51" s="371"/>
      <c r="C51" s="371"/>
      <c r="D51" s="372"/>
      <c r="E51" s="379" t="s">
        <v>166</v>
      </c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79" t="s">
        <v>203</v>
      </c>
      <c r="AB51" s="340"/>
      <c r="AC51" s="340"/>
      <c r="AD51" s="340"/>
      <c r="AE51" s="340"/>
      <c r="AF51" s="340"/>
      <c r="AG51" s="340"/>
      <c r="AH51" s="340"/>
      <c r="AI51" s="340"/>
      <c r="AJ51" s="370" t="s">
        <v>204</v>
      </c>
      <c r="AK51" s="518"/>
      <c r="AL51" s="518"/>
      <c r="AM51" s="518"/>
      <c r="AN51" s="518"/>
      <c r="AO51" s="518"/>
      <c r="AP51" s="518"/>
      <c r="AQ51" s="518"/>
      <c r="AR51" s="518"/>
      <c r="AS51" s="518"/>
      <c r="AT51" s="519"/>
      <c r="AU51" s="370" t="s">
        <v>205</v>
      </c>
      <c r="AV51" s="518"/>
      <c r="AW51" s="518"/>
      <c r="AX51" s="518"/>
      <c r="AY51" s="518"/>
      <c r="AZ51" s="518"/>
      <c r="BA51" s="518"/>
      <c r="BB51" s="518"/>
      <c r="BC51" s="518"/>
      <c r="BD51" s="519"/>
      <c r="BE51" s="379" t="s">
        <v>206</v>
      </c>
      <c r="BF51" s="536"/>
      <c r="BG51" s="536"/>
      <c r="BH51" s="536"/>
      <c r="BI51" s="536"/>
      <c r="BJ51" s="536"/>
      <c r="BK51" s="536"/>
      <c r="BL51" s="536"/>
      <c r="BM51" s="536"/>
      <c r="BN51" s="536"/>
      <c r="BO51" s="536"/>
      <c r="BP51" s="536"/>
      <c r="BQ51" s="536"/>
      <c r="BR51" s="536"/>
      <c r="BS51" s="536"/>
      <c r="BT51" s="536"/>
      <c r="BU51" s="536"/>
      <c r="BV51" s="536"/>
      <c r="BW51" s="536"/>
      <c r="BX51" s="536"/>
      <c r="BY51" s="536"/>
      <c r="BZ51" s="536"/>
      <c r="CA51" s="536"/>
      <c r="CB51" s="536"/>
    </row>
    <row r="52" spans="1:80" s="31" customFormat="1" ht="14.45" customHeight="1">
      <c r="A52" s="373"/>
      <c r="B52" s="374"/>
      <c r="C52" s="374"/>
      <c r="D52" s="375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340"/>
      <c r="AJ52" s="520"/>
      <c r="AK52" s="521"/>
      <c r="AL52" s="521"/>
      <c r="AM52" s="521"/>
      <c r="AN52" s="521"/>
      <c r="AO52" s="521"/>
      <c r="AP52" s="521"/>
      <c r="AQ52" s="521"/>
      <c r="AR52" s="521"/>
      <c r="AS52" s="521"/>
      <c r="AT52" s="522"/>
      <c r="AU52" s="520"/>
      <c r="AV52" s="521"/>
      <c r="AW52" s="521"/>
      <c r="AX52" s="521"/>
      <c r="AY52" s="521"/>
      <c r="AZ52" s="521"/>
      <c r="BA52" s="521"/>
      <c r="BB52" s="521"/>
      <c r="BC52" s="521"/>
      <c r="BD52" s="522"/>
      <c r="BE52" s="379" t="s">
        <v>276</v>
      </c>
      <c r="BF52" s="340"/>
      <c r="BG52" s="340"/>
      <c r="BH52" s="340"/>
      <c r="BI52" s="340"/>
      <c r="BJ52" s="340"/>
      <c r="BK52" s="340"/>
      <c r="BL52" s="340"/>
      <c r="BM52" s="340"/>
      <c r="BN52" s="379" t="s">
        <v>274</v>
      </c>
      <c r="BO52" s="340"/>
      <c r="BP52" s="340"/>
      <c r="BQ52" s="340"/>
      <c r="BR52" s="340"/>
      <c r="BS52" s="340"/>
      <c r="BT52" s="340"/>
      <c r="BU52" s="340"/>
      <c r="BV52" s="340"/>
      <c r="BW52" s="340"/>
      <c r="BX52" s="340"/>
      <c r="BY52" s="340"/>
      <c r="BZ52" s="340"/>
      <c r="CA52" s="340"/>
      <c r="CB52" s="340"/>
    </row>
    <row r="53" spans="1:80" s="31" customFormat="1" ht="13.9" customHeight="1">
      <c r="A53" s="373"/>
      <c r="B53" s="374"/>
      <c r="C53" s="374"/>
      <c r="D53" s="375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520"/>
      <c r="AK53" s="521"/>
      <c r="AL53" s="521"/>
      <c r="AM53" s="521"/>
      <c r="AN53" s="521"/>
      <c r="AO53" s="521"/>
      <c r="AP53" s="521"/>
      <c r="AQ53" s="521"/>
      <c r="AR53" s="521"/>
      <c r="AS53" s="521"/>
      <c r="AT53" s="522"/>
      <c r="AU53" s="520"/>
      <c r="AV53" s="521"/>
      <c r="AW53" s="521"/>
      <c r="AX53" s="521"/>
      <c r="AY53" s="521"/>
      <c r="AZ53" s="521"/>
      <c r="BA53" s="521"/>
      <c r="BB53" s="521"/>
      <c r="BC53" s="521"/>
      <c r="BD53" s="522"/>
      <c r="BE53" s="340"/>
      <c r="BF53" s="340"/>
      <c r="BG53" s="340"/>
      <c r="BH53" s="340"/>
      <c r="BI53" s="340"/>
      <c r="BJ53" s="340"/>
      <c r="BK53" s="340"/>
      <c r="BL53" s="340"/>
      <c r="BM53" s="340"/>
      <c r="BN53" s="379" t="s">
        <v>485</v>
      </c>
      <c r="BO53" s="340"/>
      <c r="BP53" s="340"/>
      <c r="BQ53" s="340"/>
      <c r="BR53" s="340"/>
      <c r="BS53" s="340"/>
      <c r="BT53" s="340"/>
      <c r="BU53" s="340"/>
      <c r="BV53" s="340"/>
      <c r="BW53" s="379" t="s">
        <v>518</v>
      </c>
      <c r="BX53" s="340"/>
      <c r="BY53" s="340"/>
      <c r="BZ53" s="340"/>
      <c r="CA53" s="340"/>
      <c r="CB53" s="340"/>
    </row>
    <row r="54" spans="1:80" s="31" customFormat="1" ht="13.9" customHeight="1">
      <c r="A54" s="376"/>
      <c r="B54" s="377"/>
      <c r="C54" s="377"/>
      <c r="D54" s="378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523"/>
      <c r="AK54" s="524"/>
      <c r="AL54" s="524"/>
      <c r="AM54" s="524"/>
      <c r="AN54" s="524"/>
      <c r="AO54" s="524"/>
      <c r="AP54" s="524"/>
      <c r="AQ54" s="524"/>
      <c r="AR54" s="524"/>
      <c r="AS54" s="524"/>
      <c r="AT54" s="525"/>
      <c r="AU54" s="523"/>
      <c r="AV54" s="524"/>
      <c r="AW54" s="524"/>
      <c r="AX54" s="524"/>
      <c r="AY54" s="524"/>
      <c r="AZ54" s="524"/>
      <c r="BA54" s="524"/>
      <c r="BB54" s="524"/>
      <c r="BC54" s="524"/>
      <c r="BD54" s="525"/>
      <c r="BE54" s="340"/>
      <c r="BF54" s="340"/>
      <c r="BG54" s="340"/>
      <c r="BH54" s="340"/>
      <c r="BI54" s="340"/>
      <c r="BJ54" s="340"/>
      <c r="BK54" s="340"/>
      <c r="BL54" s="340"/>
      <c r="BM54" s="340"/>
      <c r="BN54" s="340"/>
      <c r="BO54" s="340"/>
      <c r="BP54" s="340"/>
      <c r="BQ54" s="340"/>
      <c r="BR54" s="340"/>
      <c r="BS54" s="340"/>
      <c r="BT54" s="340"/>
      <c r="BU54" s="340"/>
      <c r="BV54" s="340"/>
      <c r="BW54" s="340"/>
      <c r="BX54" s="340"/>
      <c r="BY54" s="340"/>
      <c r="BZ54" s="340"/>
      <c r="CA54" s="340"/>
      <c r="CB54" s="340"/>
    </row>
    <row r="55" spans="1:80" s="31" customFormat="1" ht="15">
      <c r="A55" s="699">
        <v>1</v>
      </c>
      <c r="B55" s="700"/>
      <c r="C55" s="700"/>
      <c r="D55" s="701"/>
      <c r="E55" s="346">
        <v>2</v>
      </c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6">
        <v>3</v>
      </c>
      <c r="AB55" s="347"/>
      <c r="AC55" s="347"/>
      <c r="AD55" s="347"/>
      <c r="AE55" s="347"/>
      <c r="AF55" s="347"/>
      <c r="AG55" s="347"/>
      <c r="AH55" s="347"/>
      <c r="AI55" s="347"/>
      <c r="AJ55" s="699">
        <v>4</v>
      </c>
      <c r="AK55" s="700"/>
      <c r="AL55" s="700"/>
      <c r="AM55" s="700"/>
      <c r="AN55" s="700"/>
      <c r="AO55" s="700"/>
      <c r="AP55" s="700"/>
      <c r="AQ55" s="700"/>
      <c r="AR55" s="700"/>
      <c r="AS55" s="700"/>
      <c r="AT55" s="701"/>
      <c r="AU55" s="699">
        <v>5</v>
      </c>
      <c r="AV55" s="700"/>
      <c r="AW55" s="700"/>
      <c r="AX55" s="700"/>
      <c r="AY55" s="700"/>
      <c r="AZ55" s="700"/>
      <c r="BA55" s="700"/>
      <c r="BB55" s="700"/>
      <c r="BC55" s="700"/>
      <c r="BD55" s="701"/>
      <c r="BE55" s="346">
        <v>6</v>
      </c>
      <c r="BF55" s="347"/>
      <c r="BG55" s="347"/>
      <c r="BH55" s="347"/>
      <c r="BI55" s="347"/>
      <c r="BJ55" s="347"/>
      <c r="BK55" s="347"/>
      <c r="BL55" s="347"/>
      <c r="BM55" s="347"/>
      <c r="BN55" s="346">
        <v>7</v>
      </c>
      <c r="BO55" s="347"/>
      <c r="BP55" s="347"/>
      <c r="BQ55" s="347"/>
      <c r="BR55" s="347"/>
      <c r="BS55" s="347"/>
      <c r="BT55" s="347"/>
      <c r="BU55" s="347"/>
      <c r="BV55" s="347"/>
      <c r="BW55" s="348">
        <v>8</v>
      </c>
      <c r="BX55" s="348"/>
      <c r="BY55" s="348"/>
      <c r="BZ55" s="348"/>
      <c r="CA55" s="348"/>
      <c r="CB55" s="348"/>
    </row>
    <row r="56" spans="1:80" s="31" customFormat="1" ht="27" customHeight="1">
      <c r="A56" s="699" t="s">
        <v>197</v>
      </c>
      <c r="B56" s="700"/>
      <c r="C56" s="700"/>
      <c r="D56" s="701"/>
      <c r="E56" s="384" t="s">
        <v>207</v>
      </c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346"/>
      <c r="AB56" s="347"/>
      <c r="AC56" s="347"/>
      <c r="AD56" s="347"/>
      <c r="AE56" s="347"/>
      <c r="AF56" s="347"/>
      <c r="AG56" s="347"/>
      <c r="AH56" s="347"/>
      <c r="AI56" s="347"/>
      <c r="AJ56" s="699"/>
      <c r="AK56" s="700"/>
      <c r="AL56" s="700"/>
      <c r="AM56" s="700"/>
      <c r="AN56" s="700"/>
      <c r="AO56" s="700"/>
      <c r="AP56" s="700"/>
      <c r="AQ56" s="700"/>
      <c r="AR56" s="700"/>
      <c r="AS56" s="700"/>
      <c r="AT56" s="701"/>
      <c r="AU56" s="699"/>
      <c r="AV56" s="700"/>
      <c r="AW56" s="700"/>
      <c r="AX56" s="700"/>
      <c r="AY56" s="700"/>
      <c r="AZ56" s="700"/>
      <c r="BA56" s="700"/>
      <c r="BB56" s="700"/>
      <c r="BC56" s="700"/>
      <c r="BD56" s="701"/>
      <c r="BE56" s="484">
        <v>150000</v>
      </c>
      <c r="BF56" s="703"/>
      <c r="BG56" s="703"/>
      <c r="BH56" s="703"/>
      <c r="BI56" s="703"/>
      <c r="BJ56" s="703"/>
      <c r="BK56" s="703"/>
      <c r="BL56" s="703"/>
      <c r="BM56" s="703"/>
      <c r="BN56" s="484">
        <v>150000</v>
      </c>
      <c r="BO56" s="703"/>
      <c r="BP56" s="703"/>
      <c r="BQ56" s="703"/>
      <c r="BR56" s="703"/>
      <c r="BS56" s="703"/>
      <c r="BT56" s="703"/>
      <c r="BU56" s="703"/>
      <c r="BV56" s="703"/>
      <c r="BW56" s="484">
        <v>150000</v>
      </c>
      <c r="BX56" s="703"/>
      <c r="BY56" s="703"/>
      <c r="BZ56" s="703"/>
      <c r="CA56" s="703"/>
      <c r="CB56" s="703"/>
    </row>
    <row r="57" spans="1:80" s="31" customFormat="1" ht="13.15" customHeight="1">
      <c r="A57" s="350"/>
      <c r="B57" s="351"/>
      <c r="C57" s="351"/>
      <c r="D57" s="352"/>
      <c r="E57" s="697" t="s">
        <v>168</v>
      </c>
      <c r="F57" s="698"/>
      <c r="G57" s="698"/>
      <c r="H57" s="698"/>
      <c r="I57" s="698"/>
      <c r="J57" s="698"/>
      <c r="K57" s="698"/>
      <c r="L57" s="698"/>
      <c r="M57" s="698"/>
      <c r="N57" s="698"/>
      <c r="O57" s="698"/>
      <c r="P57" s="698"/>
      <c r="Q57" s="698"/>
      <c r="R57" s="698"/>
      <c r="S57" s="698"/>
      <c r="T57" s="698"/>
      <c r="U57" s="698"/>
      <c r="V57" s="698"/>
      <c r="W57" s="698"/>
      <c r="X57" s="698"/>
      <c r="Y57" s="698"/>
      <c r="Z57" s="698"/>
      <c r="AA57" s="534"/>
      <c r="AB57" s="535"/>
      <c r="AC57" s="535"/>
      <c r="AD57" s="535"/>
      <c r="AE57" s="535"/>
      <c r="AF57" s="535"/>
      <c r="AG57" s="535"/>
      <c r="AH57" s="535"/>
      <c r="AI57" s="535"/>
      <c r="AJ57" s="341" t="s">
        <v>5</v>
      </c>
      <c r="AK57" s="342"/>
      <c r="AL57" s="342"/>
      <c r="AM57" s="342"/>
      <c r="AN57" s="342"/>
      <c r="AO57" s="342"/>
      <c r="AP57" s="342"/>
      <c r="AQ57" s="342"/>
      <c r="AR57" s="342"/>
      <c r="AS57" s="342"/>
      <c r="AT57" s="343"/>
      <c r="AU57" s="341" t="s">
        <v>5</v>
      </c>
      <c r="AV57" s="342"/>
      <c r="AW57" s="342"/>
      <c r="AX57" s="342"/>
      <c r="AY57" s="342"/>
      <c r="AZ57" s="342"/>
      <c r="BA57" s="342"/>
      <c r="BB57" s="342"/>
      <c r="BC57" s="342"/>
      <c r="BD57" s="343"/>
      <c r="BE57" s="417">
        <f>BE56</f>
        <v>150000</v>
      </c>
      <c r="BF57" s="418"/>
      <c r="BG57" s="418"/>
      <c r="BH57" s="418"/>
      <c r="BI57" s="418"/>
      <c r="BJ57" s="418"/>
      <c r="BK57" s="418"/>
      <c r="BL57" s="418"/>
      <c r="BM57" s="418"/>
      <c r="BN57" s="417">
        <f>BN56</f>
        <v>150000</v>
      </c>
      <c r="BO57" s="418"/>
      <c r="BP57" s="418">
        <f>BP56</f>
        <v>0</v>
      </c>
      <c r="BQ57" s="418"/>
      <c r="BR57" s="418"/>
      <c r="BS57" s="418"/>
      <c r="BT57" s="418"/>
      <c r="BU57" s="418"/>
      <c r="BV57" s="418"/>
      <c r="BW57" s="417">
        <f>BW56</f>
        <v>150000</v>
      </c>
      <c r="BX57" s="418"/>
      <c r="BY57" s="418"/>
      <c r="BZ57" s="418"/>
      <c r="CA57" s="418"/>
      <c r="CB57" s="418"/>
    </row>
    <row r="58" spans="1:80" s="31" customFormat="1" ht="13.15" customHeight="1">
      <c r="A58" s="38"/>
      <c r="B58" s="38"/>
      <c r="C58" s="38"/>
      <c r="D58" s="38"/>
      <c r="E58" s="42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38"/>
      <c r="AB58" s="60"/>
      <c r="AC58" s="60"/>
      <c r="AD58" s="60"/>
      <c r="AE58" s="60"/>
      <c r="AF58" s="60"/>
      <c r="AG58" s="60"/>
      <c r="AH58" s="60"/>
      <c r="AI58" s="60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61"/>
      <c r="BF58" s="62"/>
      <c r="BG58" s="62"/>
      <c r="BH58" s="62"/>
      <c r="BI58" s="62"/>
      <c r="BJ58" s="62"/>
      <c r="BK58" s="62"/>
      <c r="BL58" s="62"/>
      <c r="BM58" s="62"/>
      <c r="BN58" s="61"/>
      <c r="BO58" s="62"/>
      <c r="BP58" s="62"/>
      <c r="BQ58" s="62"/>
      <c r="BR58" s="62"/>
      <c r="BS58" s="62"/>
      <c r="BT58" s="62"/>
      <c r="BU58" s="62"/>
      <c r="BV58" s="62"/>
      <c r="BW58" s="63"/>
      <c r="BX58" s="63"/>
      <c r="BY58" s="63"/>
      <c r="BZ58" s="63"/>
      <c r="CA58" s="63"/>
      <c r="CB58" s="63"/>
    </row>
    <row r="59" spans="1:80">
      <c r="A59" s="568" t="s">
        <v>208</v>
      </c>
      <c r="B59" s="568"/>
      <c r="C59" s="568"/>
      <c r="D59" s="568"/>
      <c r="E59" s="568"/>
      <c r="F59" s="568"/>
      <c r="G59" s="568"/>
      <c r="H59" s="568"/>
      <c r="I59" s="568"/>
      <c r="J59" s="568"/>
      <c r="K59" s="568"/>
      <c r="L59" s="568"/>
      <c r="M59" s="568"/>
      <c r="N59" s="568"/>
      <c r="O59" s="568"/>
      <c r="P59" s="568"/>
      <c r="Q59" s="568"/>
      <c r="R59" s="568"/>
      <c r="S59" s="568"/>
      <c r="T59" s="568"/>
      <c r="U59" s="568"/>
      <c r="V59" s="568"/>
      <c r="W59" s="568"/>
      <c r="X59" s="568"/>
      <c r="Y59" s="568"/>
      <c r="Z59" s="568"/>
      <c r="AA59" s="568"/>
      <c r="AB59" s="568"/>
      <c r="AC59" s="568"/>
      <c r="AD59" s="568"/>
      <c r="AE59" s="568"/>
      <c r="AF59" s="568"/>
      <c r="AG59" s="568"/>
      <c r="AH59" s="568"/>
      <c r="AI59" s="568"/>
      <c r="AJ59" s="568"/>
      <c r="AK59" s="568"/>
      <c r="AL59" s="568"/>
      <c r="AM59" s="568"/>
      <c r="AN59" s="568"/>
      <c r="AO59" s="568"/>
      <c r="AP59" s="568"/>
      <c r="AQ59" s="568"/>
      <c r="AR59" s="568"/>
      <c r="AS59" s="568"/>
      <c r="AT59" s="568"/>
      <c r="AU59" s="568"/>
      <c r="AV59" s="568"/>
      <c r="AW59" s="568"/>
      <c r="AX59" s="568"/>
      <c r="AY59" s="568"/>
      <c r="AZ59" s="568"/>
      <c r="BA59" s="568"/>
      <c r="BB59" s="568"/>
      <c r="BC59" s="568"/>
      <c r="BD59" s="568"/>
      <c r="BE59" s="568"/>
      <c r="BF59" s="568"/>
      <c r="BG59" s="568"/>
      <c r="BH59" s="568"/>
      <c r="BI59" s="568"/>
      <c r="BJ59" s="568"/>
      <c r="BK59" s="568"/>
      <c r="BL59" s="568"/>
      <c r="BM59" s="568"/>
      <c r="BN59" s="568"/>
      <c r="BO59" s="568"/>
      <c r="BP59" s="568"/>
      <c r="BQ59" s="568"/>
      <c r="BR59" s="568"/>
      <c r="BS59" s="568"/>
      <c r="BT59" s="568"/>
      <c r="BU59" s="568"/>
      <c r="BV59" s="568"/>
      <c r="BW59" s="568"/>
      <c r="BX59" s="568"/>
      <c r="BY59" s="568"/>
      <c r="BZ59" s="568"/>
      <c r="CA59" s="568"/>
      <c r="CB59" s="568"/>
    </row>
    <row r="60" spans="1:80" ht="28.5" customHeight="1">
      <c r="A60" s="568"/>
      <c r="B60" s="568"/>
      <c r="C60" s="568"/>
      <c r="D60" s="568"/>
      <c r="E60" s="568"/>
      <c r="F60" s="568"/>
      <c r="G60" s="568"/>
      <c r="H60" s="568"/>
      <c r="I60" s="568"/>
      <c r="J60" s="568"/>
      <c r="K60" s="568"/>
      <c r="L60" s="568"/>
      <c r="M60" s="568"/>
      <c r="N60" s="568"/>
      <c r="O60" s="568"/>
      <c r="P60" s="568"/>
      <c r="Q60" s="568"/>
      <c r="R60" s="568"/>
      <c r="S60" s="568"/>
      <c r="T60" s="568"/>
      <c r="U60" s="568"/>
      <c r="V60" s="568"/>
      <c r="W60" s="568"/>
      <c r="X60" s="568"/>
      <c r="Y60" s="568"/>
      <c r="Z60" s="568"/>
      <c r="AA60" s="568"/>
      <c r="AB60" s="568"/>
      <c r="AC60" s="568"/>
      <c r="AD60" s="568"/>
      <c r="AE60" s="568"/>
      <c r="AF60" s="568"/>
      <c r="AG60" s="568"/>
      <c r="AH60" s="568"/>
      <c r="AI60" s="568"/>
      <c r="AJ60" s="568"/>
      <c r="AK60" s="568"/>
      <c r="AL60" s="568"/>
      <c r="AM60" s="568"/>
      <c r="AN60" s="568"/>
      <c r="AO60" s="568"/>
      <c r="AP60" s="568"/>
      <c r="AQ60" s="568"/>
      <c r="AR60" s="568"/>
      <c r="AS60" s="568"/>
      <c r="AT60" s="568"/>
      <c r="AU60" s="568"/>
      <c r="AV60" s="568"/>
      <c r="AW60" s="568"/>
      <c r="AX60" s="568"/>
      <c r="AY60" s="568"/>
      <c r="AZ60" s="568"/>
      <c r="BA60" s="568"/>
      <c r="BB60" s="568"/>
      <c r="BC60" s="568"/>
      <c r="BD60" s="568"/>
      <c r="BE60" s="568"/>
      <c r="BF60" s="568"/>
      <c r="BG60" s="568"/>
      <c r="BH60" s="568"/>
      <c r="BI60" s="568"/>
      <c r="BJ60" s="568"/>
      <c r="BK60" s="568"/>
      <c r="BL60" s="568"/>
      <c r="BM60" s="568"/>
      <c r="BN60" s="568"/>
      <c r="BO60" s="568"/>
      <c r="BP60" s="568"/>
      <c r="BQ60" s="568"/>
      <c r="BR60" s="568"/>
      <c r="BS60" s="568"/>
      <c r="BT60" s="568"/>
      <c r="BU60" s="568"/>
      <c r="BV60" s="568"/>
      <c r="BW60" s="568"/>
      <c r="BX60" s="568"/>
      <c r="BY60" s="568"/>
      <c r="BZ60" s="568"/>
      <c r="CA60" s="568"/>
      <c r="CB60" s="568"/>
    </row>
    <row r="61" spans="1:80" ht="13.1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</row>
    <row r="62" spans="1:80" ht="13.15" customHeight="1">
      <c r="A62" s="419" t="s">
        <v>161</v>
      </c>
      <c r="B62" s="419"/>
      <c r="C62" s="419"/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419"/>
      <c r="R62" s="419"/>
      <c r="S62" s="419"/>
      <c r="T62" s="419"/>
      <c r="U62" s="419"/>
      <c r="V62" s="419"/>
      <c r="W62" s="419"/>
      <c r="X62" s="419"/>
      <c r="Y62" s="419"/>
      <c r="Z62" s="419"/>
      <c r="AA62" s="419"/>
      <c r="AB62" s="419"/>
      <c r="AC62" s="419"/>
      <c r="AD62" s="419"/>
      <c r="AE62" s="420" t="s">
        <v>200</v>
      </c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  <c r="BM62" s="420"/>
      <c r="BN62" s="420"/>
      <c r="BO62" s="420"/>
      <c r="BP62" s="420"/>
      <c r="BQ62" s="420"/>
      <c r="BR62" s="420"/>
      <c r="BS62" s="420"/>
      <c r="BT62" s="420"/>
      <c r="BU62" s="420"/>
      <c r="BV62" s="420"/>
      <c r="BW62" s="420"/>
      <c r="BX62" s="420"/>
      <c r="BY62" s="420"/>
      <c r="BZ62" s="420"/>
      <c r="CA62" s="420"/>
      <c r="CB62" s="420"/>
    </row>
    <row r="63" spans="1:80" ht="4.9000000000000004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</row>
    <row r="64" spans="1:80" ht="15.75">
      <c r="A64" s="46" t="s">
        <v>162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20" t="s">
        <v>209</v>
      </c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  <c r="BM64" s="420"/>
      <c r="BN64" s="420"/>
      <c r="BO64" s="420"/>
      <c r="BP64" s="420"/>
      <c r="BQ64" s="420"/>
      <c r="BR64" s="420"/>
      <c r="BS64" s="420"/>
      <c r="BT64" s="420"/>
      <c r="BU64" s="420"/>
      <c r="BV64" s="420"/>
      <c r="BW64" s="420"/>
      <c r="BX64" s="420"/>
      <c r="BY64" s="420"/>
      <c r="BZ64" s="420"/>
      <c r="CA64" s="420"/>
      <c r="CB64" s="420"/>
    </row>
    <row r="65" spans="1:8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</row>
    <row r="66" spans="1:82" ht="19.149999999999999" customHeight="1">
      <c r="A66" s="46" t="s">
        <v>164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732" t="s">
        <v>313</v>
      </c>
      <c r="AI66" s="732"/>
      <c r="AJ66" s="732"/>
      <c r="AK66" s="732"/>
      <c r="AL66" s="732"/>
      <c r="AM66" s="732"/>
      <c r="AN66" s="732"/>
      <c r="AO66" s="732"/>
      <c r="AP66" s="732"/>
      <c r="AQ66" s="732"/>
      <c r="AR66" s="732"/>
      <c r="AS66" s="732"/>
      <c r="AT66" s="732"/>
      <c r="AU66" s="732"/>
      <c r="AV66" s="732"/>
      <c r="AW66" s="732"/>
      <c r="AX66" s="732"/>
      <c r="AY66" s="732"/>
      <c r="AZ66" s="732"/>
      <c r="BA66" s="732"/>
      <c r="BB66" s="732"/>
      <c r="BC66" s="732"/>
      <c r="BD66" s="732"/>
      <c r="BE66" s="732"/>
      <c r="BF66" s="732"/>
      <c r="BG66" s="732"/>
      <c r="BH66" s="732"/>
      <c r="BI66" s="732"/>
      <c r="BJ66" s="732"/>
      <c r="BK66" s="732"/>
      <c r="BL66" s="732"/>
      <c r="BM66" s="732"/>
      <c r="BN66" s="732"/>
      <c r="BO66" s="732"/>
      <c r="BP66" s="732"/>
      <c r="BQ66" s="732"/>
      <c r="BR66" s="732"/>
      <c r="BS66" s="732"/>
      <c r="BT66" s="732"/>
      <c r="BU66" s="732"/>
      <c r="BV66" s="732"/>
      <c r="BW66" s="732"/>
      <c r="BX66" s="732"/>
      <c r="BY66" s="732"/>
      <c r="BZ66" s="732"/>
      <c r="CA66" s="732"/>
      <c r="CB66" s="732"/>
    </row>
    <row r="67" spans="1:8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</row>
    <row r="68" spans="1:82" ht="13.15" customHeight="1">
      <c r="A68" s="370" t="s">
        <v>187</v>
      </c>
      <c r="B68" s="371"/>
      <c r="C68" s="371"/>
      <c r="D68" s="372"/>
      <c r="E68" s="379" t="s">
        <v>210</v>
      </c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0"/>
      <c r="AK68" s="340"/>
      <c r="AL68" s="340"/>
      <c r="AM68" s="340"/>
      <c r="AN68" s="340"/>
      <c r="AO68" s="340"/>
      <c r="AP68" s="340"/>
      <c r="AQ68" s="340"/>
      <c r="AR68" s="340"/>
      <c r="AS68" s="340"/>
      <c r="AT68" s="340"/>
      <c r="AU68" s="340"/>
      <c r="AV68" s="340"/>
      <c r="AW68" s="491" t="s">
        <v>231</v>
      </c>
      <c r="AX68" s="492"/>
      <c r="AY68" s="492"/>
      <c r="AZ68" s="492"/>
      <c r="BA68" s="492"/>
      <c r="BB68" s="492"/>
      <c r="BC68" s="492"/>
      <c r="BD68" s="492"/>
      <c r="BE68" s="492"/>
      <c r="BF68" s="492"/>
      <c r="BG68" s="379" t="s">
        <v>232</v>
      </c>
      <c r="BH68" s="493"/>
      <c r="BI68" s="493"/>
      <c r="BJ68" s="493"/>
      <c r="BK68" s="493"/>
      <c r="BL68" s="493"/>
      <c r="BM68" s="493"/>
      <c r="BN68" s="493"/>
      <c r="BO68" s="493"/>
      <c r="BP68" s="493"/>
      <c r="BQ68" s="493"/>
      <c r="BR68" s="493"/>
      <c r="BS68" s="493"/>
      <c r="BT68" s="493"/>
      <c r="BU68" s="493"/>
      <c r="BV68" s="493"/>
      <c r="BW68" s="493"/>
      <c r="BX68" s="493"/>
      <c r="BY68" s="493"/>
      <c r="BZ68" s="493"/>
      <c r="CA68" s="493"/>
      <c r="CB68" s="493"/>
    </row>
    <row r="69" spans="1:82" ht="13.15" customHeight="1">
      <c r="A69" s="373"/>
      <c r="B69" s="374"/>
      <c r="C69" s="374"/>
      <c r="D69" s="375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I69" s="340"/>
      <c r="AJ69" s="340"/>
      <c r="AK69" s="340"/>
      <c r="AL69" s="340"/>
      <c r="AM69" s="340"/>
      <c r="AN69" s="340"/>
      <c r="AO69" s="340"/>
      <c r="AP69" s="340"/>
      <c r="AQ69" s="340"/>
      <c r="AR69" s="340"/>
      <c r="AS69" s="340"/>
      <c r="AT69" s="340"/>
      <c r="AU69" s="340"/>
      <c r="AV69" s="340"/>
      <c r="AW69" s="492"/>
      <c r="AX69" s="492"/>
      <c r="AY69" s="492"/>
      <c r="AZ69" s="492"/>
      <c r="BA69" s="492"/>
      <c r="BB69" s="492"/>
      <c r="BC69" s="492"/>
      <c r="BD69" s="492"/>
      <c r="BE69" s="492"/>
      <c r="BF69" s="492"/>
      <c r="BG69" s="379" t="s">
        <v>276</v>
      </c>
      <c r="BH69" s="340"/>
      <c r="BI69" s="340"/>
      <c r="BJ69" s="340"/>
      <c r="BK69" s="340"/>
      <c r="BL69" s="340"/>
      <c r="BM69" s="340"/>
      <c r="BN69" s="340"/>
      <c r="BO69" s="340"/>
      <c r="BP69" s="607" t="s">
        <v>274</v>
      </c>
      <c r="BQ69" s="493"/>
      <c r="BR69" s="493"/>
      <c r="BS69" s="493"/>
      <c r="BT69" s="493"/>
      <c r="BU69" s="493"/>
      <c r="BV69" s="493"/>
      <c r="BW69" s="493"/>
      <c r="BX69" s="493"/>
      <c r="BY69" s="493"/>
      <c r="BZ69" s="493"/>
      <c r="CA69" s="493"/>
      <c r="CB69" s="493"/>
    </row>
    <row r="70" spans="1:82" ht="12.75" customHeight="1">
      <c r="A70" s="373"/>
      <c r="B70" s="374"/>
      <c r="C70" s="374"/>
      <c r="D70" s="375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340"/>
      <c r="AU70" s="340"/>
      <c r="AV70" s="340"/>
      <c r="AW70" s="492"/>
      <c r="AX70" s="492"/>
      <c r="AY70" s="492"/>
      <c r="AZ70" s="492"/>
      <c r="BA70" s="492"/>
      <c r="BB70" s="492"/>
      <c r="BC70" s="492"/>
      <c r="BD70" s="492"/>
      <c r="BE70" s="492"/>
      <c r="BF70" s="492"/>
      <c r="BG70" s="340"/>
      <c r="BH70" s="340"/>
      <c r="BI70" s="340"/>
      <c r="BJ70" s="340"/>
      <c r="BK70" s="340"/>
      <c r="BL70" s="340"/>
      <c r="BM70" s="340"/>
      <c r="BN70" s="340"/>
      <c r="BO70" s="340"/>
      <c r="BP70" s="493"/>
      <c r="BQ70" s="493"/>
      <c r="BR70" s="493"/>
      <c r="BS70" s="493"/>
      <c r="BT70" s="493"/>
      <c r="BU70" s="493"/>
      <c r="BV70" s="493"/>
      <c r="BW70" s="493"/>
      <c r="BX70" s="493"/>
      <c r="BY70" s="493"/>
      <c r="BZ70" s="493"/>
      <c r="CA70" s="493"/>
      <c r="CB70" s="493"/>
    </row>
    <row r="71" spans="1:82" ht="15" customHeight="1">
      <c r="A71" s="376"/>
      <c r="B71" s="377"/>
      <c r="C71" s="377"/>
      <c r="D71" s="378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340"/>
      <c r="AU71" s="340"/>
      <c r="AV71" s="340"/>
      <c r="AW71" s="492"/>
      <c r="AX71" s="492"/>
      <c r="AY71" s="492"/>
      <c r="AZ71" s="492"/>
      <c r="BA71" s="492"/>
      <c r="BB71" s="492"/>
      <c r="BC71" s="492"/>
      <c r="BD71" s="492"/>
      <c r="BE71" s="492"/>
      <c r="BF71" s="492"/>
      <c r="BG71" s="340"/>
      <c r="BH71" s="340"/>
      <c r="BI71" s="340"/>
      <c r="BJ71" s="340"/>
      <c r="BK71" s="340"/>
      <c r="BL71" s="340"/>
      <c r="BM71" s="340"/>
      <c r="BN71" s="340"/>
      <c r="BO71" s="340"/>
      <c r="BP71" s="390" t="s">
        <v>485</v>
      </c>
      <c r="BQ71" s="497"/>
      <c r="BR71" s="497"/>
      <c r="BS71" s="497"/>
      <c r="BT71" s="497"/>
      <c r="BU71" s="497"/>
      <c r="BV71" s="497"/>
      <c r="BW71" s="498"/>
      <c r="BX71" s="379" t="s">
        <v>518</v>
      </c>
      <c r="BY71" s="340"/>
      <c r="BZ71" s="340"/>
      <c r="CA71" s="340"/>
      <c r="CB71" s="340"/>
    </row>
    <row r="72" spans="1:82" ht="13.15" customHeight="1">
      <c r="A72" s="346">
        <v>1</v>
      </c>
      <c r="B72" s="346"/>
      <c r="C72" s="346"/>
      <c r="D72" s="346"/>
      <c r="E72" s="471">
        <v>2</v>
      </c>
      <c r="F72" s="472"/>
      <c r="G72" s="472"/>
      <c r="H72" s="472"/>
      <c r="I72" s="472"/>
      <c r="J72" s="472"/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  <c r="AA72" s="472"/>
      <c r="AB72" s="472"/>
      <c r="AC72" s="472"/>
      <c r="AD72" s="472"/>
      <c r="AE72" s="472"/>
      <c r="AF72" s="472"/>
      <c r="AG72" s="472"/>
      <c r="AH72" s="472"/>
      <c r="AI72" s="472"/>
      <c r="AJ72" s="472"/>
      <c r="AK72" s="472"/>
      <c r="AL72" s="472"/>
      <c r="AM72" s="472"/>
      <c r="AN72" s="472"/>
      <c r="AO72" s="472"/>
      <c r="AP72" s="472"/>
      <c r="AQ72" s="472"/>
      <c r="AR72" s="472"/>
      <c r="AS72" s="472"/>
      <c r="AT72" s="472"/>
      <c r="AU72" s="472"/>
      <c r="AV72" s="472"/>
      <c r="AW72" s="473">
        <v>3</v>
      </c>
      <c r="AX72" s="406"/>
      <c r="AY72" s="406"/>
      <c r="AZ72" s="406"/>
      <c r="BA72" s="406"/>
      <c r="BB72" s="406"/>
      <c r="BC72" s="406"/>
      <c r="BD72" s="406"/>
      <c r="BE72" s="406"/>
      <c r="BF72" s="406"/>
      <c r="BG72" s="473">
        <v>4</v>
      </c>
      <c r="BH72" s="406"/>
      <c r="BI72" s="406"/>
      <c r="BJ72" s="406"/>
      <c r="BK72" s="406"/>
      <c r="BL72" s="406"/>
      <c r="BM72" s="406"/>
      <c r="BN72" s="406"/>
      <c r="BO72" s="406"/>
      <c r="BP72" s="346">
        <v>5</v>
      </c>
      <c r="BQ72" s="406"/>
      <c r="BR72" s="406"/>
      <c r="BS72" s="406"/>
      <c r="BT72" s="406"/>
      <c r="BU72" s="406"/>
      <c r="BV72" s="406"/>
      <c r="BW72" s="406"/>
      <c r="BX72" s="346">
        <v>6</v>
      </c>
      <c r="BY72" s="347"/>
      <c r="BZ72" s="347"/>
      <c r="CA72" s="347"/>
      <c r="CB72" s="347"/>
    </row>
    <row r="73" spans="1:82" ht="12.75" customHeight="1">
      <c r="A73" s="384">
        <v>1</v>
      </c>
      <c r="B73" s="384"/>
      <c r="C73" s="384"/>
      <c r="D73" s="384"/>
      <c r="E73" s="459" t="s">
        <v>211</v>
      </c>
      <c r="F73" s="460"/>
      <c r="G73" s="460"/>
      <c r="H73" s="460"/>
      <c r="I73" s="460"/>
      <c r="J73" s="460"/>
      <c r="K73" s="460"/>
      <c r="L73" s="460"/>
      <c r="M73" s="460"/>
      <c r="N73" s="460"/>
      <c r="O73" s="460"/>
      <c r="P73" s="460"/>
      <c r="Q73" s="460"/>
      <c r="R73" s="460"/>
      <c r="S73" s="460"/>
      <c r="T73" s="460"/>
      <c r="U73" s="460"/>
      <c r="V73" s="460"/>
      <c r="W73" s="460"/>
      <c r="X73" s="460"/>
      <c r="Y73" s="460"/>
      <c r="Z73" s="460"/>
      <c r="AA73" s="460"/>
      <c r="AB73" s="460"/>
      <c r="AC73" s="460"/>
      <c r="AD73" s="460"/>
      <c r="AE73" s="460"/>
      <c r="AF73" s="460"/>
      <c r="AG73" s="460"/>
      <c r="AH73" s="460"/>
      <c r="AI73" s="460"/>
      <c r="AJ73" s="460"/>
      <c r="AK73" s="460"/>
      <c r="AL73" s="460"/>
      <c r="AM73" s="460"/>
      <c r="AN73" s="460"/>
      <c r="AO73" s="460"/>
      <c r="AP73" s="460"/>
      <c r="AQ73" s="460"/>
      <c r="AR73" s="460"/>
      <c r="AS73" s="460"/>
      <c r="AT73" s="460"/>
      <c r="AU73" s="460"/>
      <c r="AV73" s="461"/>
      <c r="AW73" s="474">
        <f>BQ21+BE57</f>
        <v>25864314</v>
      </c>
      <c r="AX73" s="458"/>
      <c r="AY73" s="458"/>
      <c r="AZ73" s="458"/>
      <c r="BA73" s="458"/>
      <c r="BB73" s="458"/>
      <c r="BC73" s="458"/>
      <c r="BD73" s="458"/>
      <c r="BE73" s="458" t="s">
        <v>5</v>
      </c>
      <c r="BF73" s="458"/>
      <c r="BG73" s="457">
        <f>BG74+BG76+BG77</f>
        <v>5690149</v>
      </c>
      <c r="BH73" s="458"/>
      <c r="BI73" s="458"/>
      <c r="BJ73" s="458"/>
      <c r="BK73" s="458"/>
      <c r="BL73" s="458"/>
      <c r="BM73" s="458"/>
      <c r="BN73" s="458"/>
      <c r="BO73" s="458"/>
      <c r="BP73" s="457">
        <f>BP74+BP76+BP77</f>
        <v>0</v>
      </c>
      <c r="BQ73" s="458"/>
      <c r="BR73" s="458"/>
      <c r="BS73" s="458"/>
      <c r="BT73" s="458"/>
      <c r="BU73" s="458"/>
      <c r="BV73" s="458"/>
      <c r="BW73" s="458"/>
      <c r="BX73" s="457"/>
      <c r="BY73" s="458"/>
      <c r="BZ73" s="458"/>
      <c r="CA73" s="458"/>
      <c r="CB73" s="458"/>
      <c r="CD73" s="38">
        <f>26993522+160000</f>
        <v>27153522</v>
      </c>
    </row>
    <row r="74" spans="1:82" ht="13.15" customHeight="1">
      <c r="A74" s="424" t="s">
        <v>98</v>
      </c>
      <c r="B74" s="425"/>
      <c r="C74" s="425"/>
      <c r="D74" s="426"/>
      <c r="E74" s="430" t="s">
        <v>30</v>
      </c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  <c r="AQ74" s="431"/>
      <c r="AR74" s="431"/>
      <c r="AS74" s="431"/>
      <c r="AT74" s="431"/>
      <c r="AU74" s="431"/>
      <c r="AV74" s="432"/>
      <c r="AW74" s="433"/>
      <c r="AX74" s="434"/>
      <c r="AY74" s="434"/>
      <c r="AZ74" s="434"/>
      <c r="BA74" s="434"/>
      <c r="BB74" s="434"/>
      <c r="BC74" s="434"/>
      <c r="BD74" s="434"/>
      <c r="BE74" s="434"/>
      <c r="BF74" s="435"/>
      <c r="BG74" s="433">
        <f>ROUND(AW73*22%,0)</f>
        <v>5690149</v>
      </c>
      <c r="BH74" s="434"/>
      <c r="BI74" s="434"/>
      <c r="BJ74" s="434"/>
      <c r="BK74" s="434"/>
      <c r="BL74" s="434"/>
      <c r="BM74" s="434"/>
      <c r="BN74" s="434"/>
      <c r="BO74" s="435"/>
      <c r="BP74" s="433"/>
      <c r="BQ74" s="434"/>
      <c r="BR74" s="434"/>
      <c r="BS74" s="434"/>
      <c r="BT74" s="434"/>
      <c r="BU74" s="434"/>
      <c r="BV74" s="434"/>
      <c r="BW74" s="435"/>
      <c r="BX74" s="433"/>
      <c r="BY74" s="434"/>
      <c r="BZ74" s="434"/>
      <c r="CA74" s="434"/>
      <c r="CB74" s="435"/>
    </row>
    <row r="75" spans="1:82" ht="12.75" customHeight="1">
      <c r="A75" s="427"/>
      <c r="B75" s="428"/>
      <c r="C75" s="428"/>
      <c r="D75" s="429"/>
      <c r="E75" s="439" t="s">
        <v>233</v>
      </c>
      <c r="F75" s="440"/>
      <c r="G75" s="440"/>
      <c r="H75" s="440"/>
      <c r="I75" s="440"/>
      <c r="J75" s="440"/>
      <c r="K75" s="440"/>
      <c r="L75" s="440"/>
      <c r="M75" s="440"/>
      <c r="N75" s="440"/>
      <c r="O75" s="440"/>
      <c r="P75" s="440"/>
      <c r="Q75" s="440"/>
      <c r="R75" s="440"/>
      <c r="S75" s="440"/>
      <c r="T75" s="440"/>
      <c r="U75" s="440"/>
      <c r="V75" s="440"/>
      <c r="W75" s="440"/>
      <c r="X75" s="440"/>
      <c r="Y75" s="440"/>
      <c r="Z75" s="440"/>
      <c r="AA75" s="440"/>
      <c r="AB75" s="440"/>
      <c r="AC75" s="440"/>
      <c r="AD75" s="440"/>
      <c r="AE75" s="440"/>
      <c r="AF75" s="440"/>
      <c r="AG75" s="440"/>
      <c r="AH75" s="440"/>
      <c r="AI75" s="440"/>
      <c r="AJ75" s="440"/>
      <c r="AK75" s="440"/>
      <c r="AL75" s="440"/>
      <c r="AM75" s="440"/>
      <c r="AN75" s="440"/>
      <c r="AO75" s="440"/>
      <c r="AP75" s="440"/>
      <c r="AQ75" s="440"/>
      <c r="AR75" s="440"/>
      <c r="AS75" s="440"/>
      <c r="AT75" s="440"/>
      <c r="AU75" s="440"/>
      <c r="AV75" s="440"/>
      <c r="AW75" s="436"/>
      <c r="AX75" s="437"/>
      <c r="AY75" s="437"/>
      <c r="AZ75" s="437"/>
      <c r="BA75" s="437"/>
      <c r="BB75" s="437"/>
      <c r="BC75" s="437"/>
      <c r="BD75" s="437"/>
      <c r="BE75" s="437"/>
      <c r="BF75" s="438"/>
      <c r="BG75" s="436"/>
      <c r="BH75" s="437"/>
      <c r="BI75" s="437"/>
      <c r="BJ75" s="437"/>
      <c r="BK75" s="437"/>
      <c r="BL75" s="437"/>
      <c r="BM75" s="437"/>
      <c r="BN75" s="437"/>
      <c r="BO75" s="438"/>
      <c r="BP75" s="436"/>
      <c r="BQ75" s="437"/>
      <c r="BR75" s="437"/>
      <c r="BS75" s="437"/>
      <c r="BT75" s="437"/>
      <c r="BU75" s="437"/>
      <c r="BV75" s="437"/>
      <c r="BW75" s="438"/>
      <c r="BX75" s="436"/>
      <c r="BY75" s="437"/>
      <c r="BZ75" s="437"/>
      <c r="CA75" s="437"/>
      <c r="CB75" s="438"/>
      <c r="CD75" s="122">
        <f>CD73*22%</f>
        <v>5973774.8399999999</v>
      </c>
    </row>
    <row r="76" spans="1:82">
      <c r="A76" s="454" t="s">
        <v>100</v>
      </c>
      <c r="B76" s="455"/>
      <c r="C76" s="455"/>
      <c r="D76" s="456"/>
      <c r="E76" s="384" t="s">
        <v>234</v>
      </c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I76" s="385"/>
      <c r="AJ76" s="385"/>
      <c r="AK76" s="385"/>
      <c r="AL76" s="385"/>
      <c r="AM76" s="385"/>
      <c r="AN76" s="385"/>
      <c r="AO76" s="385"/>
      <c r="AP76" s="385"/>
      <c r="AQ76" s="385"/>
      <c r="AR76" s="385"/>
      <c r="AS76" s="385"/>
      <c r="AT76" s="385"/>
      <c r="AU76" s="385"/>
      <c r="AV76" s="385"/>
      <c r="AW76" s="457"/>
      <c r="AX76" s="458"/>
      <c r="AY76" s="458"/>
      <c r="AZ76" s="458"/>
      <c r="BA76" s="458"/>
      <c r="BB76" s="458"/>
      <c r="BC76" s="458"/>
      <c r="BD76" s="458"/>
      <c r="BE76" s="458"/>
      <c r="BF76" s="458"/>
      <c r="BG76" s="457"/>
      <c r="BH76" s="458"/>
      <c r="BI76" s="458"/>
      <c r="BJ76" s="458"/>
      <c r="BK76" s="458"/>
      <c r="BL76" s="458"/>
      <c r="BM76" s="458"/>
      <c r="BN76" s="458"/>
      <c r="BO76" s="458"/>
      <c r="BP76" s="457"/>
      <c r="BQ76" s="458"/>
      <c r="BR76" s="458"/>
      <c r="BS76" s="458"/>
      <c r="BT76" s="458"/>
      <c r="BU76" s="458"/>
      <c r="BV76" s="458"/>
      <c r="BW76" s="458"/>
      <c r="BX76" s="457"/>
      <c r="BY76" s="458"/>
      <c r="BZ76" s="458"/>
      <c r="CA76" s="458"/>
      <c r="CB76" s="458"/>
      <c r="CD76" s="122"/>
    </row>
    <row r="77" spans="1:82">
      <c r="A77" s="424" t="s">
        <v>102</v>
      </c>
      <c r="B77" s="425"/>
      <c r="C77" s="425"/>
      <c r="D77" s="426"/>
      <c r="E77" s="459" t="s">
        <v>277</v>
      </c>
      <c r="F77" s="460"/>
      <c r="G77" s="460"/>
      <c r="H77" s="460"/>
      <c r="I77" s="460"/>
      <c r="J77" s="460"/>
      <c r="K77" s="460"/>
      <c r="L77" s="460"/>
      <c r="M77" s="460"/>
      <c r="N77" s="460"/>
      <c r="O77" s="460"/>
      <c r="P77" s="460"/>
      <c r="Q77" s="460"/>
      <c r="R77" s="460"/>
      <c r="S77" s="460"/>
      <c r="T77" s="460"/>
      <c r="U77" s="460"/>
      <c r="V77" s="460"/>
      <c r="W77" s="460"/>
      <c r="X77" s="460"/>
      <c r="Y77" s="460"/>
      <c r="Z77" s="460"/>
      <c r="AA77" s="460"/>
      <c r="AB77" s="460"/>
      <c r="AC77" s="460"/>
      <c r="AD77" s="460"/>
      <c r="AE77" s="460"/>
      <c r="AF77" s="460"/>
      <c r="AG77" s="460"/>
      <c r="AH77" s="460"/>
      <c r="AI77" s="460"/>
      <c r="AJ77" s="460"/>
      <c r="AK77" s="460"/>
      <c r="AL77" s="460"/>
      <c r="AM77" s="460"/>
      <c r="AN77" s="460"/>
      <c r="AO77" s="460"/>
      <c r="AP77" s="460"/>
      <c r="AQ77" s="460"/>
      <c r="AR77" s="460"/>
      <c r="AS77" s="460"/>
      <c r="AT77" s="460"/>
      <c r="AU77" s="460"/>
      <c r="AV77" s="461"/>
      <c r="AW77" s="462"/>
      <c r="AX77" s="463"/>
      <c r="AY77" s="463"/>
      <c r="AZ77" s="463"/>
      <c r="BA77" s="463"/>
      <c r="BB77" s="463"/>
      <c r="BC77" s="463"/>
      <c r="BD77" s="463"/>
      <c r="BE77" s="463"/>
      <c r="BF77" s="463"/>
      <c r="BG77" s="464"/>
      <c r="BH77" s="463"/>
      <c r="BI77" s="463"/>
      <c r="BJ77" s="463"/>
      <c r="BK77" s="463"/>
      <c r="BL77" s="463"/>
      <c r="BM77" s="463"/>
      <c r="BN77" s="463"/>
      <c r="BO77" s="463"/>
      <c r="BP77" s="464"/>
      <c r="BQ77" s="463"/>
      <c r="BR77" s="463"/>
      <c r="BS77" s="463"/>
      <c r="BT77" s="463"/>
      <c r="BU77" s="463"/>
      <c r="BV77" s="463"/>
      <c r="BW77" s="463"/>
      <c r="BX77" s="464"/>
      <c r="BY77" s="463"/>
      <c r="BZ77" s="463"/>
      <c r="CA77" s="463"/>
      <c r="CB77" s="463"/>
      <c r="CD77" s="122"/>
    </row>
    <row r="78" spans="1:82">
      <c r="A78" s="424">
        <v>2</v>
      </c>
      <c r="B78" s="425"/>
      <c r="C78" s="425"/>
      <c r="D78" s="426"/>
      <c r="E78" s="465" t="s">
        <v>212</v>
      </c>
      <c r="F78" s="466"/>
      <c r="G78" s="466"/>
      <c r="H78" s="466"/>
      <c r="I78" s="466"/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6"/>
      <c r="U78" s="466"/>
      <c r="V78" s="466"/>
      <c r="W78" s="466"/>
      <c r="X78" s="466"/>
      <c r="Y78" s="466"/>
      <c r="Z78" s="466"/>
      <c r="AA78" s="466"/>
      <c r="AB78" s="466"/>
      <c r="AC78" s="466"/>
      <c r="AD78" s="466"/>
      <c r="AE78" s="466"/>
      <c r="AF78" s="466"/>
      <c r="AG78" s="466"/>
      <c r="AH78" s="466"/>
      <c r="AI78" s="466"/>
      <c r="AJ78" s="466"/>
      <c r="AK78" s="466"/>
      <c r="AL78" s="466"/>
      <c r="AM78" s="466"/>
      <c r="AN78" s="466"/>
      <c r="AO78" s="466"/>
      <c r="AP78" s="466"/>
      <c r="AQ78" s="466"/>
      <c r="AR78" s="466"/>
      <c r="AS78" s="466"/>
      <c r="AT78" s="466"/>
      <c r="AU78" s="466"/>
      <c r="AV78" s="466"/>
      <c r="AW78" s="433">
        <f>AW73</f>
        <v>25864314</v>
      </c>
      <c r="AX78" s="467"/>
      <c r="AY78" s="467"/>
      <c r="AZ78" s="467"/>
      <c r="BA78" s="467"/>
      <c r="BB78" s="467"/>
      <c r="BC78" s="467"/>
      <c r="BD78" s="467"/>
      <c r="BE78" s="467"/>
      <c r="BF78" s="467"/>
      <c r="BG78" s="433">
        <f>BG80+BG83+BG85+BG87+BG89</f>
        <v>801794</v>
      </c>
      <c r="BH78" s="467"/>
      <c r="BI78" s="467"/>
      <c r="BJ78" s="467"/>
      <c r="BK78" s="467"/>
      <c r="BL78" s="467"/>
      <c r="BM78" s="467"/>
      <c r="BN78" s="467"/>
      <c r="BO78" s="467"/>
      <c r="BP78" s="433">
        <f>BP80+BP83+BP85+BP87+BP89</f>
        <v>0</v>
      </c>
      <c r="BQ78" s="467"/>
      <c r="BR78" s="467"/>
      <c r="BS78" s="467"/>
      <c r="BT78" s="467"/>
      <c r="BU78" s="467"/>
      <c r="BV78" s="467"/>
      <c r="BW78" s="467"/>
      <c r="BX78" s="433">
        <v>0</v>
      </c>
      <c r="BY78" s="467"/>
      <c r="BZ78" s="467"/>
      <c r="CA78" s="467"/>
      <c r="CB78" s="462"/>
      <c r="CD78" s="122"/>
    </row>
    <row r="79" spans="1:82">
      <c r="A79" s="427"/>
      <c r="B79" s="428"/>
      <c r="C79" s="428"/>
      <c r="D79" s="429"/>
      <c r="E79" s="468" t="s">
        <v>213</v>
      </c>
      <c r="F79" s="469"/>
      <c r="G79" s="469"/>
      <c r="H79" s="469"/>
      <c r="I79" s="469"/>
      <c r="J79" s="469"/>
      <c r="K79" s="469"/>
      <c r="L79" s="469"/>
      <c r="M79" s="469"/>
      <c r="N79" s="469"/>
      <c r="O79" s="469"/>
      <c r="P79" s="469"/>
      <c r="Q79" s="469"/>
      <c r="R79" s="469"/>
      <c r="S79" s="469"/>
      <c r="T79" s="469"/>
      <c r="U79" s="469"/>
      <c r="V79" s="469"/>
      <c r="W79" s="469"/>
      <c r="X79" s="469"/>
      <c r="Y79" s="469"/>
      <c r="Z79" s="469"/>
      <c r="AA79" s="469"/>
      <c r="AB79" s="469"/>
      <c r="AC79" s="469"/>
      <c r="AD79" s="469"/>
      <c r="AE79" s="469"/>
      <c r="AF79" s="469"/>
      <c r="AG79" s="469"/>
      <c r="AH79" s="469"/>
      <c r="AI79" s="469"/>
      <c r="AJ79" s="469"/>
      <c r="AK79" s="469"/>
      <c r="AL79" s="469"/>
      <c r="AM79" s="469"/>
      <c r="AN79" s="469"/>
      <c r="AO79" s="469"/>
      <c r="AP79" s="469"/>
      <c r="AQ79" s="469"/>
      <c r="AR79" s="469"/>
      <c r="AS79" s="469"/>
      <c r="AT79" s="469"/>
      <c r="AU79" s="469"/>
      <c r="AV79" s="470"/>
      <c r="AW79" s="436"/>
      <c r="AX79" s="437"/>
      <c r="AY79" s="437"/>
      <c r="AZ79" s="437"/>
      <c r="BA79" s="437"/>
      <c r="BB79" s="437"/>
      <c r="BC79" s="437"/>
      <c r="BD79" s="437"/>
      <c r="BE79" s="437"/>
      <c r="BF79" s="437"/>
      <c r="BG79" s="436"/>
      <c r="BH79" s="437"/>
      <c r="BI79" s="437"/>
      <c r="BJ79" s="437"/>
      <c r="BK79" s="437"/>
      <c r="BL79" s="437"/>
      <c r="BM79" s="437"/>
      <c r="BN79" s="437"/>
      <c r="BO79" s="437"/>
      <c r="BP79" s="436"/>
      <c r="BQ79" s="437"/>
      <c r="BR79" s="437"/>
      <c r="BS79" s="437"/>
      <c r="BT79" s="437"/>
      <c r="BU79" s="437"/>
      <c r="BV79" s="437"/>
      <c r="BW79" s="437"/>
      <c r="BX79" s="436"/>
      <c r="BY79" s="437"/>
      <c r="BZ79" s="437"/>
      <c r="CA79" s="437"/>
      <c r="CB79" s="438"/>
      <c r="CD79" s="122"/>
    </row>
    <row r="80" spans="1:82" s="46" customFormat="1" ht="15.75">
      <c r="A80" s="424" t="s">
        <v>214</v>
      </c>
      <c r="B80" s="425"/>
      <c r="C80" s="425"/>
      <c r="D80" s="426"/>
      <c r="E80" s="430" t="s">
        <v>30</v>
      </c>
      <c r="F80" s="431"/>
      <c r="G80" s="431"/>
      <c r="H80" s="431"/>
      <c r="I80" s="431"/>
      <c r="J80" s="431"/>
      <c r="K80" s="431"/>
      <c r="L80" s="431"/>
      <c r="M80" s="431"/>
      <c r="N80" s="431"/>
      <c r="O80" s="431"/>
      <c r="P80" s="431"/>
      <c r="Q80" s="431"/>
      <c r="R80" s="431"/>
      <c r="S80" s="431"/>
      <c r="T80" s="431"/>
      <c r="U80" s="431"/>
      <c r="V80" s="431"/>
      <c r="W80" s="431"/>
      <c r="X80" s="431"/>
      <c r="Y80" s="431"/>
      <c r="Z80" s="431"/>
      <c r="AA80" s="431"/>
      <c r="AB80" s="431"/>
      <c r="AC80" s="431"/>
      <c r="AD80" s="431"/>
      <c r="AE80" s="431"/>
      <c r="AF80" s="431"/>
      <c r="AG80" s="431"/>
      <c r="AH80" s="431"/>
      <c r="AI80" s="431"/>
      <c r="AJ80" s="431"/>
      <c r="AK80" s="431"/>
      <c r="AL80" s="431"/>
      <c r="AM80" s="431"/>
      <c r="AN80" s="431"/>
      <c r="AO80" s="431"/>
      <c r="AP80" s="431"/>
      <c r="AQ80" s="431"/>
      <c r="AR80" s="431"/>
      <c r="AS80" s="431"/>
      <c r="AT80" s="431"/>
      <c r="AU80" s="431"/>
      <c r="AV80" s="432"/>
      <c r="AW80" s="444"/>
      <c r="AX80" s="445"/>
      <c r="AY80" s="445"/>
      <c r="AZ80" s="445"/>
      <c r="BA80" s="445"/>
      <c r="BB80" s="445"/>
      <c r="BC80" s="445"/>
      <c r="BD80" s="445"/>
      <c r="BE80" s="445"/>
      <c r="BF80" s="445"/>
      <c r="BG80" s="447">
        <f>ROUND(AW78*2.9%,0)</f>
        <v>750065</v>
      </c>
      <c r="BH80" s="445"/>
      <c r="BI80" s="445"/>
      <c r="BJ80" s="445"/>
      <c r="BK80" s="445"/>
      <c r="BL80" s="445"/>
      <c r="BM80" s="445"/>
      <c r="BN80" s="445"/>
      <c r="BO80" s="445"/>
      <c r="BP80" s="447"/>
      <c r="BQ80" s="445"/>
      <c r="BR80" s="445"/>
      <c r="BS80" s="445"/>
      <c r="BT80" s="445"/>
      <c r="BU80" s="445"/>
      <c r="BV80" s="445"/>
      <c r="BW80" s="445"/>
      <c r="BX80" s="433"/>
      <c r="BY80" s="434"/>
      <c r="BZ80" s="434"/>
      <c r="CA80" s="434"/>
      <c r="CB80" s="435"/>
      <c r="CD80" s="123"/>
    </row>
    <row r="81" spans="1:82" s="46" customFormat="1" ht="25.15" customHeight="1">
      <c r="A81" s="441"/>
      <c r="B81" s="442"/>
      <c r="C81" s="442"/>
      <c r="D81" s="443"/>
      <c r="E81" s="450" t="s">
        <v>215</v>
      </c>
      <c r="F81" s="451"/>
      <c r="G81" s="451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51"/>
      <c r="S81" s="451"/>
      <c r="T81" s="451"/>
      <c r="U81" s="451"/>
      <c r="V81" s="451"/>
      <c r="W81" s="451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2"/>
      <c r="AW81" s="446"/>
      <c r="AX81" s="446"/>
      <c r="AY81" s="446"/>
      <c r="AZ81" s="446"/>
      <c r="BA81" s="446"/>
      <c r="BB81" s="446"/>
      <c r="BC81" s="446"/>
      <c r="BD81" s="446"/>
      <c r="BE81" s="446"/>
      <c r="BF81" s="446"/>
      <c r="BG81" s="448"/>
      <c r="BH81" s="446"/>
      <c r="BI81" s="446"/>
      <c r="BJ81" s="446"/>
      <c r="BK81" s="446"/>
      <c r="BL81" s="446"/>
      <c r="BM81" s="446"/>
      <c r="BN81" s="446"/>
      <c r="BO81" s="446"/>
      <c r="BP81" s="448"/>
      <c r="BQ81" s="446"/>
      <c r="BR81" s="446"/>
      <c r="BS81" s="446"/>
      <c r="BT81" s="446"/>
      <c r="BU81" s="446"/>
      <c r="BV81" s="446"/>
      <c r="BW81" s="446"/>
      <c r="BX81" s="448"/>
      <c r="BY81" s="446"/>
      <c r="BZ81" s="446"/>
      <c r="CA81" s="446"/>
      <c r="CB81" s="449"/>
      <c r="CD81" s="123"/>
    </row>
    <row r="82" spans="1:82" s="46" customFormat="1" ht="25.9" customHeight="1">
      <c r="A82" s="427"/>
      <c r="B82" s="428"/>
      <c r="C82" s="428"/>
      <c r="D82" s="429"/>
      <c r="E82" s="453" t="s">
        <v>216</v>
      </c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  <c r="AJ82" s="440"/>
      <c r="AK82" s="440"/>
      <c r="AL82" s="440"/>
      <c r="AM82" s="440"/>
      <c r="AN82" s="440"/>
      <c r="AO82" s="440"/>
      <c r="AP82" s="440"/>
      <c r="AQ82" s="440"/>
      <c r="AR82" s="440"/>
      <c r="AS82" s="440"/>
      <c r="AT82" s="440"/>
      <c r="AU82" s="440"/>
      <c r="AV82" s="440"/>
      <c r="AW82" s="437"/>
      <c r="AX82" s="437"/>
      <c r="AY82" s="437"/>
      <c r="AZ82" s="437"/>
      <c r="BA82" s="437"/>
      <c r="BB82" s="437"/>
      <c r="BC82" s="437"/>
      <c r="BD82" s="437"/>
      <c r="BE82" s="437"/>
      <c r="BF82" s="437"/>
      <c r="BG82" s="436"/>
      <c r="BH82" s="437"/>
      <c r="BI82" s="437"/>
      <c r="BJ82" s="437"/>
      <c r="BK82" s="437"/>
      <c r="BL82" s="437"/>
      <c r="BM82" s="437"/>
      <c r="BN82" s="437"/>
      <c r="BO82" s="437"/>
      <c r="BP82" s="436"/>
      <c r="BQ82" s="437"/>
      <c r="BR82" s="437"/>
      <c r="BS82" s="437"/>
      <c r="BT82" s="437"/>
      <c r="BU82" s="437"/>
      <c r="BV82" s="437"/>
      <c r="BW82" s="437"/>
      <c r="BX82" s="436"/>
      <c r="BY82" s="437"/>
      <c r="BZ82" s="437"/>
      <c r="CA82" s="437"/>
      <c r="CB82" s="438"/>
      <c r="CD82" s="123">
        <f>CD73*2.9%</f>
        <v>787452.13799999992</v>
      </c>
    </row>
    <row r="83" spans="1:82" s="46" customFormat="1" ht="25.15" customHeight="1">
      <c r="A83" s="424" t="s">
        <v>217</v>
      </c>
      <c r="B83" s="425"/>
      <c r="C83" s="425"/>
      <c r="D83" s="426"/>
      <c r="E83" s="430" t="s">
        <v>237</v>
      </c>
      <c r="F83" s="431"/>
      <c r="G83" s="431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1"/>
      <c r="AG83" s="431"/>
      <c r="AH83" s="431"/>
      <c r="AI83" s="431"/>
      <c r="AJ83" s="431"/>
      <c r="AK83" s="431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2"/>
      <c r="AW83" s="433"/>
      <c r="AX83" s="434"/>
      <c r="AY83" s="434"/>
      <c r="AZ83" s="434"/>
      <c r="BA83" s="434"/>
      <c r="BB83" s="434"/>
      <c r="BC83" s="434"/>
      <c r="BD83" s="434"/>
      <c r="BE83" s="434"/>
      <c r="BF83" s="435"/>
      <c r="BG83" s="433"/>
      <c r="BH83" s="434"/>
      <c r="BI83" s="434"/>
      <c r="BJ83" s="434"/>
      <c r="BK83" s="434"/>
      <c r="BL83" s="434"/>
      <c r="BM83" s="434"/>
      <c r="BN83" s="434"/>
      <c r="BO83" s="435"/>
      <c r="BP83" s="433"/>
      <c r="BQ83" s="434"/>
      <c r="BR83" s="434"/>
      <c r="BS83" s="434"/>
      <c r="BT83" s="434"/>
      <c r="BU83" s="434"/>
      <c r="BV83" s="434"/>
      <c r="BW83" s="435"/>
      <c r="BX83" s="433"/>
      <c r="BY83" s="434"/>
      <c r="BZ83" s="434"/>
      <c r="CA83" s="434"/>
      <c r="CB83" s="435"/>
      <c r="CD83" s="123"/>
    </row>
    <row r="84" spans="1:82" s="46" customFormat="1" ht="28.15" customHeight="1">
      <c r="A84" s="427"/>
      <c r="B84" s="428"/>
      <c r="C84" s="428"/>
      <c r="D84" s="429"/>
      <c r="E84" s="439" t="s">
        <v>238</v>
      </c>
      <c r="F84" s="440"/>
      <c r="G84" s="440"/>
      <c r="H84" s="440"/>
      <c r="I84" s="440"/>
      <c r="J84" s="440"/>
      <c r="K84" s="440"/>
      <c r="L84" s="440"/>
      <c r="M84" s="440"/>
      <c r="N84" s="440"/>
      <c r="O84" s="440"/>
      <c r="P84" s="440"/>
      <c r="Q84" s="440"/>
      <c r="R84" s="440"/>
      <c r="S84" s="440"/>
      <c r="T84" s="440"/>
      <c r="U84" s="440"/>
      <c r="V84" s="440"/>
      <c r="W84" s="440"/>
      <c r="X84" s="440"/>
      <c r="Y84" s="440"/>
      <c r="Z84" s="440"/>
      <c r="AA84" s="440"/>
      <c r="AB84" s="440"/>
      <c r="AC84" s="440"/>
      <c r="AD84" s="440"/>
      <c r="AE84" s="440"/>
      <c r="AF84" s="440"/>
      <c r="AG84" s="440"/>
      <c r="AH84" s="440"/>
      <c r="AI84" s="440"/>
      <c r="AJ84" s="440"/>
      <c r="AK84" s="440"/>
      <c r="AL84" s="440"/>
      <c r="AM84" s="440"/>
      <c r="AN84" s="440"/>
      <c r="AO84" s="440"/>
      <c r="AP84" s="440"/>
      <c r="AQ84" s="440"/>
      <c r="AR84" s="440"/>
      <c r="AS84" s="440"/>
      <c r="AT84" s="440"/>
      <c r="AU84" s="440"/>
      <c r="AV84" s="440"/>
      <c r="AW84" s="436"/>
      <c r="AX84" s="437"/>
      <c r="AY84" s="437"/>
      <c r="AZ84" s="437"/>
      <c r="BA84" s="437"/>
      <c r="BB84" s="437"/>
      <c r="BC84" s="437"/>
      <c r="BD84" s="437"/>
      <c r="BE84" s="437"/>
      <c r="BF84" s="438"/>
      <c r="BG84" s="436"/>
      <c r="BH84" s="437"/>
      <c r="BI84" s="437"/>
      <c r="BJ84" s="437"/>
      <c r="BK84" s="437"/>
      <c r="BL84" s="437"/>
      <c r="BM84" s="437"/>
      <c r="BN84" s="437"/>
      <c r="BO84" s="438"/>
      <c r="BP84" s="436"/>
      <c r="BQ84" s="437"/>
      <c r="BR84" s="437"/>
      <c r="BS84" s="437"/>
      <c r="BT84" s="437"/>
      <c r="BU84" s="437"/>
      <c r="BV84" s="437"/>
      <c r="BW84" s="438"/>
      <c r="BX84" s="436"/>
      <c r="BY84" s="437"/>
      <c r="BZ84" s="437"/>
      <c r="CA84" s="437"/>
      <c r="CB84" s="438"/>
      <c r="CD84" s="123"/>
    </row>
    <row r="85" spans="1:82" s="46" customFormat="1" ht="25.15" customHeight="1">
      <c r="A85" s="424" t="s">
        <v>239</v>
      </c>
      <c r="B85" s="425"/>
      <c r="C85" s="425"/>
      <c r="D85" s="426"/>
      <c r="E85" s="430" t="s">
        <v>218</v>
      </c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2"/>
      <c r="AW85" s="433"/>
      <c r="AX85" s="434"/>
      <c r="AY85" s="434"/>
      <c r="AZ85" s="434"/>
      <c r="BA85" s="434"/>
      <c r="BB85" s="434"/>
      <c r="BC85" s="434"/>
      <c r="BD85" s="434"/>
      <c r="BE85" s="434"/>
      <c r="BF85" s="435"/>
      <c r="BG85" s="433">
        <f>ROUND(AW78*0.2%,0)</f>
        <v>51729</v>
      </c>
      <c r="BH85" s="434"/>
      <c r="BI85" s="434"/>
      <c r="BJ85" s="434"/>
      <c r="BK85" s="434"/>
      <c r="BL85" s="434"/>
      <c r="BM85" s="434"/>
      <c r="BN85" s="434"/>
      <c r="BO85" s="435"/>
      <c r="BP85" s="433"/>
      <c r="BQ85" s="434"/>
      <c r="BR85" s="434"/>
      <c r="BS85" s="434"/>
      <c r="BT85" s="434"/>
      <c r="BU85" s="434"/>
      <c r="BV85" s="434"/>
      <c r="BW85" s="435"/>
      <c r="BX85" s="433"/>
      <c r="BY85" s="434"/>
      <c r="BZ85" s="434"/>
      <c r="CA85" s="434"/>
      <c r="CB85" s="435"/>
      <c r="CD85" s="123"/>
    </row>
    <row r="86" spans="1:82" s="46" customFormat="1" ht="15.75">
      <c r="A86" s="427"/>
      <c r="B86" s="428"/>
      <c r="C86" s="428"/>
      <c r="D86" s="429"/>
      <c r="E86" s="439" t="s">
        <v>219</v>
      </c>
      <c r="F86" s="440"/>
      <c r="G86" s="440"/>
      <c r="H86" s="440"/>
      <c r="I86" s="440"/>
      <c r="J86" s="440"/>
      <c r="K86" s="440"/>
      <c r="L86" s="440"/>
      <c r="M86" s="440"/>
      <c r="N86" s="440"/>
      <c r="O86" s="440"/>
      <c r="P86" s="440"/>
      <c r="Q86" s="440"/>
      <c r="R86" s="440"/>
      <c r="S86" s="440"/>
      <c r="T86" s="440"/>
      <c r="U86" s="440"/>
      <c r="V86" s="440"/>
      <c r="W86" s="440"/>
      <c r="X86" s="440"/>
      <c r="Y86" s="440"/>
      <c r="Z86" s="440"/>
      <c r="AA86" s="440"/>
      <c r="AB86" s="440"/>
      <c r="AC86" s="440"/>
      <c r="AD86" s="440"/>
      <c r="AE86" s="440"/>
      <c r="AF86" s="440"/>
      <c r="AG86" s="440"/>
      <c r="AH86" s="440"/>
      <c r="AI86" s="440"/>
      <c r="AJ86" s="440"/>
      <c r="AK86" s="440"/>
      <c r="AL86" s="440"/>
      <c r="AM86" s="440"/>
      <c r="AN86" s="440"/>
      <c r="AO86" s="440"/>
      <c r="AP86" s="440"/>
      <c r="AQ86" s="440"/>
      <c r="AR86" s="440"/>
      <c r="AS86" s="440"/>
      <c r="AT86" s="440"/>
      <c r="AU86" s="440"/>
      <c r="AV86" s="440"/>
      <c r="AW86" s="436"/>
      <c r="AX86" s="437"/>
      <c r="AY86" s="437"/>
      <c r="AZ86" s="437"/>
      <c r="BA86" s="437"/>
      <c r="BB86" s="437"/>
      <c r="BC86" s="437"/>
      <c r="BD86" s="437"/>
      <c r="BE86" s="437"/>
      <c r="BF86" s="438"/>
      <c r="BG86" s="436"/>
      <c r="BH86" s="437"/>
      <c r="BI86" s="437"/>
      <c r="BJ86" s="437"/>
      <c r="BK86" s="437"/>
      <c r="BL86" s="437"/>
      <c r="BM86" s="437"/>
      <c r="BN86" s="437"/>
      <c r="BO86" s="438"/>
      <c r="BP86" s="436"/>
      <c r="BQ86" s="437"/>
      <c r="BR86" s="437"/>
      <c r="BS86" s="437"/>
      <c r="BT86" s="437"/>
      <c r="BU86" s="437"/>
      <c r="BV86" s="437"/>
      <c r="BW86" s="438"/>
      <c r="BX86" s="436"/>
      <c r="BY86" s="437"/>
      <c r="BZ86" s="437"/>
      <c r="CA86" s="437"/>
      <c r="CB86" s="438"/>
      <c r="CD86" s="123">
        <f>CD73*0.2%</f>
        <v>54307.044000000002</v>
      </c>
    </row>
    <row r="87" spans="1:82" s="46" customFormat="1" ht="25.15" customHeight="1">
      <c r="A87" s="424" t="s">
        <v>240</v>
      </c>
      <c r="B87" s="425"/>
      <c r="C87" s="425"/>
      <c r="D87" s="426"/>
      <c r="E87" s="430" t="s">
        <v>218</v>
      </c>
      <c r="F87" s="431"/>
      <c r="G87" s="431"/>
      <c r="H87" s="431"/>
      <c r="I87" s="431"/>
      <c r="J87" s="431"/>
      <c r="K87" s="431"/>
      <c r="L87" s="431"/>
      <c r="M87" s="431"/>
      <c r="N87" s="431"/>
      <c r="O87" s="431"/>
      <c r="P87" s="431"/>
      <c r="Q87" s="431"/>
      <c r="R87" s="431"/>
      <c r="S87" s="431"/>
      <c r="T87" s="431"/>
      <c r="U87" s="431"/>
      <c r="V87" s="431"/>
      <c r="W87" s="431"/>
      <c r="X87" s="431"/>
      <c r="Y87" s="431"/>
      <c r="Z87" s="431"/>
      <c r="AA87" s="431"/>
      <c r="AB87" s="431"/>
      <c r="AC87" s="431"/>
      <c r="AD87" s="431"/>
      <c r="AE87" s="431"/>
      <c r="AF87" s="431"/>
      <c r="AG87" s="431"/>
      <c r="AH87" s="431"/>
      <c r="AI87" s="431"/>
      <c r="AJ87" s="431"/>
      <c r="AK87" s="431"/>
      <c r="AL87" s="431"/>
      <c r="AM87" s="431"/>
      <c r="AN87" s="431"/>
      <c r="AO87" s="431"/>
      <c r="AP87" s="431"/>
      <c r="AQ87" s="431"/>
      <c r="AR87" s="431"/>
      <c r="AS87" s="431"/>
      <c r="AT87" s="431"/>
      <c r="AU87" s="431"/>
      <c r="AV87" s="432"/>
      <c r="AW87" s="433"/>
      <c r="AX87" s="434"/>
      <c r="AY87" s="434"/>
      <c r="AZ87" s="434"/>
      <c r="BA87" s="434"/>
      <c r="BB87" s="434"/>
      <c r="BC87" s="434"/>
      <c r="BD87" s="434"/>
      <c r="BE87" s="434"/>
      <c r="BF87" s="435"/>
      <c r="BG87" s="433"/>
      <c r="BH87" s="434"/>
      <c r="BI87" s="434"/>
      <c r="BJ87" s="434"/>
      <c r="BK87" s="434"/>
      <c r="BL87" s="434"/>
      <c r="BM87" s="434"/>
      <c r="BN87" s="434"/>
      <c r="BO87" s="435"/>
      <c r="BP87" s="433"/>
      <c r="BQ87" s="434"/>
      <c r="BR87" s="434"/>
      <c r="BS87" s="434"/>
      <c r="BT87" s="434"/>
      <c r="BU87" s="434"/>
      <c r="BV87" s="434"/>
      <c r="BW87" s="435"/>
      <c r="BX87" s="433"/>
      <c r="BY87" s="434"/>
      <c r="BZ87" s="434"/>
      <c r="CA87" s="434"/>
      <c r="CB87" s="435"/>
      <c r="CD87" s="123"/>
    </row>
    <row r="88" spans="1:82">
      <c r="A88" s="427"/>
      <c r="B88" s="428"/>
      <c r="C88" s="428"/>
      <c r="D88" s="429"/>
      <c r="E88" s="439" t="s">
        <v>241</v>
      </c>
      <c r="F88" s="440"/>
      <c r="G88" s="440"/>
      <c r="H88" s="440"/>
      <c r="I88" s="440"/>
      <c r="J88" s="440"/>
      <c r="K88" s="440"/>
      <c r="L88" s="440"/>
      <c r="M88" s="440"/>
      <c r="N88" s="440"/>
      <c r="O88" s="440"/>
      <c r="P88" s="440"/>
      <c r="Q88" s="440"/>
      <c r="R88" s="440"/>
      <c r="S88" s="440"/>
      <c r="T88" s="440"/>
      <c r="U88" s="440"/>
      <c r="V88" s="440"/>
      <c r="W88" s="440"/>
      <c r="X88" s="440"/>
      <c r="Y88" s="440"/>
      <c r="Z88" s="440"/>
      <c r="AA88" s="440"/>
      <c r="AB88" s="440"/>
      <c r="AC88" s="440"/>
      <c r="AD88" s="440"/>
      <c r="AE88" s="440"/>
      <c r="AF88" s="440"/>
      <c r="AG88" s="440"/>
      <c r="AH88" s="440"/>
      <c r="AI88" s="440"/>
      <c r="AJ88" s="440"/>
      <c r="AK88" s="440"/>
      <c r="AL88" s="440"/>
      <c r="AM88" s="440"/>
      <c r="AN88" s="440"/>
      <c r="AO88" s="440"/>
      <c r="AP88" s="440"/>
      <c r="AQ88" s="440"/>
      <c r="AR88" s="440"/>
      <c r="AS88" s="440"/>
      <c r="AT88" s="440"/>
      <c r="AU88" s="440"/>
      <c r="AV88" s="440"/>
      <c r="AW88" s="436"/>
      <c r="AX88" s="437"/>
      <c r="AY88" s="437"/>
      <c r="AZ88" s="437"/>
      <c r="BA88" s="437"/>
      <c r="BB88" s="437"/>
      <c r="BC88" s="437"/>
      <c r="BD88" s="437"/>
      <c r="BE88" s="437"/>
      <c r="BF88" s="438"/>
      <c r="BG88" s="436"/>
      <c r="BH88" s="437"/>
      <c r="BI88" s="437"/>
      <c r="BJ88" s="437"/>
      <c r="BK88" s="437"/>
      <c r="BL88" s="437"/>
      <c r="BM88" s="437"/>
      <c r="BN88" s="437"/>
      <c r="BO88" s="438"/>
      <c r="BP88" s="436"/>
      <c r="BQ88" s="437"/>
      <c r="BR88" s="437"/>
      <c r="BS88" s="437"/>
      <c r="BT88" s="437"/>
      <c r="BU88" s="437"/>
      <c r="BV88" s="437"/>
      <c r="BW88" s="438"/>
      <c r="BX88" s="436"/>
      <c r="BY88" s="437"/>
      <c r="BZ88" s="437"/>
      <c r="CA88" s="437"/>
      <c r="CB88" s="438"/>
      <c r="CD88" s="122"/>
    </row>
    <row r="89" spans="1:82">
      <c r="A89" s="424" t="s">
        <v>242</v>
      </c>
      <c r="B89" s="425"/>
      <c r="C89" s="425"/>
      <c r="D89" s="426"/>
      <c r="E89" s="430" t="s">
        <v>218</v>
      </c>
      <c r="F89" s="431"/>
      <c r="G89" s="431"/>
      <c r="H89" s="431"/>
      <c r="I89" s="431"/>
      <c r="J89" s="431"/>
      <c r="K89" s="431"/>
      <c r="L89" s="431"/>
      <c r="M89" s="431"/>
      <c r="N89" s="431"/>
      <c r="O89" s="431"/>
      <c r="P89" s="431"/>
      <c r="Q89" s="431"/>
      <c r="R89" s="431"/>
      <c r="S89" s="431"/>
      <c r="T89" s="431"/>
      <c r="U89" s="431"/>
      <c r="V89" s="431"/>
      <c r="W89" s="431"/>
      <c r="X89" s="431"/>
      <c r="Y89" s="431"/>
      <c r="Z89" s="431"/>
      <c r="AA89" s="431"/>
      <c r="AB89" s="431"/>
      <c r="AC89" s="431"/>
      <c r="AD89" s="431"/>
      <c r="AE89" s="431"/>
      <c r="AF89" s="431"/>
      <c r="AG89" s="431"/>
      <c r="AH89" s="431"/>
      <c r="AI89" s="431"/>
      <c r="AJ89" s="431"/>
      <c r="AK89" s="431"/>
      <c r="AL89" s="431"/>
      <c r="AM89" s="431"/>
      <c r="AN89" s="431"/>
      <c r="AO89" s="431"/>
      <c r="AP89" s="431"/>
      <c r="AQ89" s="431"/>
      <c r="AR89" s="431"/>
      <c r="AS89" s="431"/>
      <c r="AT89" s="431"/>
      <c r="AU89" s="431"/>
      <c r="AV89" s="432"/>
      <c r="AW89" s="433"/>
      <c r="AX89" s="434"/>
      <c r="AY89" s="434"/>
      <c r="AZ89" s="434"/>
      <c r="BA89" s="434"/>
      <c r="BB89" s="434"/>
      <c r="BC89" s="434"/>
      <c r="BD89" s="434"/>
      <c r="BE89" s="434"/>
      <c r="BF89" s="435"/>
      <c r="BG89" s="433"/>
      <c r="BH89" s="434"/>
      <c r="BI89" s="434"/>
      <c r="BJ89" s="434"/>
      <c r="BK89" s="434"/>
      <c r="BL89" s="434"/>
      <c r="BM89" s="434"/>
      <c r="BN89" s="434"/>
      <c r="BO89" s="435"/>
      <c r="BP89" s="433"/>
      <c r="BQ89" s="434"/>
      <c r="BR89" s="434"/>
      <c r="BS89" s="434"/>
      <c r="BT89" s="434"/>
      <c r="BU89" s="434"/>
      <c r="BV89" s="434"/>
      <c r="BW89" s="435"/>
      <c r="BX89" s="433"/>
      <c r="BY89" s="434"/>
      <c r="BZ89" s="434"/>
      <c r="CA89" s="434"/>
      <c r="CB89" s="435"/>
      <c r="CD89" s="122"/>
    </row>
    <row r="90" spans="1:82">
      <c r="A90" s="427"/>
      <c r="B90" s="428"/>
      <c r="C90" s="428"/>
      <c r="D90" s="429"/>
      <c r="E90" s="439" t="s">
        <v>241</v>
      </c>
      <c r="F90" s="440"/>
      <c r="G90" s="440"/>
      <c r="H90" s="440"/>
      <c r="I90" s="440"/>
      <c r="J90" s="440"/>
      <c r="K90" s="440"/>
      <c r="L90" s="440"/>
      <c r="M90" s="440"/>
      <c r="N90" s="440"/>
      <c r="O90" s="440"/>
      <c r="P90" s="440"/>
      <c r="Q90" s="440"/>
      <c r="R90" s="440"/>
      <c r="S90" s="440"/>
      <c r="T90" s="440"/>
      <c r="U90" s="440"/>
      <c r="V90" s="440"/>
      <c r="W90" s="440"/>
      <c r="X90" s="440"/>
      <c r="Y90" s="440"/>
      <c r="Z90" s="440"/>
      <c r="AA90" s="440"/>
      <c r="AB90" s="440"/>
      <c r="AC90" s="440"/>
      <c r="AD90" s="440"/>
      <c r="AE90" s="440"/>
      <c r="AF90" s="440"/>
      <c r="AG90" s="440"/>
      <c r="AH90" s="440"/>
      <c r="AI90" s="440"/>
      <c r="AJ90" s="440"/>
      <c r="AK90" s="440"/>
      <c r="AL90" s="440"/>
      <c r="AM90" s="440"/>
      <c r="AN90" s="440"/>
      <c r="AO90" s="440"/>
      <c r="AP90" s="440"/>
      <c r="AQ90" s="440"/>
      <c r="AR90" s="440"/>
      <c r="AS90" s="440"/>
      <c r="AT90" s="440"/>
      <c r="AU90" s="440"/>
      <c r="AV90" s="440"/>
      <c r="AW90" s="436"/>
      <c r="AX90" s="437"/>
      <c r="AY90" s="437"/>
      <c r="AZ90" s="437"/>
      <c r="BA90" s="437"/>
      <c r="BB90" s="437"/>
      <c r="BC90" s="437"/>
      <c r="BD90" s="437"/>
      <c r="BE90" s="437"/>
      <c r="BF90" s="438"/>
      <c r="BG90" s="436"/>
      <c r="BH90" s="437"/>
      <c r="BI90" s="437"/>
      <c r="BJ90" s="437"/>
      <c r="BK90" s="437"/>
      <c r="BL90" s="437"/>
      <c r="BM90" s="437"/>
      <c r="BN90" s="437"/>
      <c r="BO90" s="438"/>
      <c r="BP90" s="436"/>
      <c r="BQ90" s="437"/>
      <c r="BR90" s="437"/>
      <c r="BS90" s="437"/>
      <c r="BT90" s="437"/>
      <c r="BU90" s="437"/>
      <c r="BV90" s="437"/>
      <c r="BW90" s="438"/>
      <c r="BX90" s="436"/>
      <c r="BY90" s="437"/>
      <c r="BZ90" s="437"/>
      <c r="CA90" s="437"/>
      <c r="CB90" s="438"/>
      <c r="CD90" s="122"/>
    </row>
    <row r="91" spans="1:82">
      <c r="A91" s="424">
        <v>3</v>
      </c>
      <c r="B91" s="425"/>
      <c r="C91" s="425"/>
      <c r="D91" s="426"/>
      <c r="E91" s="430" t="s">
        <v>220</v>
      </c>
      <c r="F91" s="431"/>
      <c r="G91" s="431"/>
      <c r="H91" s="431"/>
      <c r="I91" s="431"/>
      <c r="J91" s="431"/>
      <c r="K91" s="431"/>
      <c r="L91" s="431"/>
      <c r="M91" s="431"/>
      <c r="N91" s="431"/>
      <c r="O91" s="431"/>
      <c r="P91" s="431"/>
      <c r="Q91" s="431"/>
      <c r="R91" s="431"/>
      <c r="S91" s="431"/>
      <c r="T91" s="431"/>
      <c r="U91" s="431"/>
      <c r="V91" s="431"/>
      <c r="W91" s="431"/>
      <c r="X91" s="431"/>
      <c r="Y91" s="431"/>
      <c r="Z91" s="431"/>
      <c r="AA91" s="431"/>
      <c r="AB91" s="431"/>
      <c r="AC91" s="431"/>
      <c r="AD91" s="431"/>
      <c r="AE91" s="431"/>
      <c r="AF91" s="431"/>
      <c r="AG91" s="431"/>
      <c r="AH91" s="431"/>
      <c r="AI91" s="431"/>
      <c r="AJ91" s="431"/>
      <c r="AK91" s="431"/>
      <c r="AL91" s="431"/>
      <c r="AM91" s="431"/>
      <c r="AN91" s="431"/>
      <c r="AO91" s="431"/>
      <c r="AP91" s="431"/>
      <c r="AQ91" s="431"/>
      <c r="AR91" s="431"/>
      <c r="AS91" s="431"/>
      <c r="AT91" s="431"/>
      <c r="AU91" s="431"/>
      <c r="AV91" s="432"/>
      <c r="AW91" s="433">
        <f>AW73</f>
        <v>25864314</v>
      </c>
      <c r="AX91" s="434"/>
      <c r="AY91" s="434"/>
      <c r="AZ91" s="434"/>
      <c r="BA91" s="434"/>
      <c r="BB91" s="434"/>
      <c r="BC91" s="434"/>
      <c r="BD91" s="434"/>
      <c r="BE91" s="434"/>
      <c r="BF91" s="435"/>
      <c r="BG91" s="433">
        <f>ROUND(AW91*5.1%,0)</f>
        <v>1319080</v>
      </c>
      <c r="BH91" s="434"/>
      <c r="BI91" s="434"/>
      <c r="BJ91" s="434"/>
      <c r="BK91" s="434"/>
      <c r="BL91" s="434"/>
      <c r="BM91" s="434"/>
      <c r="BN91" s="434"/>
      <c r="BO91" s="435"/>
      <c r="BP91" s="433"/>
      <c r="BQ91" s="434"/>
      <c r="BR91" s="434"/>
      <c r="BS91" s="434"/>
      <c r="BT91" s="434"/>
      <c r="BU91" s="434"/>
      <c r="BV91" s="434"/>
      <c r="BW91" s="435"/>
      <c r="BX91" s="433"/>
      <c r="BY91" s="434"/>
      <c r="BZ91" s="434"/>
      <c r="CA91" s="434"/>
      <c r="CB91" s="435"/>
      <c r="CD91" s="122"/>
    </row>
    <row r="92" spans="1:82">
      <c r="A92" s="427"/>
      <c r="B92" s="428"/>
      <c r="C92" s="428"/>
      <c r="D92" s="429"/>
      <c r="E92" s="439" t="s">
        <v>221</v>
      </c>
      <c r="F92" s="440"/>
      <c r="G92" s="440"/>
      <c r="H92" s="440"/>
      <c r="I92" s="440"/>
      <c r="J92" s="440"/>
      <c r="K92" s="440"/>
      <c r="L92" s="440"/>
      <c r="M92" s="440"/>
      <c r="N92" s="440"/>
      <c r="O92" s="440"/>
      <c r="P92" s="440"/>
      <c r="Q92" s="440"/>
      <c r="R92" s="440"/>
      <c r="S92" s="440"/>
      <c r="T92" s="440"/>
      <c r="U92" s="440"/>
      <c r="V92" s="440"/>
      <c r="W92" s="440"/>
      <c r="X92" s="440"/>
      <c r="Y92" s="440"/>
      <c r="Z92" s="440"/>
      <c r="AA92" s="440"/>
      <c r="AB92" s="440"/>
      <c r="AC92" s="440"/>
      <c r="AD92" s="440"/>
      <c r="AE92" s="440"/>
      <c r="AF92" s="440"/>
      <c r="AG92" s="440"/>
      <c r="AH92" s="440"/>
      <c r="AI92" s="440"/>
      <c r="AJ92" s="440"/>
      <c r="AK92" s="440"/>
      <c r="AL92" s="440"/>
      <c r="AM92" s="440"/>
      <c r="AN92" s="440"/>
      <c r="AO92" s="440"/>
      <c r="AP92" s="440"/>
      <c r="AQ92" s="440"/>
      <c r="AR92" s="440"/>
      <c r="AS92" s="440"/>
      <c r="AT92" s="440"/>
      <c r="AU92" s="440"/>
      <c r="AV92" s="440"/>
      <c r="AW92" s="436"/>
      <c r="AX92" s="437"/>
      <c r="AY92" s="437"/>
      <c r="AZ92" s="437"/>
      <c r="BA92" s="437"/>
      <c r="BB92" s="437"/>
      <c r="BC92" s="437"/>
      <c r="BD92" s="437"/>
      <c r="BE92" s="437"/>
      <c r="BF92" s="438"/>
      <c r="BG92" s="436"/>
      <c r="BH92" s="437"/>
      <c r="BI92" s="437"/>
      <c r="BJ92" s="437"/>
      <c r="BK92" s="437"/>
      <c r="BL92" s="437"/>
      <c r="BM92" s="437"/>
      <c r="BN92" s="437"/>
      <c r="BO92" s="438"/>
      <c r="BP92" s="436"/>
      <c r="BQ92" s="437"/>
      <c r="BR92" s="437"/>
      <c r="BS92" s="437"/>
      <c r="BT92" s="437"/>
      <c r="BU92" s="437"/>
      <c r="BV92" s="437"/>
      <c r="BW92" s="438"/>
      <c r="BX92" s="436"/>
      <c r="BY92" s="437"/>
      <c r="BZ92" s="437"/>
      <c r="CA92" s="437"/>
      <c r="CB92" s="438"/>
      <c r="CD92" s="122">
        <f>CD73*5.1%</f>
        <v>1384829.622</v>
      </c>
    </row>
    <row r="93" spans="1:82">
      <c r="A93" s="355"/>
      <c r="B93" s="355"/>
      <c r="C93" s="355"/>
      <c r="D93" s="355"/>
      <c r="E93" s="355" t="s">
        <v>168</v>
      </c>
      <c r="F93" s="356"/>
      <c r="G93" s="356"/>
      <c r="H93" s="356"/>
      <c r="I93" s="356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56"/>
      <c r="AA93" s="356"/>
      <c r="AB93" s="356"/>
      <c r="AC93" s="356"/>
      <c r="AD93" s="356"/>
      <c r="AE93" s="356"/>
      <c r="AF93" s="356"/>
      <c r="AG93" s="356"/>
      <c r="AH93" s="356"/>
      <c r="AI93" s="356"/>
      <c r="AJ93" s="356"/>
      <c r="AK93" s="356"/>
      <c r="AL93" s="356"/>
      <c r="AM93" s="356"/>
      <c r="AN93" s="356"/>
      <c r="AO93" s="356"/>
      <c r="AP93" s="356"/>
      <c r="AQ93" s="356"/>
      <c r="AR93" s="356"/>
      <c r="AS93" s="356"/>
      <c r="AT93" s="356"/>
      <c r="AU93" s="356"/>
      <c r="AV93" s="356"/>
      <c r="AW93" s="414" t="s">
        <v>5</v>
      </c>
      <c r="AX93" s="416"/>
      <c r="AY93" s="416"/>
      <c r="AZ93" s="416"/>
      <c r="BA93" s="416"/>
      <c r="BB93" s="416"/>
      <c r="BC93" s="416"/>
      <c r="BD93" s="416"/>
      <c r="BE93" s="416" t="s">
        <v>5</v>
      </c>
      <c r="BF93" s="416"/>
      <c r="BG93" s="414">
        <f>10805595-1803952-1190620</f>
        <v>7811023</v>
      </c>
      <c r="BH93" s="416"/>
      <c r="BI93" s="416"/>
      <c r="BJ93" s="416"/>
      <c r="BK93" s="416"/>
      <c r="BL93" s="416"/>
      <c r="BM93" s="416"/>
      <c r="BN93" s="416"/>
      <c r="BO93" s="416"/>
      <c r="BP93" s="417">
        <v>10805595</v>
      </c>
      <c r="BQ93" s="416"/>
      <c r="BR93" s="416"/>
      <c r="BS93" s="416"/>
      <c r="BT93" s="416"/>
      <c r="BU93" s="416"/>
      <c r="BV93" s="416"/>
      <c r="BW93" s="416"/>
      <c r="BX93" s="417">
        <v>10805595</v>
      </c>
      <c r="BY93" s="418"/>
      <c r="BZ93" s="418"/>
      <c r="CA93" s="418"/>
      <c r="CB93" s="418"/>
    </row>
    <row r="94" spans="1:82" s="49" customFormat="1" ht="14.25" customHeight="1">
      <c r="A94" s="94"/>
      <c r="B94" s="94"/>
      <c r="C94" s="94"/>
      <c r="D94" s="94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</row>
    <row r="95" spans="1:82" s="31" customFormat="1" ht="15" hidden="1">
      <c r="A95" s="620" t="s">
        <v>161</v>
      </c>
      <c r="B95" s="620"/>
      <c r="C95" s="620"/>
      <c r="D95" s="620"/>
      <c r="E95" s="620"/>
      <c r="F95" s="620"/>
      <c r="G95" s="620"/>
      <c r="H95" s="620"/>
      <c r="I95" s="620"/>
      <c r="J95" s="620"/>
      <c r="K95" s="620"/>
      <c r="L95" s="620"/>
      <c r="M95" s="620"/>
      <c r="N95" s="620"/>
      <c r="O95" s="620"/>
      <c r="P95" s="620"/>
      <c r="Q95" s="620"/>
      <c r="R95" s="620"/>
      <c r="S95" s="620"/>
      <c r="T95" s="620"/>
      <c r="U95" s="620"/>
      <c r="V95" s="620"/>
      <c r="W95" s="620"/>
      <c r="X95" s="620"/>
      <c r="Y95" s="620"/>
      <c r="Z95" s="620"/>
      <c r="AA95" s="620"/>
      <c r="AB95" s="620"/>
      <c r="AC95" s="620"/>
      <c r="AD95" s="620"/>
      <c r="AE95" s="570" t="s">
        <v>200</v>
      </c>
      <c r="AF95" s="570"/>
      <c r="AG95" s="570"/>
      <c r="AH95" s="570"/>
      <c r="AI95" s="570"/>
      <c r="AJ95" s="570"/>
      <c r="AK95" s="570"/>
      <c r="AL95" s="570"/>
      <c r="AM95" s="570"/>
      <c r="AN95" s="570"/>
      <c r="AO95" s="570"/>
      <c r="AP95" s="570"/>
      <c r="AQ95" s="570"/>
      <c r="AR95" s="570"/>
      <c r="AS95" s="570"/>
      <c r="AT95" s="570"/>
      <c r="AU95" s="570"/>
      <c r="AV95" s="570"/>
      <c r="AW95" s="570"/>
      <c r="AX95" s="570"/>
      <c r="AY95" s="570"/>
      <c r="AZ95" s="570"/>
      <c r="BA95" s="570"/>
      <c r="BB95" s="570"/>
      <c r="BC95" s="570"/>
      <c r="BD95" s="570"/>
      <c r="BE95" s="570"/>
      <c r="BF95" s="570"/>
      <c r="BG95" s="570"/>
      <c r="BH95" s="570"/>
      <c r="BI95" s="570"/>
      <c r="BJ95" s="570"/>
      <c r="BK95" s="570"/>
      <c r="BL95" s="570"/>
      <c r="BM95" s="570"/>
      <c r="BN95" s="570"/>
      <c r="BO95" s="570"/>
      <c r="BP95" s="570"/>
      <c r="BQ95" s="570"/>
      <c r="BR95" s="570"/>
      <c r="BS95" s="570"/>
      <c r="BT95" s="570"/>
      <c r="BU95" s="570"/>
      <c r="BV95" s="570"/>
      <c r="BW95" s="570"/>
      <c r="BX95" s="570"/>
      <c r="BY95" s="570"/>
      <c r="BZ95" s="570"/>
      <c r="CA95" s="570"/>
      <c r="CB95" s="570"/>
    </row>
    <row r="96" spans="1:82" s="31" customFormat="1" ht="9.6" hidden="1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</row>
    <row r="97" spans="1:80" s="31" customFormat="1" ht="15" hidden="1">
      <c r="A97" s="33" t="s">
        <v>162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570" t="s">
        <v>209</v>
      </c>
      <c r="T97" s="570"/>
      <c r="U97" s="570"/>
      <c r="V97" s="570"/>
      <c r="W97" s="570"/>
      <c r="X97" s="570"/>
      <c r="Y97" s="570"/>
      <c r="Z97" s="570"/>
      <c r="AA97" s="570"/>
      <c r="AB97" s="570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570"/>
      <c r="AN97" s="570"/>
      <c r="AO97" s="570"/>
      <c r="AP97" s="570"/>
      <c r="AQ97" s="570"/>
      <c r="AR97" s="570"/>
      <c r="AS97" s="570"/>
      <c r="AT97" s="570"/>
      <c r="AU97" s="570"/>
      <c r="AV97" s="570"/>
      <c r="AW97" s="570"/>
      <c r="AX97" s="570"/>
      <c r="AY97" s="570"/>
      <c r="AZ97" s="570"/>
      <c r="BA97" s="570"/>
      <c r="BB97" s="570"/>
      <c r="BC97" s="570"/>
      <c r="BD97" s="570"/>
      <c r="BE97" s="570"/>
      <c r="BF97" s="570"/>
      <c r="BG97" s="570"/>
      <c r="BH97" s="570"/>
      <c r="BI97" s="570"/>
      <c r="BJ97" s="570"/>
      <c r="BK97" s="570"/>
      <c r="BL97" s="570"/>
      <c r="BM97" s="570"/>
      <c r="BN97" s="570"/>
      <c r="BO97" s="570"/>
      <c r="BP97" s="570"/>
      <c r="BQ97" s="570"/>
      <c r="BR97" s="570"/>
      <c r="BS97" s="570"/>
      <c r="BT97" s="570"/>
      <c r="BU97" s="570"/>
      <c r="BV97" s="570"/>
      <c r="BW97" s="570"/>
      <c r="BX97" s="570"/>
      <c r="BY97" s="570"/>
      <c r="BZ97" s="570"/>
      <c r="CA97" s="570"/>
      <c r="CB97" s="570"/>
    </row>
    <row r="98" spans="1:80" s="31" customFormat="1" ht="7.15" hidden="1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</row>
    <row r="99" spans="1:80" s="31" customFormat="1" ht="34.15" hidden="1" customHeight="1">
      <c r="A99" s="33" t="s">
        <v>164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704" t="s">
        <v>201</v>
      </c>
      <c r="AI99" s="704"/>
      <c r="AJ99" s="704"/>
      <c r="AK99" s="704"/>
      <c r="AL99" s="704"/>
      <c r="AM99" s="704"/>
      <c r="AN99" s="704"/>
      <c r="AO99" s="704"/>
      <c r="AP99" s="704"/>
      <c r="AQ99" s="704"/>
      <c r="AR99" s="704"/>
      <c r="AS99" s="704"/>
      <c r="AT99" s="704"/>
      <c r="AU99" s="704"/>
      <c r="AV99" s="704"/>
      <c r="AW99" s="704"/>
      <c r="AX99" s="704"/>
      <c r="AY99" s="704"/>
      <c r="AZ99" s="704"/>
      <c r="BA99" s="704"/>
      <c r="BB99" s="704"/>
      <c r="BC99" s="704"/>
      <c r="BD99" s="704"/>
      <c r="BE99" s="704"/>
      <c r="BF99" s="704"/>
      <c r="BG99" s="704"/>
      <c r="BH99" s="704"/>
      <c r="BI99" s="704"/>
      <c r="BJ99" s="704"/>
      <c r="BK99" s="704"/>
      <c r="BL99" s="704"/>
      <c r="BM99" s="704"/>
      <c r="BN99" s="704"/>
      <c r="BO99" s="704"/>
      <c r="BP99" s="704"/>
      <c r="BQ99" s="704"/>
      <c r="BR99" s="704"/>
      <c r="BS99" s="704"/>
      <c r="BT99" s="704"/>
      <c r="BU99" s="704"/>
      <c r="BV99" s="704"/>
      <c r="BW99" s="704"/>
      <c r="BX99" s="704"/>
      <c r="BY99" s="704"/>
      <c r="BZ99" s="704"/>
      <c r="CA99" s="704"/>
      <c r="CB99" s="704"/>
    </row>
    <row r="100" spans="1:80" s="31" customFormat="1" ht="15" hidden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</row>
    <row r="101" spans="1:80" s="31" customFormat="1" ht="15.6" hidden="1" customHeight="1">
      <c r="A101" s="568" t="s">
        <v>429</v>
      </c>
      <c r="B101" s="568"/>
      <c r="C101" s="568"/>
      <c r="D101" s="568"/>
      <c r="E101" s="568"/>
      <c r="F101" s="568"/>
      <c r="G101" s="568"/>
      <c r="H101" s="568"/>
      <c r="I101" s="568"/>
      <c r="J101" s="568"/>
      <c r="K101" s="568"/>
      <c r="L101" s="568"/>
      <c r="M101" s="568"/>
      <c r="N101" s="568"/>
      <c r="O101" s="568"/>
      <c r="P101" s="568"/>
      <c r="Q101" s="568"/>
      <c r="R101" s="568"/>
      <c r="S101" s="568"/>
      <c r="T101" s="568"/>
      <c r="U101" s="568"/>
      <c r="V101" s="568"/>
      <c r="W101" s="568"/>
      <c r="X101" s="568"/>
      <c r="Y101" s="568"/>
      <c r="Z101" s="568"/>
      <c r="AA101" s="568"/>
      <c r="AB101" s="568"/>
      <c r="AC101" s="568"/>
      <c r="AD101" s="568"/>
      <c r="AE101" s="568"/>
      <c r="AF101" s="568"/>
      <c r="AG101" s="568"/>
      <c r="AH101" s="568"/>
      <c r="AI101" s="568"/>
      <c r="AJ101" s="568"/>
      <c r="AK101" s="568"/>
      <c r="AL101" s="568"/>
      <c r="AM101" s="568"/>
      <c r="AN101" s="568"/>
      <c r="AO101" s="568"/>
      <c r="AP101" s="568"/>
      <c r="AQ101" s="568"/>
      <c r="AR101" s="568"/>
      <c r="AS101" s="568"/>
      <c r="AT101" s="568"/>
      <c r="AU101" s="568"/>
      <c r="AV101" s="568"/>
      <c r="AW101" s="568"/>
      <c r="AX101" s="568"/>
      <c r="AY101" s="568"/>
      <c r="AZ101" s="568"/>
      <c r="BA101" s="568"/>
      <c r="BB101" s="568"/>
      <c r="BC101" s="568"/>
      <c r="BD101" s="568"/>
      <c r="BE101" s="568"/>
      <c r="BF101" s="568"/>
      <c r="BG101" s="568"/>
      <c r="BH101" s="568"/>
      <c r="BI101" s="568"/>
      <c r="BJ101" s="568"/>
      <c r="BK101" s="568"/>
      <c r="BL101" s="568"/>
      <c r="BM101" s="568"/>
      <c r="BN101" s="568"/>
      <c r="BO101" s="568"/>
      <c r="BP101" s="568"/>
      <c r="BQ101" s="568"/>
      <c r="BR101" s="568"/>
      <c r="BS101" s="568"/>
      <c r="BT101" s="568"/>
      <c r="BU101" s="568"/>
      <c r="BV101" s="568"/>
      <c r="BW101" s="568"/>
      <c r="BX101" s="568"/>
      <c r="BY101" s="568"/>
      <c r="BZ101" s="568"/>
      <c r="CA101" s="568"/>
      <c r="CB101" s="568"/>
    </row>
    <row r="102" spans="1:80" s="31" customFormat="1" ht="9.6" hidden="1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</row>
    <row r="103" spans="1:80" s="31" customFormat="1" ht="13.9" hidden="1" customHeight="1">
      <c r="A103" s="370" t="s">
        <v>165</v>
      </c>
      <c r="B103" s="371"/>
      <c r="C103" s="371"/>
      <c r="D103" s="372"/>
      <c r="E103" s="379" t="s">
        <v>166</v>
      </c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79" t="s">
        <v>203</v>
      </c>
      <c r="AB103" s="340"/>
      <c r="AC103" s="340"/>
      <c r="AD103" s="340"/>
      <c r="AE103" s="340"/>
      <c r="AF103" s="340"/>
      <c r="AG103" s="340"/>
      <c r="AH103" s="340"/>
      <c r="AI103" s="340"/>
      <c r="AJ103" s="370" t="s">
        <v>204</v>
      </c>
      <c r="AK103" s="518"/>
      <c r="AL103" s="518"/>
      <c r="AM103" s="518"/>
      <c r="AN103" s="518"/>
      <c r="AO103" s="518"/>
      <c r="AP103" s="518"/>
      <c r="AQ103" s="518"/>
      <c r="AR103" s="518"/>
      <c r="AS103" s="518"/>
      <c r="AT103" s="519"/>
      <c r="AU103" s="370" t="s">
        <v>205</v>
      </c>
      <c r="AV103" s="518"/>
      <c r="AW103" s="518"/>
      <c r="AX103" s="518"/>
      <c r="AY103" s="518"/>
      <c r="AZ103" s="518"/>
      <c r="BA103" s="518"/>
      <c r="BB103" s="518"/>
      <c r="BC103" s="518"/>
      <c r="BD103" s="519"/>
      <c r="BE103" s="379" t="s">
        <v>206</v>
      </c>
      <c r="BF103" s="536"/>
      <c r="BG103" s="536"/>
      <c r="BH103" s="536"/>
      <c r="BI103" s="536"/>
      <c r="BJ103" s="536"/>
      <c r="BK103" s="536"/>
      <c r="BL103" s="536"/>
      <c r="BM103" s="536"/>
      <c r="BN103" s="536"/>
      <c r="BO103" s="536"/>
      <c r="BP103" s="536"/>
      <c r="BQ103" s="536"/>
      <c r="BR103" s="536"/>
      <c r="BS103" s="536"/>
      <c r="BT103" s="536"/>
      <c r="BU103" s="536"/>
      <c r="BV103" s="536"/>
      <c r="BW103" s="536"/>
      <c r="BX103" s="536"/>
      <c r="BY103" s="536"/>
      <c r="BZ103" s="536"/>
      <c r="CA103" s="536"/>
      <c r="CB103" s="536"/>
    </row>
    <row r="104" spans="1:80" s="31" customFormat="1" ht="14.45" hidden="1" customHeight="1">
      <c r="A104" s="373"/>
      <c r="B104" s="374"/>
      <c r="C104" s="374"/>
      <c r="D104" s="375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I104" s="340"/>
      <c r="AJ104" s="520"/>
      <c r="AK104" s="521"/>
      <c r="AL104" s="521"/>
      <c r="AM104" s="521"/>
      <c r="AN104" s="521"/>
      <c r="AO104" s="521"/>
      <c r="AP104" s="521"/>
      <c r="AQ104" s="521"/>
      <c r="AR104" s="521"/>
      <c r="AS104" s="521"/>
      <c r="AT104" s="522"/>
      <c r="AU104" s="520"/>
      <c r="AV104" s="521"/>
      <c r="AW104" s="521"/>
      <c r="AX104" s="521"/>
      <c r="AY104" s="521"/>
      <c r="AZ104" s="521"/>
      <c r="BA104" s="521"/>
      <c r="BB104" s="521"/>
      <c r="BC104" s="521"/>
      <c r="BD104" s="522"/>
      <c r="BE104" s="379" t="s">
        <v>275</v>
      </c>
      <c r="BF104" s="340"/>
      <c r="BG104" s="340"/>
      <c r="BH104" s="340"/>
      <c r="BI104" s="340"/>
      <c r="BJ104" s="340"/>
      <c r="BK104" s="340"/>
      <c r="BL104" s="340"/>
      <c r="BM104" s="340"/>
      <c r="BN104" s="379" t="s">
        <v>274</v>
      </c>
      <c r="BO104" s="340"/>
      <c r="BP104" s="340"/>
      <c r="BQ104" s="340"/>
      <c r="BR104" s="340"/>
      <c r="BS104" s="340"/>
      <c r="BT104" s="340"/>
      <c r="BU104" s="340"/>
      <c r="BV104" s="340"/>
      <c r="BW104" s="340"/>
      <c r="BX104" s="340"/>
      <c r="BY104" s="340"/>
      <c r="BZ104" s="340"/>
      <c r="CA104" s="340"/>
      <c r="CB104" s="340"/>
    </row>
    <row r="105" spans="1:80" s="31" customFormat="1" ht="13.9" hidden="1" customHeight="1">
      <c r="A105" s="373"/>
      <c r="B105" s="374"/>
      <c r="C105" s="374"/>
      <c r="D105" s="375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I105" s="340"/>
      <c r="AJ105" s="520"/>
      <c r="AK105" s="521"/>
      <c r="AL105" s="521"/>
      <c r="AM105" s="521"/>
      <c r="AN105" s="521"/>
      <c r="AO105" s="521"/>
      <c r="AP105" s="521"/>
      <c r="AQ105" s="521"/>
      <c r="AR105" s="521"/>
      <c r="AS105" s="521"/>
      <c r="AT105" s="522"/>
      <c r="AU105" s="520"/>
      <c r="AV105" s="521"/>
      <c r="AW105" s="521"/>
      <c r="AX105" s="521"/>
      <c r="AY105" s="521"/>
      <c r="AZ105" s="521"/>
      <c r="BA105" s="521"/>
      <c r="BB105" s="521"/>
      <c r="BC105" s="521"/>
      <c r="BD105" s="522"/>
      <c r="BE105" s="340"/>
      <c r="BF105" s="340"/>
      <c r="BG105" s="340"/>
      <c r="BH105" s="340"/>
      <c r="BI105" s="340"/>
      <c r="BJ105" s="340"/>
      <c r="BK105" s="340"/>
      <c r="BL105" s="340"/>
      <c r="BM105" s="340"/>
      <c r="BN105" s="379" t="s">
        <v>276</v>
      </c>
      <c r="BO105" s="340"/>
      <c r="BP105" s="340"/>
      <c r="BQ105" s="340"/>
      <c r="BR105" s="340"/>
      <c r="BS105" s="340"/>
      <c r="BT105" s="340"/>
      <c r="BU105" s="340"/>
      <c r="BV105" s="340"/>
      <c r="BW105" s="379" t="s">
        <v>485</v>
      </c>
      <c r="BX105" s="340"/>
      <c r="BY105" s="340"/>
      <c r="BZ105" s="340"/>
      <c r="CA105" s="340"/>
      <c r="CB105" s="340"/>
    </row>
    <row r="106" spans="1:80" s="31" customFormat="1" ht="13.9" hidden="1" customHeight="1">
      <c r="A106" s="376"/>
      <c r="B106" s="377"/>
      <c r="C106" s="377"/>
      <c r="D106" s="378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0"/>
      <c r="AI106" s="340"/>
      <c r="AJ106" s="523"/>
      <c r="AK106" s="524"/>
      <c r="AL106" s="524"/>
      <c r="AM106" s="524"/>
      <c r="AN106" s="524"/>
      <c r="AO106" s="524"/>
      <c r="AP106" s="524"/>
      <c r="AQ106" s="524"/>
      <c r="AR106" s="524"/>
      <c r="AS106" s="524"/>
      <c r="AT106" s="525"/>
      <c r="AU106" s="523"/>
      <c r="AV106" s="524"/>
      <c r="AW106" s="524"/>
      <c r="AX106" s="524"/>
      <c r="AY106" s="524"/>
      <c r="AZ106" s="524"/>
      <c r="BA106" s="524"/>
      <c r="BB106" s="524"/>
      <c r="BC106" s="524"/>
      <c r="BD106" s="525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</row>
    <row r="107" spans="1:80" s="31" customFormat="1" ht="15" hidden="1">
      <c r="A107" s="699">
        <v>1</v>
      </c>
      <c r="B107" s="700"/>
      <c r="C107" s="700"/>
      <c r="D107" s="701"/>
      <c r="E107" s="346">
        <v>2</v>
      </c>
      <c r="F107" s="347"/>
      <c r="G107" s="347"/>
      <c r="H107" s="347"/>
      <c r="I107" s="347"/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7"/>
      <c r="X107" s="347"/>
      <c r="Y107" s="347"/>
      <c r="Z107" s="347"/>
      <c r="AA107" s="346">
        <v>3</v>
      </c>
      <c r="AB107" s="347"/>
      <c r="AC107" s="347"/>
      <c r="AD107" s="347"/>
      <c r="AE107" s="347"/>
      <c r="AF107" s="347"/>
      <c r="AG107" s="347"/>
      <c r="AH107" s="347"/>
      <c r="AI107" s="347"/>
      <c r="AJ107" s="699">
        <v>4</v>
      </c>
      <c r="AK107" s="700"/>
      <c r="AL107" s="700"/>
      <c r="AM107" s="700"/>
      <c r="AN107" s="700"/>
      <c r="AO107" s="700"/>
      <c r="AP107" s="700"/>
      <c r="AQ107" s="700"/>
      <c r="AR107" s="700"/>
      <c r="AS107" s="700"/>
      <c r="AT107" s="701"/>
      <c r="AU107" s="699">
        <v>5</v>
      </c>
      <c r="AV107" s="700"/>
      <c r="AW107" s="700"/>
      <c r="AX107" s="700"/>
      <c r="AY107" s="700"/>
      <c r="AZ107" s="700"/>
      <c r="BA107" s="700"/>
      <c r="BB107" s="700"/>
      <c r="BC107" s="700"/>
      <c r="BD107" s="701"/>
      <c r="BE107" s="346">
        <v>6</v>
      </c>
      <c r="BF107" s="347"/>
      <c r="BG107" s="347"/>
      <c r="BH107" s="347"/>
      <c r="BI107" s="347"/>
      <c r="BJ107" s="347"/>
      <c r="BK107" s="347"/>
      <c r="BL107" s="347"/>
      <c r="BM107" s="347"/>
      <c r="BN107" s="346">
        <v>7</v>
      </c>
      <c r="BO107" s="347"/>
      <c r="BP107" s="347"/>
      <c r="BQ107" s="347"/>
      <c r="BR107" s="347"/>
      <c r="BS107" s="347"/>
      <c r="BT107" s="347"/>
      <c r="BU107" s="347"/>
      <c r="BV107" s="347"/>
      <c r="BW107" s="348">
        <v>8</v>
      </c>
      <c r="BX107" s="348"/>
      <c r="BY107" s="348"/>
      <c r="BZ107" s="348"/>
      <c r="CA107" s="348"/>
      <c r="CB107" s="348"/>
    </row>
    <row r="108" spans="1:80" s="31" customFormat="1" ht="27" hidden="1" customHeight="1">
      <c r="A108" s="699" t="s">
        <v>197</v>
      </c>
      <c r="B108" s="700"/>
      <c r="C108" s="700"/>
      <c r="D108" s="701"/>
      <c r="E108" s="384" t="s">
        <v>428</v>
      </c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346"/>
      <c r="AB108" s="347"/>
      <c r="AC108" s="347"/>
      <c r="AD108" s="347"/>
      <c r="AE108" s="347"/>
      <c r="AF108" s="347"/>
      <c r="AG108" s="347"/>
      <c r="AH108" s="347"/>
      <c r="AI108" s="347"/>
      <c r="AJ108" s="699"/>
      <c r="AK108" s="700"/>
      <c r="AL108" s="700"/>
      <c r="AM108" s="700"/>
      <c r="AN108" s="700"/>
      <c r="AO108" s="700"/>
      <c r="AP108" s="700"/>
      <c r="AQ108" s="700"/>
      <c r="AR108" s="700"/>
      <c r="AS108" s="700"/>
      <c r="AT108" s="701"/>
      <c r="AU108" s="699"/>
      <c r="AV108" s="700"/>
      <c r="AW108" s="700"/>
      <c r="AX108" s="700"/>
      <c r="AY108" s="700"/>
      <c r="AZ108" s="700"/>
      <c r="BA108" s="700"/>
      <c r="BB108" s="700"/>
      <c r="BC108" s="700"/>
      <c r="BD108" s="701"/>
      <c r="BE108" s="484"/>
      <c r="BF108" s="703"/>
      <c r="BG108" s="703"/>
      <c r="BH108" s="703"/>
      <c r="BI108" s="703"/>
      <c r="BJ108" s="703"/>
      <c r="BK108" s="703"/>
      <c r="BL108" s="703"/>
      <c r="BM108" s="703"/>
      <c r="BN108" s="484">
        <v>0</v>
      </c>
      <c r="BO108" s="703"/>
      <c r="BP108" s="703"/>
      <c r="BQ108" s="703"/>
      <c r="BR108" s="703"/>
      <c r="BS108" s="703"/>
      <c r="BT108" s="703"/>
      <c r="BU108" s="703"/>
      <c r="BV108" s="703"/>
      <c r="BW108" s="484">
        <v>0</v>
      </c>
      <c r="BX108" s="703"/>
      <c r="BY108" s="703"/>
      <c r="BZ108" s="703"/>
      <c r="CA108" s="703"/>
      <c r="CB108" s="703"/>
    </row>
    <row r="109" spans="1:80" s="31" customFormat="1" ht="13.15" hidden="1" customHeight="1">
      <c r="A109" s="350"/>
      <c r="B109" s="351"/>
      <c r="C109" s="351"/>
      <c r="D109" s="352"/>
      <c r="E109" s="697" t="s">
        <v>168</v>
      </c>
      <c r="F109" s="698"/>
      <c r="G109" s="698"/>
      <c r="H109" s="698"/>
      <c r="I109" s="698"/>
      <c r="J109" s="698"/>
      <c r="K109" s="698"/>
      <c r="L109" s="698"/>
      <c r="M109" s="698"/>
      <c r="N109" s="698"/>
      <c r="O109" s="698"/>
      <c r="P109" s="698"/>
      <c r="Q109" s="698"/>
      <c r="R109" s="698"/>
      <c r="S109" s="698"/>
      <c r="T109" s="698"/>
      <c r="U109" s="698"/>
      <c r="V109" s="698"/>
      <c r="W109" s="698"/>
      <c r="X109" s="698"/>
      <c r="Y109" s="698"/>
      <c r="Z109" s="698"/>
      <c r="AA109" s="534"/>
      <c r="AB109" s="535"/>
      <c r="AC109" s="535"/>
      <c r="AD109" s="535"/>
      <c r="AE109" s="535"/>
      <c r="AF109" s="535"/>
      <c r="AG109" s="535"/>
      <c r="AH109" s="535"/>
      <c r="AI109" s="535"/>
      <c r="AJ109" s="341" t="s">
        <v>5</v>
      </c>
      <c r="AK109" s="342"/>
      <c r="AL109" s="342"/>
      <c r="AM109" s="342"/>
      <c r="AN109" s="342"/>
      <c r="AO109" s="342"/>
      <c r="AP109" s="342"/>
      <c r="AQ109" s="342"/>
      <c r="AR109" s="342"/>
      <c r="AS109" s="342"/>
      <c r="AT109" s="343"/>
      <c r="AU109" s="341" t="s">
        <v>5</v>
      </c>
      <c r="AV109" s="342"/>
      <c r="AW109" s="342"/>
      <c r="AX109" s="342"/>
      <c r="AY109" s="342"/>
      <c r="AZ109" s="342"/>
      <c r="BA109" s="342"/>
      <c r="BB109" s="342"/>
      <c r="BC109" s="342"/>
      <c r="BD109" s="343"/>
      <c r="BE109" s="417">
        <f>BE108</f>
        <v>0</v>
      </c>
      <c r="BF109" s="418"/>
      <c r="BG109" s="418"/>
      <c r="BH109" s="418"/>
      <c r="BI109" s="418"/>
      <c r="BJ109" s="418"/>
      <c r="BK109" s="418"/>
      <c r="BL109" s="418"/>
      <c r="BM109" s="418"/>
      <c r="BN109" s="417">
        <f>BN108</f>
        <v>0</v>
      </c>
      <c r="BO109" s="418"/>
      <c r="BP109" s="418">
        <f>BP108</f>
        <v>0</v>
      </c>
      <c r="BQ109" s="418"/>
      <c r="BR109" s="418"/>
      <c r="BS109" s="418"/>
      <c r="BT109" s="418"/>
      <c r="BU109" s="418"/>
      <c r="BV109" s="418"/>
      <c r="BW109" s="417">
        <f>BW108</f>
        <v>0</v>
      </c>
      <c r="BX109" s="418"/>
      <c r="BY109" s="418"/>
      <c r="BZ109" s="418"/>
      <c r="CA109" s="418"/>
      <c r="CB109" s="418"/>
    </row>
    <row r="110" spans="1:80" s="31" customFormat="1" ht="13.15" customHeight="1">
      <c r="A110" s="38"/>
      <c r="B110" s="38"/>
      <c r="C110" s="38"/>
      <c r="D110" s="38"/>
      <c r="E110" s="42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38"/>
      <c r="AB110" s="60"/>
      <c r="AC110" s="60"/>
      <c r="AD110" s="60"/>
      <c r="AE110" s="60"/>
      <c r="AF110" s="60"/>
      <c r="AG110" s="60"/>
      <c r="AH110" s="60"/>
      <c r="AI110" s="60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186"/>
      <c r="BF110" s="187"/>
      <c r="BG110" s="187"/>
      <c r="BH110" s="187"/>
      <c r="BI110" s="187"/>
      <c r="BJ110" s="187"/>
      <c r="BK110" s="187"/>
      <c r="BL110" s="187"/>
      <c r="BM110" s="187"/>
      <c r="BN110" s="186"/>
      <c r="BO110" s="187"/>
      <c r="BP110" s="187"/>
      <c r="BQ110" s="187"/>
      <c r="BR110" s="187"/>
      <c r="BS110" s="187"/>
      <c r="BT110" s="187"/>
      <c r="BU110" s="187"/>
      <c r="BV110" s="187"/>
      <c r="BW110" s="186"/>
      <c r="BX110" s="187"/>
      <c r="BY110" s="187"/>
      <c r="BZ110" s="187"/>
      <c r="CA110" s="187"/>
      <c r="CB110" s="187"/>
    </row>
    <row r="111" spans="1:80" ht="15" customHeight="1">
      <c r="A111" s="389" t="s">
        <v>171</v>
      </c>
      <c r="B111" s="389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  <c r="V111" s="389"/>
      <c r="W111" s="389"/>
      <c r="X111" s="389"/>
      <c r="Y111" s="389"/>
      <c r="Z111" s="389"/>
      <c r="AA111" s="389"/>
      <c r="AB111" s="389"/>
      <c r="AC111" s="389"/>
      <c r="AD111" s="389"/>
      <c r="AE111" s="389"/>
      <c r="AF111" s="389"/>
      <c r="AG111" s="389"/>
      <c r="AH111" s="389"/>
      <c r="AI111" s="389"/>
      <c r="AJ111" s="389"/>
      <c r="AK111" s="389"/>
      <c r="AL111" s="389"/>
      <c r="AM111" s="389"/>
      <c r="AN111" s="389"/>
      <c r="AO111" s="389"/>
      <c r="AP111" s="389"/>
      <c r="AQ111" s="389"/>
      <c r="AR111" s="389"/>
      <c r="AS111" s="389"/>
      <c r="AT111" s="389"/>
      <c r="AU111" s="389"/>
      <c r="AV111" s="389"/>
      <c r="AW111" s="389"/>
      <c r="AX111" s="389"/>
      <c r="AY111" s="389"/>
      <c r="AZ111" s="389"/>
      <c r="BA111" s="389"/>
      <c r="BB111" s="389"/>
      <c r="BC111" s="389"/>
      <c r="BD111" s="389"/>
      <c r="BE111" s="389"/>
      <c r="BF111" s="389"/>
      <c r="BG111" s="389"/>
      <c r="BH111" s="389"/>
      <c r="BI111" s="389"/>
      <c r="BJ111" s="389"/>
      <c r="BK111" s="389"/>
      <c r="BL111" s="389"/>
      <c r="BM111" s="389"/>
      <c r="BN111" s="389"/>
      <c r="BO111" s="389"/>
      <c r="BP111" s="389"/>
      <c r="BQ111" s="389"/>
      <c r="BR111" s="389"/>
      <c r="BS111" s="389"/>
      <c r="BT111" s="389"/>
      <c r="BU111" s="389"/>
      <c r="BV111" s="389"/>
      <c r="BW111" s="389"/>
      <c r="BX111" s="389"/>
      <c r="BY111" s="389"/>
      <c r="BZ111" s="389"/>
      <c r="CA111" s="389"/>
      <c r="CB111" s="389"/>
    </row>
    <row r="112" spans="1:80" ht="14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</row>
    <row r="113" spans="1:80" ht="14.25">
      <c r="A113" s="389" t="s">
        <v>161</v>
      </c>
      <c r="B113" s="389"/>
      <c r="C113" s="389"/>
      <c r="D113" s="389"/>
      <c r="E113" s="389"/>
      <c r="F113" s="389"/>
      <c r="G113" s="389"/>
      <c r="H113" s="389"/>
      <c r="I113" s="389"/>
      <c r="J113" s="389"/>
      <c r="K113" s="389"/>
      <c r="L113" s="389"/>
      <c r="M113" s="389"/>
      <c r="N113" s="389"/>
      <c r="O113" s="389"/>
      <c r="P113" s="389"/>
      <c r="Q113" s="389"/>
      <c r="R113" s="389"/>
      <c r="S113" s="389"/>
      <c r="T113" s="389"/>
      <c r="U113" s="389"/>
      <c r="V113" s="389"/>
      <c r="W113" s="389"/>
      <c r="X113" s="389"/>
      <c r="Y113" s="389"/>
      <c r="Z113" s="389"/>
      <c r="AA113" s="389"/>
      <c r="AB113" s="389"/>
      <c r="AC113" s="389"/>
      <c r="AD113" s="389"/>
      <c r="AE113" s="570" t="s">
        <v>350</v>
      </c>
      <c r="AF113" s="570"/>
      <c r="AG113" s="570"/>
      <c r="AH113" s="570"/>
      <c r="AI113" s="570"/>
      <c r="AJ113" s="570"/>
      <c r="AK113" s="570"/>
      <c r="AL113" s="570"/>
      <c r="AM113" s="570"/>
      <c r="AN113" s="570"/>
      <c r="AO113" s="570"/>
      <c r="AP113" s="570"/>
      <c r="AQ113" s="570"/>
      <c r="AR113" s="570"/>
      <c r="AS113" s="570"/>
      <c r="AT113" s="570"/>
      <c r="AU113" s="570"/>
      <c r="AV113" s="570"/>
      <c r="AW113" s="570"/>
      <c r="AX113" s="570"/>
      <c r="AY113" s="570"/>
      <c r="AZ113" s="570"/>
      <c r="BA113" s="570"/>
      <c r="BB113" s="570"/>
      <c r="BC113" s="570"/>
      <c r="BD113" s="570"/>
      <c r="BE113" s="570"/>
      <c r="BF113" s="570"/>
      <c r="BG113" s="570"/>
      <c r="BH113" s="570"/>
      <c r="BI113" s="570"/>
      <c r="BJ113" s="570"/>
      <c r="BK113" s="570"/>
      <c r="BL113" s="570"/>
      <c r="BM113" s="570"/>
      <c r="BN113" s="570"/>
      <c r="BO113" s="570"/>
      <c r="BP113" s="570"/>
      <c r="BQ113" s="570"/>
      <c r="BR113" s="570"/>
      <c r="BS113" s="570"/>
      <c r="BT113" s="570"/>
      <c r="BU113" s="570"/>
      <c r="BV113" s="570"/>
      <c r="BW113" s="570"/>
      <c r="BX113" s="570"/>
      <c r="BY113" s="570"/>
      <c r="BZ113" s="570"/>
      <c r="CA113" s="570"/>
      <c r="CB113" s="570"/>
    </row>
    <row r="114" spans="1:80" ht="14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</row>
    <row r="115" spans="1:80" ht="14.25">
      <c r="A115" s="33" t="s">
        <v>162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570" t="s">
        <v>172</v>
      </c>
      <c r="T115" s="570"/>
      <c r="U115" s="570"/>
      <c r="V115" s="570"/>
      <c r="W115" s="570"/>
      <c r="X115" s="570"/>
      <c r="Y115" s="570"/>
      <c r="Z115" s="570"/>
      <c r="AA115" s="570"/>
      <c r="AB115" s="570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570"/>
      <c r="AN115" s="570"/>
      <c r="AO115" s="570"/>
      <c r="AP115" s="570"/>
      <c r="AQ115" s="570"/>
      <c r="AR115" s="570"/>
      <c r="AS115" s="570"/>
      <c r="AT115" s="570"/>
      <c r="AU115" s="570"/>
      <c r="AV115" s="570"/>
      <c r="AW115" s="570"/>
      <c r="AX115" s="570"/>
      <c r="AY115" s="570"/>
      <c r="AZ115" s="570"/>
      <c r="BA115" s="570"/>
      <c r="BB115" s="570"/>
      <c r="BC115" s="570"/>
      <c r="BD115" s="570"/>
      <c r="BE115" s="570"/>
      <c r="BF115" s="570"/>
      <c r="BG115" s="570"/>
      <c r="BH115" s="570"/>
      <c r="BI115" s="570"/>
      <c r="BJ115" s="570"/>
      <c r="BK115" s="570"/>
      <c r="BL115" s="570"/>
      <c r="BM115" s="570"/>
      <c r="BN115" s="570"/>
      <c r="BO115" s="570"/>
      <c r="BP115" s="570"/>
      <c r="BQ115" s="570"/>
      <c r="BR115" s="570"/>
      <c r="BS115" s="570"/>
      <c r="BT115" s="570"/>
      <c r="BU115" s="570"/>
      <c r="BV115" s="570"/>
      <c r="BW115" s="570"/>
      <c r="BX115" s="570"/>
      <c r="BY115" s="570"/>
      <c r="BZ115" s="570"/>
      <c r="CA115" s="570"/>
      <c r="CB115" s="570"/>
    </row>
    <row r="116" spans="1:80" ht="14.2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</row>
    <row r="117" spans="1:80" ht="41.25" customHeight="1">
      <c r="A117" s="33" t="s">
        <v>164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571" t="s">
        <v>201</v>
      </c>
      <c r="AI117" s="571"/>
      <c r="AJ117" s="571"/>
      <c r="AK117" s="571"/>
      <c r="AL117" s="571"/>
      <c r="AM117" s="571"/>
      <c r="AN117" s="571"/>
      <c r="AO117" s="571"/>
      <c r="AP117" s="571"/>
      <c r="AQ117" s="571"/>
      <c r="AR117" s="571"/>
      <c r="AS117" s="571"/>
      <c r="AT117" s="571"/>
      <c r="AU117" s="571"/>
      <c r="AV117" s="571"/>
      <c r="AW117" s="571"/>
      <c r="AX117" s="571"/>
      <c r="AY117" s="571"/>
      <c r="AZ117" s="571"/>
      <c r="BA117" s="571"/>
      <c r="BB117" s="571"/>
      <c r="BC117" s="571"/>
      <c r="BD117" s="571"/>
      <c r="BE117" s="571"/>
      <c r="BF117" s="571"/>
      <c r="BG117" s="571"/>
      <c r="BH117" s="571"/>
      <c r="BI117" s="571"/>
      <c r="BJ117" s="571"/>
      <c r="BK117" s="571"/>
      <c r="BL117" s="571"/>
      <c r="BM117" s="571"/>
      <c r="BN117" s="571"/>
      <c r="BO117" s="571"/>
      <c r="BP117" s="571"/>
      <c r="BQ117" s="571"/>
      <c r="BR117" s="571"/>
      <c r="BS117" s="571"/>
      <c r="BT117" s="571"/>
      <c r="BU117" s="571"/>
      <c r="BV117" s="571"/>
      <c r="BW117" s="571"/>
      <c r="BX117" s="571"/>
      <c r="BY117" s="571"/>
      <c r="BZ117" s="571"/>
      <c r="CA117" s="571"/>
      <c r="CB117" s="571"/>
    </row>
    <row r="118" spans="1:80" ht="12.75" customHeight="1">
      <c r="A118" s="33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</row>
    <row r="119" spans="1:80" ht="12.75" hidden="1" customHeight="1">
      <c r="A119" s="389" t="s">
        <v>222</v>
      </c>
      <c r="B119" s="389"/>
      <c r="C119" s="389"/>
      <c r="D119" s="389"/>
      <c r="E119" s="389"/>
      <c r="F119" s="389"/>
      <c r="G119" s="389"/>
      <c r="H119" s="389"/>
      <c r="I119" s="389"/>
      <c r="J119" s="389"/>
      <c r="K119" s="389"/>
      <c r="L119" s="389"/>
      <c r="M119" s="389"/>
      <c r="N119" s="389"/>
      <c r="O119" s="389"/>
      <c r="P119" s="389"/>
      <c r="Q119" s="389"/>
      <c r="R119" s="389"/>
      <c r="S119" s="389"/>
      <c r="T119" s="389"/>
      <c r="U119" s="389"/>
      <c r="V119" s="389"/>
      <c r="W119" s="389"/>
      <c r="X119" s="389"/>
      <c r="Y119" s="389"/>
      <c r="Z119" s="389"/>
      <c r="AA119" s="389"/>
      <c r="AB119" s="389"/>
      <c r="AC119" s="389"/>
      <c r="AD119" s="389"/>
      <c r="AE119" s="389"/>
      <c r="AF119" s="389"/>
      <c r="AG119" s="389"/>
      <c r="AH119" s="389"/>
      <c r="AI119" s="389"/>
      <c r="AJ119" s="389"/>
      <c r="AK119" s="389"/>
      <c r="AL119" s="389"/>
      <c r="AM119" s="389"/>
      <c r="AN119" s="389"/>
      <c r="AO119" s="389"/>
      <c r="AP119" s="389"/>
      <c r="AQ119" s="389"/>
      <c r="AR119" s="389"/>
      <c r="AS119" s="389"/>
      <c r="AT119" s="389"/>
      <c r="AU119" s="389"/>
      <c r="AV119" s="389"/>
      <c r="AW119" s="389"/>
      <c r="AX119" s="389"/>
      <c r="AY119" s="389"/>
      <c r="AZ119" s="389"/>
      <c r="BA119" s="389"/>
      <c r="BB119" s="389"/>
      <c r="BC119" s="389"/>
      <c r="BD119" s="389"/>
      <c r="BE119" s="389"/>
      <c r="BF119" s="389"/>
      <c r="BG119" s="389"/>
      <c r="BH119" s="389"/>
      <c r="BI119" s="389"/>
      <c r="BJ119" s="389"/>
      <c r="BK119" s="389"/>
      <c r="BL119" s="389"/>
      <c r="BM119" s="389"/>
      <c r="BN119" s="389"/>
      <c r="BO119" s="389"/>
      <c r="BP119" s="389"/>
      <c r="BQ119" s="389"/>
      <c r="BR119" s="389"/>
      <c r="BS119" s="389"/>
      <c r="BT119" s="389"/>
      <c r="BU119" s="389"/>
      <c r="BV119" s="389"/>
      <c r="BW119" s="389"/>
      <c r="BX119" s="389"/>
      <c r="BY119" s="389"/>
      <c r="BZ119" s="389"/>
      <c r="CA119" s="389"/>
      <c r="CB119" s="389"/>
    </row>
    <row r="120" spans="1:80" ht="15" hidden="1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</row>
    <row r="121" spans="1:80" s="42" customFormat="1" ht="12.75" hidden="1" customHeight="1">
      <c r="A121" s="379" t="s">
        <v>187</v>
      </c>
      <c r="B121" s="379"/>
      <c r="C121" s="379"/>
      <c r="D121" s="379"/>
      <c r="E121" s="423" t="s">
        <v>166</v>
      </c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84" t="s">
        <v>246</v>
      </c>
      <c r="AA121" s="545"/>
      <c r="AB121" s="545"/>
      <c r="AC121" s="545"/>
      <c r="AD121" s="545"/>
      <c r="AE121" s="545"/>
      <c r="AF121" s="545"/>
      <c r="AG121" s="379" t="s">
        <v>247</v>
      </c>
      <c r="AH121" s="347"/>
      <c r="AI121" s="347"/>
      <c r="AJ121" s="347"/>
      <c r="AK121" s="347"/>
      <c r="AL121" s="347"/>
      <c r="AM121" s="347"/>
      <c r="AN121" s="379" t="s">
        <v>248</v>
      </c>
      <c r="AO121" s="340"/>
      <c r="AP121" s="340"/>
      <c r="AQ121" s="340"/>
      <c r="AR121" s="340"/>
      <c r="AS121" s="340"/>
      <c r="AT121" s="340"/>
      <c r="AU121" s="379" t="s">
        <v>249</v>
      </c>
      <c r="AV121" s="340"/>
      <c r="AW121" s="340"/>
      <c r="AX121" s="340"/>
      <c r="AY121" s="340"/>
      <c r="AZ121" s="340"/>
      <c r="BA121" s="340"/>
      <c r="BB121" s="340"/>
      <c r="BC121" s="340"/>
      <c r="BD121" s="340"/>
      <c r="BE121" s="340"/>
      <c r="BF121" s="340"/>
      <c r="BG121" s="340"/>
      <c r="BH121" s="340"/>
      <c r="BI121" s="340"/>
      <c r="BJ121" s="340"/>
      <c r="BK121" s="340"/>
      <c r="BL121" s="340"/>
      <c r="BM121" s="340"/>
      <c r="BN121" s="340"/>
      <c r="BO121" s="340"/>
      <c r="BP121" s="340"/>
      <c r="BQ121" s="340"/>
      <c r="BR121" s="340"/>
      <c r="BS121" s="340"/>
      <c r="BT121" s="340"/>
      <c r="BU121" s="340"/>
      <c r="BV121" s="340"/>
      <c r="BW121" s="340"/>
      <c r="BX121" s="340"/>
      <c r="BY121" s="340"/>
      <c r="BZ121" s="340"/>
      <c r="CA121" s="340"/>
      <c r="CB121" s="340"/>
    </row>
    <row r="122" spans="1:80" ht="15.6" hidden="1" customHeight="1">
      <c r="A122" s="379"/>
      <c r="B122" s="379"/>
      <c r="C122" s="379"/>
      <c r="D122" s="379"/>
      <c r="E122" s="347"/>
      <c r="F122" s="347"/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  <c r="Z122" s="545"/>
      <c r="AA122" s="545"/>
      <c r="AB122" s="545"/>
      <c r="AC122" s="545"/>
      <c r="AD122" s="545"/>
      <c r="AE122" s="545"/>
      <c r="AF122" s="545"/>
      <c r="AG122" s="347"/>
      <c r="AH122" s="347"/>
      <c r="AI122" s="347"/>
      <c r="AJ122" s="347"/>
      <c r="AK122" s="347"/>
      <c r="AL122" s="347"/>
      <c r="AM122" s="347"/>
      <c r="AN122" s="340"/>
      <c r="AO122" s="340"/>
      <c r="AP122" s="340"/>
      <c r="AQ122" s="340"/>
      <c r="AR122" s="340"/>
      <c r="AS122" s="340"/>
      <c r="AT122" s="340"/>
      <c r="AU122" s="340"/>
      <c r="AV122" s="340"/>
      <c r="AW122" s="340"/>
      <c r="AX122" s="340"/>
      <c r="AY122" s="340"/>
      <c r="AZ122" s="340"/>
      <c r="BA122" s="340"/>
      <c r="BB122" s="340"/>
      <c r="BC122" s="340"/>
      <c r="BD122" s="340"/>
      <c r="BE122" s="340"/>
      <c r="BF122" s="340"/>
      <c r="BG122" s="340"/>
      <c r="BH122" s="340"/>
      <c r="BI122" s="340"/>
      <c r="BJ122" s="340"/>
      <c r="BK122" s="340"/>
      <c r="BL122" s="340"/>
      <c r="BM122" s="340"/>
      <c r="BN122" s="340"/>
      <c r="BO122" s="340"/>
      <c r="BP122" s="340"/>
      <c r="BQ122" s="340"/>
      <c r="BR122" s="340"/>
      <c r="BS122" s="340"/>
      <c r="BT122" s="340"/>
      <c r="BU122" s="340"/>
      <c r="BV122" s="340"/>
      <c r="BW122" s="340"/>
      <c r="BX122" s="340"/>
      <c r="BY122" s="340"/>
      <c r="BZ122" s="340"/>
      <c r="CA122" s="340"/>
      <c r="CB122" s="340"/>
    </row>
    <row r="123" spans="1:80" ht="15" hidden="1" customHeight="1">
      <c r="A123" s="379"/>
      <c r="B123" s="379"/>
      <c r="C123" s="379"/>
      <c r="D123" s="379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  <c r="Z123" s="545"/>
      <c r="AA123" s="545"/>
      <c r="AB123" s="545"/>
      <c r="AC123" s="545"/>
      <c r="AD123" s="545"/>
      <c r="AE123" s="545"/>
      <c r="AF123" s="545"/>
      <c r="AG123" s="347"/>
      <c r="AH123" s="347"/>
      <c r="AI123" s="347"/>
      <c r="AJ123" s="347"/>
      <c r="AK123" s="347"/>
      <c r="AL123" s="347"/>
      <c r="AM123" s="347"/>
      <c r="AN123" s="340"/>
      <c r="AO123" s="340"/>
      <c r="AP123" s="340"/>
      <c r="AQ123" s="340"/>
      <c r="AR123" s="340"/>
      <c r="AS123" s="340"/>
      <c r="AT123" s="340"/>
      <c r="AU123" s="379" t="s">
        <v>275</v>
      </c>
      <c r="AV123" s="379"/>
      <c r="AW123" s="379"/>
      <c r="AX123" s="379"/>
      <c r="AY123" s="379"/>
      <c r="AZ123" s="379"/>
      <c r="BA123" s="379"/>
      <c r="BB123" s="379"/>
      <c r="BC123" s="379"/>
      <c r="BD123" s="379"/>
      <c r="BE123" s="379"/>
      <c r="BF123" s="379"/>
      <c r="BG123" s="379"/>
      <c r="BH123" s="721" t="s">
        <v>274</v>
      </c>
      <c r="BI123" s="721"/>
      <c r="BJ123" s="721"/>
      <c r="BK123" s="721"/>
      <c r="BL123" s="721"/>
      <c r="BM123" s="721"/>
      <c r="BN123" s="721"/>
      <c r="BO123" s="721"/>
      <c r="BP123" s="721"/>
      <c r="BQ123" s="721"/>
      <c r="BR123" s="721"/>
      <c r="BS123" s="721"/>
      <c r="BT123" s="721"/>
      <c r="BU123" s="721"/>
      <c r="BV123" s="721"/>
      <c r="BW123" s="721"/>
      <c r="BX123" s="721"/>
      <c r="BY123" s="721"/>
      <c r="BZ123" s="721"/>
      <c r="CA123" s="721"/>
      <c r="CB123" s="721"/>
    </row>
    <row r="124" spans="1:80" ht="18.75" hidden="1" customHeight="1">
      <c r="A124" s="379"/>
      <c r="B124" s="379"/>
      <c r="C124" s="379"/>
      <c r="D124" s="379"/>
      <c r="E124" s="347"/>
      <c r="F124" s="347"/>
      <c r="G124" s="347"/>
      <c r="H124" s="347"/>
      <c r="I124" s="347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7"/>
      <c r="X124" s="347"/>
      <c r="Y124" s="347"/>
      <c r="Z124" s="545"/>
      <c r="AA124" s="545"/>
      <c r="AB124" s="545"/>
      <c r="AC124" s="545"/>
      <c r="AD124" s="545"/>
      <c r="AE124" s="545"/>
      <c r="AF124" s="545"/>
      <c r="AG124" s="347"/>
      <c r="AH124" s="347"/>
      <c r="AI124" s="347"/>
      <c r="AJ124" s="347"/>
      <c r="AK124" s="347"/>
      <c r="AL124" s="347"/>
      <c r="AM124" s="347"/>
      <c r="AN124" s="340"/>
      <c r="AO124" s="340"/>
      <c r="AP124" s="340"/>
      <c r="AQ124" s="340"/>
      <c r="AR124" s="340"/>
      <c r="AS124" s="340"/>
      <c r="AT124" s="340"/>
      <c r="AU124" s="379"/>
      <c r="AV124" s="379"/>
      <c r="AW124" s="379"/>
      <c r="AX124" s="379"/>
      <c r="AY124" s="379"/>
      <c r="AZ124" s="379"/>
      <c r="BA124" s="379"/>
      <c r="BB124" s="379"/>
      <c r="BC124" s="379"/>
      <c r="BD124" s="379"/>
      <c r="BE124" s="379"/>
      <c r="BF124" s="379"/>
      <c r="BG124" s="379"/>
      <c r="BH124" s="721" t="s">
        <v>276</v>
      </c>
      <c r="BI124" s="721"/>
      <c r="BJ124" s="721"/>
      <c r="BK124" s="721"/>
      <c r="BL124" s="721"/>
      <c r="BM124" s="721"/>
      <c r="BN124" s="721"/>
      <c r="BO124" s="721"/>
      <c r="BP124" s="721"/>
      <c r="BQ124" s="721"/>
      <c r="BR124" s="721"/>
      <c r="BS124" s="721" t="s">
        <v>485</v>
      </c>
      <c r="BT124" s="721"/>
      <c r="BU124" s="721"/>
      <c r="BV124" s="721"/>
      <c r="BW124" s="721"/>
      <c r="BX124" s="721"/>
      <c r="BY124" s="721"/>
      <c r="BZ124" s="721"/>
      <c r="CA124" s="721"/>
      <c r="CB124" s="721"/>
    </row>
    <row r="125" spans="1:80" hidden="1">
      <c r="A125" s="346">
        <v>1</v>
      </c>
      <c r="B125" s="348"/>
      <c r="C125" s="348"/>
      <c r="D125" s="348"/>
      <c r="E125" s="348">
        <v>2</v>
      </c>
      <c r="F125" s="348"/>
      <c r="G125" s="348"/>
      <c r="H125" s="348"/>
      <c r="I125" s="348"/>
      <c r="J125" s="348"/>
      <c r="K125" s="348"/>
      <c r="L125" s="348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8"/>
      <c r="X125" s="348"/>
      <c r="Y125" s="348"/>
      <c r="Z125" s="348">
        <v>3</v>
      </c>
      <c r="AA125" s="348"/>
      <c r="AB125" s="348"/>
      <c r="AC125" s="348"/>
      <c r="AD125" s="348"/>
      <c r="AE125" s="348"/>
      <c r="AF125" s="348"/>
      <c r="AG125" s="348">
        <v>4</v>
      </c>
      <c r="AH125" s="348"/>
      <c r="AI125" s="348"/>
      <c r="AJ125" s="348"/>
      <c r="AK125" s="348"/>
      <c r="AL125" s="348"/>
      <c r="AM125" s="348"/>
      <c r="AN125" s="348">
        <v>5</v>
      </c>
      <c r="AO125" s="348"/>
      <c r="AP125" s="348"/>
      <c r="AQ125" s="348"/>
      <c r="AR125" s="348"/>
      <c r="AS125" s="348"/>
      <c r="AT125" s="348"/>
      <c r="AU125" s="348">
        <v>6</v>
      </c>
      <c r="AV125" s="348"/>
      <c r="AW125" s="348"/>
      <c r="AX125" s="348"/>
      <c r="AY125" s="348"/>
      <c r="AZ125" s="348"/>
      <c r="BA125" s="348"/>
      <c r="BB125" s="348"/>
      <c r="BC125" s="348"/>
      <c r="BD125" s="348"/>
      <c r="BE125" s="348"/>
      <c r="BF125" s="348"/>
      <c r="BG125" s="348"/>
      <c r="BH125" s="348">
        <v>7</v>
      </c>
      <c r="BI125" s="348"/>
      <c r="BJ125" s="348"/>
      <c r="BK125" s="348"/>
      <c r="BL125" s="348"/>
      <c r="BM125" s="348"/>
      <c r="BN125" s="348"/>
      <c r="BO125" s="348"/>
      <c r="BP125" s="348"/>
      <c r="BQ125" s="348"/>
      <c r="BR125" s="348"/>
      <c r="BS125" s="348">
        <v>8</v>
      </c>
      <c r="BT125" s="348"/>
      <c r="BU125" s="348"/>
      <c r="BV125" s="348"/>
      <c r="BW125" s="348"/>
      <c r="BX125" s="348"/>
      <c r="BY125" s="348"/>
      <c r="BZ125" s="348"/>
      <c r="CA125" s="348"/>
      <c r="CB125" s="348"/>
    </row>
    <row r="126" spans="1:80" ht="15" hidden="1">
      <c r="A126" s="533" t="s">
        <v>197</v>
      </c>
      <c r="B126" s="533"/>
      <c r="C126" s="533"/>
      <c r="D126" s="533"/>
      <c r="E126" s="534" t="s">
        <v>314</v>
      </c>
      <c r="F126" s="535"/>
      <c r="G126" s="535"/>
      <c r="H126" s="535"/>
      <c r="I126" s="535"/>
      <c r="J126" s="535"/>
      <c r="K126" s="535"/>
      <c r="L126" s="535"/>
      <c r="M126" s="535"/>
      <c r="N126" s="535"/>
      <c r="O126" s="535"/>
      <c r="P126" s="535"/>
      <c r="Q126" s="535"/>
      <c r="R126" s="535"/>
      <c r="S126" s="535"/>
      <c r="T126" s="535"/>
      <c r="U126" s="535"/>
      <c r="V126" s="535"/>
      <c r="W126" s="535"/>
      <c r="X126" s="535"/>
      <c r="Y126" s="535"/>
      <c r="Z126" s="534"/>
      <c r="AA126" s="535"/>
      <c r="AB126" s="535"/>
      <c r="AC126" s="535"/>
      <c r="AD126" s="535"/>
      <c r="AE126" s="535"/>
      <c r="AF126" s="535"/>
      <c r="AG126" s="533"/>
      <c r="AH126" s="536"/>
      <c r="AI126" s="536"/>
      <c r="AJ126" s="536"/>
      <c r="AK126" s="536"/>
      <c r="AL126" s="536"/>
      <c r="AM126" s="536"/>
      <c r="AN126" s="536"/>
      <c r="AO126" s="536"/>
      <c r="AP126" s="536"/>
      <c r="AQ126" s="536"/>
      <c r="AR126" s="536"/>
      <c r="AS126" s="536"/>
      <c r="AT126" s="536"/>
      <c r="AU126" s="407"/>
      <c r="AV126" s="349"/>
      <c r="AW126" s="349"/>
      <c r="AX126" s="349"/>
      <c r="AY126" s="349"/>
      <c r="AZ126" s="349"/>
      <c r="BA126" s="349"/>
      <c r="BB126" s="349"/>
      <c r="BC126" s="349"/>
      <c r="BD126" s="349"/>
      <c r="BE126" s="349"/>
      <c r="BF126" s="349"/>
      <c r="BG126" s="349"/>
      <c r="BH126" s="349"/>
      <c r="BI126" s="349"/>
      <c r="BJ126" s="349"/>
      <c r="BK126" s="349"/>
      <c r="BL126" s="349"/>
      <c r="BM126" s="349"/>
      <c r="BN126" s="349"/>
      <c r="BO126" s="349"/>
      <c r="BP126" s="349"/>
      <c r="BQ126" s="349"/>
      <c r="BR126" s="349"/>
      <c r="BS126" s="349"/>
      <c r="BT126" s="349"/>
      <c r="BU126" s="349"/>
      <c r="BV126" s="349"/>
      <c r="BW126" s="349"/>
      <c r="BX126" s="349"/>
      <c r="BY126" s="349"/>
      <c r="BZ126" s="349"/>
      <c r="CA126" s="349"/>
      <c r="CB126" s="349"/>
    </row>
    <row r="127" spans="1:80" ht="15" hidden="1" customHeight="1">
      <c r="A127" s="534"/>
      <c r="B127" s="534"/>
      <c r="C127" s="534"/>
      <c r="D127" s="534"/>
      <c r="E127" s="540" t="s">
        <v>168</v>
      </c>
      <c r="F127" s="541"/>
      <c r="G127" s="541"/>
      <c r="H127" s="541"/>
      <c r="I127" s="541"/>
      <c r="J127" s="541"/>
      <c r="K127" s="541"/>
      <c r="L127" s="541"/>
      <c r="M127" s="541"/>
      <c r="N127" s="541"/>
      <c r="O127" s="541"/>
      <c r="P127" s="541"/>
      <c r="Q127" s="541"/>
      <c r="R127" s="541"/>
      <c r="S127" s="541"/>
      <c r="T127" s="541"/>
      <c r="U127" s="541"/>
      <c r="V127" s="541"/>
      <c r="W127" s="541"/>
      <c r="X127" s="541"/>
      <c r="Y127" s="541"/>
      <c r="Z127" s="541"/>
      <c r="AA127" s="541"/>
      <c r="AB127" s="541"/>
      <c r="AC127" s="541"/>
      <c r="AD127" s="541"/>
      <c r="AE127" s="541"/>
      <c r="AF127" s="541"/>
      <c r="AG127" s="541"/>
      <c r="AH127" s="541"/>
      <c r="AI127" s="541"/>
      <c r="AJ127" s="541"/>
      <c r="AK127" s="541"/>
      <c r="AL127" s="541"/>
      <c r="AM127" s="541"/>
      <c r="AN127" s="541"/>
      <c r="AO127" s="541"/>
      <c r="AP127" s="541"/>
      <c r="AQ127" s="541"/>
      <c r="AR127" s="541"/>
      <c r="AS127" s="541"/>
      <c r="AT127" s="541"/>
      <c r="AU127" s="360">
        <f>AU126</f>
        <v>0</v>
      </c>
      <c r="AV127" s="360"/>
      <c r="AW127" s="360"/>
      <c r="AX127" s="360"/>
      <c r="AY127" s="360"/>
      <c r="AZ127" s="360"/>
      <c r="BA127" s="360"/>
      <c r="BB127" s="360"/>
      <c r="BC127" s="360"/>
      <c r="BD127" s="360"/>
      <c r="BE127" s="360"/>
      <c r="BF127" s="360"/>
      <c r="BG127" s="360"/>
      <c r="BH127" s="360">
        <f>BH126</f>
        <v>0</v>
      </c>
      <c r="BI127" s="360"/>
      <c r="BJ127" s="360"/>
      <c r="BK127" s="360"/>
      <c r="BL127" s="360"/>
      <c r="BM127" s="360"/>
      <c r="BN127" s="360"/>
      <c r="BO127" s="360"/>
      <c r="BP127" s="360"/>
      <c r="BQ127" s="360"/>
      <c r="BR127" s="360"/>
      <c r="BS127" s="360">
        <f>BS126</f>
        <v>0</v>
      </c>
      <c r="BT127" s="360"/>
      <c r="BU127" s="360"/>
      <c r="BV127" s="360"/>
      <c r="BW127" s="360"/>
      <c r="BX127" s="360"/>
      <c r="BY127" s="360"/>
      <c r="BZ127" s="360"/>
      <c r="CA127" s="360"/>
      <c r="CB127" s="360"/>
    </row>
    <row r="128" spans="1:80" ht="15" hidden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</row>
    <row r="129" spans="1:80" ht="14.25">
      <c r="A129" s="568" t="s">
        <v>223</v>
      </c>
      <c r="B129" s="568"/>
      <c r="C129" s="568"/>
      <c r="D129" s="568"/>
      <c r="E129" s="568"/>
      <c r="F129" s="568"/>
      <c r="G129" s="568"/>
      <c r="H129" s="568"/>
      <c r="I129" s="568"/>
      <c r="J129" s="568"/>
      <c r="K129" s="568"/>
      <c r="L129" s="568"/>
      <c r="M129" s="568"/>
      <c r="N129" s="568"/>
      <c r="O129" s="568"/>
      <c r="P129" s="568"/>
      <c r="Q129" s="568"/>
      <c r="R129" s="568"/>
      <c r="S129" s="568"/>
      <c r="T129" s="568"/>
      <c r="U129" s="568"/>
      <c r="V129" s="568"/>
      <c r="W129" s="568"/>
      <c r="X129" s="568"/>
      <c r="Y129" s="568"/>
      <c r="Z129" s="568"/>
      <c r="AA129" s="568"/>
      <c r="AB129" s="568"/>
      <c r="AC129" s="568"/>
      <c r="AD129" s="568"/>
      <c r="AE129" s="568"/>
      <c r="AF129" s="568"/>
      <c r="AG129" s="568"/>
      <c r="AH129" s="568"/>
      <c r="AI129" s="568"/>
      <c r="AJ129" s="568"/>
      <c r="AK129" s="568"/>
      <c r="AL129" s="568"/>
      <c r="AM129" s="568"/>
      <c r="AN129" s="568"/>
      <c r="AO129" s="568"/>
      <c r="AP129" s="568"/>
      <c r="AQ129" s="568"/>
      <c r="AR129" s="568"/>
      <c r="AS129" s="568"/>
      <c r="AT129" s="568"/>
      <c r="AU129" s="568"/>
      <c r="AV129" s="568"/>
      <c r="AW129" s="568"/>
      <c r="AX129" s="568"/>
      <c r="AY129" s="568"/>
      <c r="AZ129" s="568"/>
      <c r="BA129" s="568"/>
      <c r="BB129" s="568"/>
      <c r="BC129" s="568"/>
      <c r="BD129" s="568"/>
      <c r="BE129" s="568"/>
      <c r="BF129" s="568"/>
      <c r="BG129" s="568"/>
      <c r="BH129" s="568"/>
      <c r="BI129" s="568"/>
      <c r="BJ129" s="568"/>
      <c r="BK129" s="568"/>
      <c r="BL129" s="568"/>
      <c r="BM129" s="568"/>
      <c r="BN129" s="568"/>
      <c r="BO129" s="568"/>
      <c r="BP129" s="568"/>
      <c r="BQ129" s="568"/>
      <c r="BR129" s="568"/>
      <c r="BS129" s="568"/>
      <c r="BT129" s="568"/>
      <c r="BU129" s="568"/>
      <c r="BV129" s="568"/>
      <c r="BW129" s="568"/>
      <c r="BX129" s="568"/>
      <c r="BY129" s="568"/>
      <c r="BZ129" s="568"/>
      <c r="CA129" s="568"/>
      <c r="CB129" s="568"/>
    </row>
    <row r="130" spans="1:80" ht="14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</row>
    <row r="131" spans="1:80" ht="15" customHeight="1">
      <c r="A131" s="370" t="s">
        <v>187</v>
      </c>
      <c r="B131" s="371"/>
      <c r="C131" s="371"/>
      <c r="D131" s="372"/>
      <c r="E131" s="379" t="s">
        <v>166</v>
      </c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  <c r="AE131" s="340"/>
      <c r="AF131" s="340"/>
      <c r="AG131" s="340"/>
      <c r="AH131" s="340"/>
      <c r="AI131" s="379" t="s">
        <v>177</v>
      </c>
      <c r="AJ131" s="340"/>
      <c r="AK131" s="340"/>
      <c r="AL131" s="340"/>
      <c r="AM131" s="340"/>
      <c r="AN131" s="340"/>
      <c r="AO131" s="340"/>
      <c r="AP131" s="340"/>
      <c r="AQ131" s="340"/>
      <c r="AR131" s="340"/>
      <c r="AS131" s="340"/>
      <c r="AT131" s="340"/>
      <c r="AU131" s="340"/>
      <c r="AV131" s="340"/>
      <c r="AW131" s="379" t="s">
        <v>301</v>
      </c>
      <c r="AX131" s="340"/>
      <c r="AY131" s="340"/>
      <c r="AZ131" s="340"/>
      <c r="BA131" s="340"/>
      <c r="BB131" s="340"/>
      <c r="BC131" s="340"/>
      <c r="BD131" s="340"/>
      <c r="BE131" s="379" t="s">
        <v>302</v>
      </c>
      <c r="BF131" s="340"/>
      <c r="BG131" s="340"/>
      <c r="BH131" s="340"/>
      <c r="BI131" s="340"/>
      <c r="BJ131" s="340"/>
      <c r="BK131" s="340"/>
      <c r="BL131" s="340"/>
      <c r="BM131" s="340"/>
      <c r="BN131" s="340"/>
      <c r="BO131" s="340"/>
      <c r="BP131" s="340"/>
      <c r="BQ131" s="340"/>
      <c r="BR131" s="340"/>
      <c r="BS131" s="340"/>
      <c r="BT131" s="340"/>
      <c r="BU131" s="340"/>
      <c r="BV131" s="340"/>
      <c r="BW131" s="340"/>
      <c r="BX131" s="340"/>
      <c r="BY131" s="340"/>
      <c r="BZ131" s="340"/>
      <c r="CA131" s="340"/>
      <c r="CB131" s="340"/>
    </row>
    <row r="132" spans="1:80" ht="15" customHeight="1">
      <c r="A132" s="373"/>
      <c r="B132" s="374"/>
      <c r="C132" s="374"/>
      <c r="D132" s="375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/>
      <c r="AG132" s="340"/>
      <c r="AH132" s="340"/>
      <c r="AI132" s="340"/>
      <c r="AJ132" s="340"/>
      <c r="AK132" s="340"/>
      <c r="AL132" s="340"/>
      <c r="AM132" s="340"/>
      <c r="AN132" s="340"/>
      <c r="AO132" s="340"/>
      <c r="AP132" s="340"/>
      <c r="AQ132" s="340"/>
      <c r="AR132" s="340"/>
      <c r="AS132" s="340"/>
      <c r="AT132" s="340"/>
      <c r="AU132" s="340"/>
      <c r="AV132" s="340"/>
      <c r="AW132" s="340"/>
      <c r="AX132" s="340"/>
      <c r="AY132" s="340"/>
      <c r="AZ132" s="340"/>
      <c r="BA132" s="340"/>
      <c r="BB132" s="340"/>
      <c r="BC132" s="340"/>
      <c r="BD132" s="340"/>
      <c r="BE132" s="340"/>
      <c r="BF132" s="340"/>
      <c r="BG132" s="340"/>
      <c r="BH132" s="340"/>
      <c r="BI132" s="340"/>
      <c r="BJ132" s="340"/>
      <c r="BK132" s="340"/>
      <c r="BL132" s="340"/>
      <c r="BM132" s="340"/>
      <c r="BN132" s="340"/>
      <c r="BO132" s="340"/>
      <c r="BP132" s="340"/>
      <c r="BQ132" s="340"/>
      <c r="BR132" s="340"/>
      <c r="BS132" s="340"/>
      <c r="BT132" s="340"/>
      <c r="BU132" s="340"/>
      <c r="BV132" s="340"/>
      <c r="BW132" s="340"/>
      <c r="BX132" s="340"/>
      <c r="BY132" s="340"/>
      <c r="BZ132" s="340"/>
      <c r="CA132" s="340"/>
      <c r="CB132" s="340"/>
    </row>
    <row r="133" spans="1:80" ht="15" customHeight="1">
      <c r="A133" s="373"/>
      <c r="B133" s="374"/>
      <c r="C133" s="374"/>
      <c r="D133" s="375"/>
      <c r="E133" s="340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  <c r="AE133" s="340"/>
      <c r="AF133" s="340"/>
      <c r="AG133" s="340"/>
      <c r="AH133" s="340"/>
      <c r="AI133" s="340"/>
      <c r="AJ133" s="340"/>
      <c r="AK133" s="340"/>
      <c r="AL133" s="340"/>
      <c r="AM133" s="340"/>
      <c r="AN133" s="340"/>
      <c r="AO133" s="340"/>
      <c r="AP133" s="340"/>
      <c r="AQ133" s="340"/>
      <c r="AR133" s="340"/>
      <c r="AS133" s="340"/>
      <c r="AT133" s="340"/>
      <c r="AU133" s="340"/>
      <c r="AV133" s="340"/>
      <c r="AW133" s="340"/>
      <c r="AX133" s="340"/>
      <c r="AY133" s="340"/>
      <c r="AZ133" s="340"/>
      <c r="BA133" s="340"/>
      <c r="BB133" s="340"/>
      <c r="BC133" s="340"/>
      <c r="BD133" s="340"/>
      <c r="BE133" s="370" t="s">
        <v>276</v>
      </c>
      <c r="BF133" s="371"/>
      <c r="BG133" s="371"/>
      <c r="BH133" s="371"/>
      <c r="BI133" s="371"/>
      <c r="BJ133" s="371"/>
      <c r="BK133" s="371"/>
      <c r="BL133" s="371"/>
      <c r="BM133" s="371"/>
      <c r="BN133" s="372"/>
      <c r="BO133" s="390" t="s">
        <v>274</v>
      </c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391"/>
      <c r="BZ133" s="391"/>
      <c r="CA133" s="391"/>
      <c r="CB133" s="392"/>
    </row>
    <row r="134" spans="1:80" ht="18.75" customHeight="1">
      <c r="A134" s="376"/>
      <c r="B134" s="377"/>
      <c r="C134" s="377"/>
      <c r="D134" s="378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I134" s="340"/>
      <c r="AJ134" s="340"/>
      <c r="AK134" s="340"/>
      <c r="AL134" s="340"/>
      <c r="AM134" s="340"/>
      <c r="AN134" s="340"/>
      <c r="AO134" s="340"/>
      <c r="AP134" s="340"/>
      <c r="AQ134" s="340"/>
      <c r="AR134" s="340"/>
      <c r="AS134" s="340"/>
      <c r="AT134" s="340"/>
      <c r="AU134" s="340"/>
      <c r="AV134" s="340"/>
      <c r="AW134" s="340"/>
      <c r="AX134" s="340"/>
      <c r="AY134" s="340"/>
      <c r="AZ134" s="340"/>
      <c r="BA134" s="340"/>
      <c r="BB134" s="340"/>
      <c r="BC134" s="340"/>
      <c r="BD134" s="340"/>
      <c r="BE134" s="376"/>
      <c r="BF134" s="377"/>
      <c r="BG134" s="377"/>
      <c r="BH134" s="377"/>
      <c r="BI134" s="377"/>
      <c r="BJ134" s="377"/>
      <c r="BK134" s="377"/>
      <c r="BL134" s="377"/>
      <c r="BM134" s="377"/>
      <c r="BN134" s="378"/>
      <c r="BO134" s="390" t="s">
        <v>485</v>
      </c>
      <c r="BP134" s="391"/>
      <c r="BQ134" s="391"/>
      <c r="BR134" s="391"/>
      <c r="BS134" s="391"/>
      <c r="BT134" s="391"/>
      <c r="BU134" s="391"/>
      <c r="BV134" s="392"/>
      <c r="BW134" s="390" t="s">
        <v>518</v>
      </c>
      <c r="BX134" s="391"/>
      <c r="BY134" s="391"/>
      <c r="BZ134" s="391"/>
      <c r="CA134" s="391"/>
      <c r="CB134" s="392"/>
    </row>
    <row r="135" spans="1:80" ht="15">
      <c r="A135" s="361">
        <v>1</v>
      </c>
      <c r="B135" s="362"/>
      <c r="C135" s="362"/>
      <c r="D135" s="363"/>
      <c r="E135" s="346">
        <v>2</v>
      </c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  <c r="T135" s="347"/>
      <c r="U135" s="347"/>
      <c r="V135" s="347"/>
      <c r="W135" s="347"/>
      <c r="X135" s="347"/>
      <c r="Y135" s="347"/>
      <c r="Z135" s="347"/>
      <c r="AA135" s="347"/>
      <c r="AB135" s="347"/>
      <c r="AC135" s="347"/>
      <c r="AD135" s="347"/>
      <c r="AE135" s="347"/>
      <c r="AF135" s="347"/>
      <c r="AG135" s="347"/>
      <c r="AH135" s="347"/>
      <c r="AI135" s="346">
        <v>3</v>
      </c>
      <c r="AJ135" s="347"/>
      <c r="AK135" s="347"/>
      <c r="AL135" s="347"/>
      <c r="AM135" s="347"/>
      <c r="AN135" s="347"/>
      <c r="AO135" s="347"/>
      <c r="AP135" s="347"/>
      <c r="AQ135" s="347"/>
      <c r="AR135" s="347"/>
      <c r="AS135" s="347"/>
      <c r="AT135" s="347"/>
      <c r="AU135" s="347"/>
      <c r="AV135" s="347"/>
      <c r="AW135" s="551">
        <v>4</v>
      </c>
      <c r="AX135" s="552"/>
      <c r="AY135" s="552"/>
      <c r="AZ135" s="552"/>
      <c r="BA135" s="552"/>
      <c r="BB135" s="552"/>
      <c r="BC135" s="552"/>
      <c r="BD135" s="553"/>
      <c r="BE135" s="551">
        <v>5</v>
      </c>
      <c r="BF135" s="552"/>
      <c r="BG135" s="552"/>
      <c r="BH135" s="552"/>
      <c r="BI135" s="552"/>
      <c r="BJ135" s="552"/>
      <c r="BK135" s="552"/>
      <c r="BL135" s="552"/>
      <c r="BM135" s="552"/>
      <c r="BN135" s="553"/>
      <c r="BO135" s="551">
        <v>6</v>
      </c>
      <c r="BP135" s="552"/>
      <c r="BQ135" s="552"/>
      <c r="BR135" s="552"/>
      <c r="BS135" s="552"/>
      <c r="BT135" s="552"/>
      <c r="BU135" s="552"/>
      <c r="BV135" s="553"/>
      <c r="BW135" s="551">
        <v>7</v>
      </c>
      <c r="BX135" s="552"/>
      <c r="BY135" s="552"/>
      <c r="BZ135" s="552"/>
      <c r="CA135" s="552"/>
      <c r="CB135" s="553"/>
    </row>
    <row r="136" spans="1:80" ht="27.75" customHeight="1">
      <c r="A136" s="341">
        <v>1</v>
      </c>
      <c r="B136" s="342"/>
      <c r="C136" s="342"/>
      <c r="D136" s="343"/>
      <c r="E136" s="557" t="s">
        <v>352</v>
      </c>
      <c r="F136" s="558"/>
      <c r="G136" s="558"/>
      <c r="H136" s="558"/>
      <c r="I136" s="558"/>
      <c r="J136" s="558"/>
      <c r="K136" s="558"/>
      <c r="L136" s="558"/>
      <c r="M136" s="558"/>
      <c r="N136" s="558"/>
      <c r="O136" s="558"/>
      <c r="P136" s="558"/>
      <c r="Q136" s="558"/>
      <c r="R136" s="558"/>
      <c r="S136" s="558"/>
      <c r="T136" s="558"/>
      <c r="U136" s="558"/>
      <c r="V136" s="558"/>
      <c r="W136" s="558"/>
      <c r="X136" s="558"/>
      <c r="Y136" s="558"/>
      <c r="Z136" s="558"/>
      <c r="AA136" s="558"/>
      <c r="AB136" s="558"/>
      <c r="AC136" s="558"/>
      <c r="AD136" s="558"/>
      <c r="AE136" s="558"/>
      <c r="AF136" s="558"/>
      <c r="AG136" s="558"/>
      <c r="AH136" s="558"/>
      <c r="AI136" s="607"/>
      <c r="AJ136" s="608"/>
      <c r="AK136" s="608"/>
      <c r="AL136" s="608"/>
      <c r="AM136" s="608"/>
      <c r="AN136" s="608"/>
      <c r="AO136" s="608"/>
      <c r="AP136" s="608"/>
      <c r="AQ136" s="608"/>
      <c r="AR136" s="608"/>
      <c r="AS136" s="608"/>
      <c r="AT136" s="608"/>
      <c r="AU136" s="608"/>
      <c r="AV136" s="608"/>
      <c r="AW136" s="533"/>
      <c r="AX136" s="406"/>
      <c r="AY136" s="406"/>
      <c r="AZ136" s="406"/>
      <c r="BA136" s="406"/>
      <c r="BB136" s="406"/>
      <c r="BC136" s="406"/>
      <c r="BD136" s="406"/>
      <c r="BE136" s="407">
        <v>35000</v>
      </c>
      <c r="BF136" s="349"/>
      <c r="BG136" s="349"/>
      <c r="BH136" s="349"/>
      <c r="BI136" s="349"/>
      <c r="BJ136" s="349"/>
      <c r="BK136" s="349"/>
      <c r="BL136" s="349"/>
      <c r="BM136" s="349"/>
      <c r="BN136" s="349"/>
      <c r="BO136" s="407">
        <v>35000</v>
      </c>
      <c r="BP136" s="349"/>
      <c r="BQ136" s="349"/>
      <c r="BR136" s="349"/>
      <c r="BS136" s="349"/>
      <c r="BT136" s="349"/>
      <c r="BU136" s="349"/>
      <c r="BV136" s="349"/>
      <c r="BW136" s="407">
        <v>35000</v>
      </c>
      <c r="BX136" s="349"/>
      <c r="BY136" s="349"/>
      <c r="BZ136" s="349"/>
      <c r="CA136" s="349"/>
      <c r="CB136" s="349"/>
    </row>
    <row r="137" spans="1:80" ht="15" customHeight="1">
      <c r="A137" s="341"/>
      <c r="B137" s="342"/>
      <c r="C137" s="342"/>
      <c r="D137" s="343"/>
      <c r="E137" s="353" t="s">
        <v>168</v>
      </c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R137" s="354"/>
      <c r="S137" s="354"/>
      <c r="T137" s="354"/>
      <c r="U137" s="354"/>
      <c r="V137" s="354"/>
      <c r="W137" s="354"/>
      <c r="X137" s="354"/>
      <c r="Y137" s="354"/>
      <c r="Z137" s="354"/>
      <c r="AA137" s="354"/>
      <c r="AB137" s="354"/>
      <c r="AC137" s="354"/>
      <c r="AD137" s="354"/>
      <c r="AE137" s="354"/>
      <c r="AF137" s="354"/>
      <c r="AG137" s="354"/>
      <c r="AH137" s="354"/>
      <c r="AI137" s="601" t="s">
        <v>5</v>
      </c>
      <c r="AJ137" s="733"/>
      <c r="AK137" s="733"/>
      <c r="AL137" s="733"/>
      <c r="AM137" s="733"/>
      <c r="AN137" s="733"/>
      <c r="AO137" s="733"/>
      <c r="AP137" s="733"/>
      <c r="AQ137" s="733"/>
      <c r="AR137" s="733"/>
      <c r="AS137" s="733"/>
      <c r="AT137" s="733"/>
      <c r="AU137" s="733"/>
      <c r="AV137" s="733"/>
      <c r="AW137" s="603" t="s">
        <v>5</v>
      </c>
      <c r="AX137" s="413"/>
      <c r="AY137" s="413"/>
      <c r="AZ137" s="413"/>
      <c r="BA137" s="413"/>
      <c r="BB137" s="413"/>
      <c r="BC137" s="413"/>
      <c r="BD137" s="413" t="s">
        <v>5</v>
      </c>
      <c r="BE137" s="414">
        <f>BE136</f>
        <v>35000</v>
      </c>
      <c r="BF137" s="360"/>
      <c r="BG137" s="360"/>
      <c r="BH137" s="360"/>
      <c r="BI137" s="360"/>
      <c r="BJ137" s="360"/>
      <c r="BK137" s="360"/>
      <c r="BL137" s="360"/>
      <c r="BM137" s="360"/>
      <c r="BN137" s="360" t="e">
        <f>SUM(#REF!)</f>
        <v>#REF!</v>
      </c>
      <c r="BO137" s="414">
        <f>BO136</f>
        <v>35000</v>
      </c>
      <c r="BP137" s="360"/>
      <c r="BQ137" s="360"/>
      <c r="BR137" s="360"/>
      <c r="BS137" s="360"/>
      <c r="BT137" s="360"/>
      <c r="BU137" s="360"/>
      <c r="BV137" s="360"/>
      <c r="BW137" s="414">
        <f>BW136</f>
        <v>35000</v>
      </c>
      <c r="BX137" s="360"/>
      <c r="BY137" s="360"/>
      <c r="BZ137" s="360"/>
      <c r="CA137" s="360"/>
      <c r="CB137" s="360"/>
    </row>
    <row r="138" spans="1:80" ht="15">
      <c r="A138" s="55"/>
      <c r="B138" s="55"/>
      <c r="C138" s="55"/>
      <c r="D138" s="55"/>
      <c r="E138" s="102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0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44"/>
      <c r="AX138" s="82"/>
      <c r="AY138" s="82"/>
      <c r="AZ138" s="82"/>
      <c r="BA138" s="82"/>
      <c r="BB138" s="82"/>
      <c r="BC138" s="82"/>
      <c r="BD138" s="82"/>
      <c r="BE138" s="44"/>
      <c r="BF138" s="82"/>
      <c r="BG138" s="82"/>
      <c r="BH138" s="82"/>
      <c r="BI138" s="82"/>
      <c r="BJ138" s="82"/>
      <c r="BK138" s="82"/>
      <c r="BL138" s="82"/>
      <c r="BM138" s="82"/>
      <c r="BN138" s="82"/>
      <c r="BO138" s="81"/>
      <c r="BP138" s="82"/>
      <c r="BQ138" s="82"/>
      <c r="BR138" s="82"/>
      <c r="BS138" s="82"/>
      <c r="BT138" s="82"/>
      <c r="BU138" s="82"/>
      <c r="BV138" s="82"/>
      <c r="BW138" s="81"/>
      <c r="BX138" s="82"/>
      <c r="BY138" s="82"/>
      <c r="BZ138" s="82"/>
      <c r="CA138" s="82"/>
      <c r="CB138" s="82"/>
    </row>
    <row r="139" spans="1:80" ht="14.25">
      <c r="A139" s="389" t="s">
        <v>224</v>
      </c>
      <c r="B139" s="389"/>
      <c r="C139" s="389"/>
      <c r="D139" s="389"/>
      <c r="E139" s="389"/>
      <c r="F139" s="389"/>
      <c r="G139" s="389"/>
      <c r="H139" s="389"/>
      <c r="I139" s="389"/>
      <c r="J139" s="389"/>
      <c r="K139" s="389"/>
      <c r="L139" s="389"/>
      <c r="M139" s="389"/>
      <c r="N139" s="389"/>
      <c r="O139" s="389"/>
      <c r="P139" s="389"/>
      <c r="Q139" s="389"/>
      <c r="R139" s="389"/>
      <c r="S139" s="389"/>
      <c r="T139" s="389"/>
      <c r="U139" s="389"/>
      <c r="V139" s="389"/>
      <c r="W139" s="389"/>
      <c r="X139" s="389"/>
      <c r="Y139" s="389"/>
      <c r="Z139" s="389"/>
      <c r="AA139" s="389"/>
      <c r="AB139" s="389"/>
      <c r="AC139" s="389"/>
      <c r="AD139" s="389"/>
      <c r="AE139" s="389"/>
      <c r="AF139" s="389"/>
      <c r="AG139" s="389"/>
      <c r="AH139" s="389"/>
      <c r="AI139" s="389"/>
      <c r="AJ139" s="389"/>
      <c r="AK139" s="389"/>
      <c r="AL139" s="389"/>
      <c r="AM139" s="389"/>
      <c r="AN139" s="389"/>
      <c r="AO139" s="389"/>
      <c r="AP139" s="389"/>
      <c r="AQ139" s="389"/>
      <c r="AR139" s="389"/>
      <c r="AS139" s="389"/>
      <c r="AT139" s="389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389"/>
      <c r="BY139" s="389"/>
      <c r="BZ139" s="389"/>
      <c r="CA139" s="389"/>
      <c r="CB139" s="389"/>
    </row>
    <row r="140" spans="1:80" ht="14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</row>
    <row r="141" spans="1:80" ht="15">
      <c r="A141" s="370" t="s">
        <v>187</v>
      </c>
      <c r="B141" s="371"/>
      <c r="C141" s="371"/>
      <c r="D141" s="372"/>
      <c r="E141" s="379" t="s">
        <v>166</v>
      </c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0"/>
      <c r="W141" s="340"/>
      <c r="X141" s="340"/>
      <c r="Y141" s="340"/>
      <c r="Z141" s="340"/>
      <c r="AA141" s="340"/>
      <c r="AB141" s="340"/>
      <c r="AC141" s="340"/>
      <c r="AD141" s="340"/>
      <c r="AE141" s="340"/>
      <c r="AF141" s="340"/>
      <c r="AG141" s="340"/>
      <c r="AH141" s="340"/>
      <c r="AI141" s="340"/>
      <c r="AJ141" s="340"/>
      <c r="AK141" s="340"/>
      <c r="AL141" s="340"/>
      <c r="AM141" s="340"/>
      <c r="AN141" s="340"/>
      <c r="AO141" s="340"/>
      <c r="AP141" s="340"/>
      <c r="AQ141" s="340"/>
      <c r="AR141" s="340"/>
      <c r="AS141" s="340"/>
      <c r="AT141" s="340"/>
      <c r="AU141" s="370" t="s">
        <v>280</v>
      </c>
      <c r="AV141" s="518"/>
      <c r="AW141" s="518"/>
      <c r="AX141" s="518"/>
      <c r="AY141" s="518"/>
      <c r="AZ141" s="518"/>
      <c r="BA141" s="518"/>
      <c r="BB141" s="518"/>
      <c r="BC141" s="519"/>
      <c r="BD141" s="379" t="s">
        <v>308</v>
      </c>
      <c r="BE141" s="340"/>
      <c r="BF141" s="340"/>
      <c r="BG141" s="340"/>
      <c r="BH141" s="340"/>
      <c r="BI141" s="340"/>
      <c r="BJ141" s="340"/>
      <c r="BK141" s="340"/>
      <c r="BL141" s="340"/>
      <c r="BM141" s="340"/>
      <c r="BN141" s="340"/>
      <c r="BO141" s="340"/>
      <c r="BP141" s="340"/>
      <c r="BQ141" s="340"/>
      <c r="BR141" s="340"/>
      <c r="BS141" s="340"/>
      <c r="BT141" s="340"/>
      <c r="BU141" s="340"/>
      <c r="BV141" s="340"/>
      <c r="BW141" s="340"/>
      <c r="BX141" s="340"/>
      <c r="BY141" s="340"/>
      <c r="BZ141" s="340"/>
      <c r="CA141" s="340"/>
      <c r="CB141" s="340"/>
    </row>
    <row r="142" spans="1:80" s="42" customFormat="1" ht="15" customHeight="1">
      <c r="A142" s="373"/>
      <c r="B142" s="374"/>
      <c r="C142" s="374"/>
      <c r="D142" s="375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  <c r="AA142" s="340"/>
      <c r="AB142" s="340"/>
      <c r="AC142" s="340"/>
      <c r="AD142" s="340"/>
      <c r="AE142" s="340"/>
      <c r="AF142" s="340"/>
      <c r="AG142" s="340"/>
      <c r="AH142" s="340"/>
      <c r="AI142" s="340"/>
      <c r="AJ142" s="340"/>
      <c r="AK142" s="340"/>
      <c r="AL142" s="340"/>
      <c r="AM142" s="340"/>
      <c r="AN142" s="340"/>
      <c r="AO142" s="340"/>
      <c r="AP142" s="340"/>
      <c r="AQ142" s="340"/>
      <c r="AR142" s="340"/>
      <c r="AS142" s="340"/>
      <c r="AT142" s="340"/>
      <c r="AU142" s="520"/>
      <c r="AV142" s="521"/>
      <c r="AW142" s="521"/>
      <c r="AX142" s="521"/>
      <c r="AY142" s="521"/>
      <c r="AZ142" s="521"/>
      <c r="BA142" s="521"/>
      <c r="BB142" s="521"/>
      <c r="BC142" s="522"/>
      <c r="BD142" s="370" t="s">
        <v>276</v>
      </c>
      <c r="BE142" s="371"/>
      <c r="BF142" s="371"/>
      <c r="BG142" s="371"/>
      <c r="BH142" s="371"/>
      <c r="BI142" s="371"/>
      <c r="BJ142" s="371"/>
      <c r="BK142" s="371"/>
      <c r="BL142" s="371"/>
      <c r="BM142" s="372"/>
      <c r="BN142" s="379" t="s">
        <v>274</v>
      </c>
      <c r="BO142" s="340"/>
      <c r="BP142" s="340"/>
      <c r="BQ142" s="340"/>
      <c r="BR142" s="340"/>
      <c r="BS142" s="340"/>
      <c r="BT142" s="340"/>
      <c r="BU142" s="340"/>
      <c r="BV142" s="340"/>
      <c r="BW142" s="340"/>
      <c r="BX142" s="340"/>
      <c r="BY142" s="340"/>
      <c r="BZ142" s="340"/>
      <c r="CA142" s="340"/>
      <c r="CB142" s="340"/>
    </row>
    <row r="143" spans="1:80" ht="15" customHeight="1">
      <c r="A143" s="376"/>
      <c r="B143" s="377"/>
      <c r="C143" s="377"/>
      <c r="D143" s="378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340"/>
      <c r="Z143" s="340"/>
      <c r="AA143" s="340"/>
      <c r="AB143" s="340"/>
      <c r="AC143" s="340"/>
      <c r="AD143" s="340"/>
      <c r="AE143" s="340"/>
      <c r="AF143" s="340"/>
      <c r="AG143" s="340"/>
      <c r="AH143" s="340"/>
      <c r="AI143" s="340"/>
      <c r="AJ143" s="340"/>
      <c r="AK143" s="340"/>
      <c r="AL143" s="340"/>
      <c r="AM143" s="340"/>
      <c r="AN143" s="340"/>
      <c r="AO143" s="340"/>
      <c r="AP143" s="340"/>
      <c r="AQ143" s="340"/>
      <c r="AR143" s="340"/>
      <c r="AS143" s="340"/>
      <c r="AT143" s="340"/>
      <c r="AU143" s="523"/>
      <c r="AV143" s="524"/>
      <c r="AW143" s="524"/>
      <c r="AX143" s="524"/>
      <c r="AY143" s="524"/>
      <c r="AZ143" s="524"/>
      <c r="BA143" s="524"/>
      <c r="BB143" s="524"/>
      <c r="BC143" s="525"/>
      <c r="BD143" s="376"/>
      <c r="BE143" s="377"/>
      <c r="BF143" s="377"/>
      <c r="BG143" s="377"/>
      <c r="BH143" s="377"/>
      <c r="BI143" s="377"/>
      <c r="BJ143" s="377"/>
      <c r="BK143" s="377"/>
      <c r="BL143" s="377"/>
      <c r="BM143" s="378"/>
      <c r="BN143" s="379" t="s">
        <v>485</v>
      </c>
      <c r="BO143" s="340"/>
      <c r="BP143" s="340"/>
      <c r="BQ143" s="340"/>
      <c r="BR143" s="340"/>
      <c r="BS143" s="340"/>
      <c r="BT143" s="340"/>
      <c r="BU143" s="340"/>
      <c r="BV143" s="340"/>
      <c r="BW143" s="390" t="s">
        <v>518</v>
      </c>
      <c r="BX143" s="391"/>
      <c r="BY143" s="391"/>
      <c r="BZ143" s="391"/>
      <c r="CA143" s="391"/>
      <c r="CB143" s="392"/>
    </row>
    <row r="144" spans="1:80" ht="15.75" customHeight="1">
      <c r="A144" s="361">
        <v>1</v>
      </c>
      <c r="B144" s="362"/>
      <c r="C144" s="362"/>
      <c r="D144" s="363"/>
      <c r="E144" s="346">
        <v>2</v>
      </c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347"/>
      <c r="Y144" s="347"/>
      <c r="Z144" s="347"/>
      <c r="AA144" s="347"/>
      <c r="AB144" s="347"/>
      <c r="AC144" s="347"/>
      <c r="AD144" s="347"/>
      <c r="AE144" s="347"/>
      <c r="AF144" s="347"/>
      <c r="AG144" s="347"/>
      <c r="AH144" s="347"/>
      <c r="AI144" s="347"/>
      <c r="AJ144" s="347"/>
      <c r="AK144" s="347"/>
      <c r="AL144" s="347"/>
      <c r="AM144" s="347"/>
      <c r="AN144" s="347"/>
      <c r="AO144" s="347"/>
      <c r="AP144" s="347"/>
      <c r="AQ144" s="347"/>
      <c r="AR144" s="347"/>
      <c r="AS144" s="347"/>
      <c r="AT144" s="347"/>
      <c r="AU144" s="361">
        <v>3</v>
      </c>
      <c r="AV144" s="526"/>
      <c r="AW144" s="526"/>
      <c r="AX144" s="526"/>
      <c r="AY144" s="526"/>
      <c r="AZ144" s="526"/>
      <c r="BA144" s="526"/>
      <c r="BB144" s="526"/>
      <c r="BC144" s="527"/>
      <c r="BD144" s="346">
        <v>4</v>
      </c>
      <c r="BE144" s="346"/>
      <c r="BF144" s="346"/>
      <c r="BG144" s="346"/>
      <c r="BH144" s="346"/>
      <c r="BI144" s="346"/>
      <c r="BJ144" s="346"/>
      <c r="BK144" s="346"/>
      <c r="BL144" s="346"/>
      <c r="BM144" s="346"/>
      <c r="BN144" s="346">
        <v>5</v>
      </c>
      <c r="BO144" s="347"/>
      <c r="BP144" s="347"/>
      <c r="BQ144" s="347"/>
      <c r="BR144" s="347"/>
      <c r="BS144" s="347"/>
      <c r="BT144" s="347"/>
      <c r="BU144" s="347"/>
      <c r="BV144" s="347"/>
      <c r="BW144" s="346">
        <v>6</v>
      </c>
      <c r="BX144" s="347"/>
      <c r="BY144" s="347"/>
      <c r="BZ144" s="347"/>
      <c r="CA144" s="347"/>
      <c r="CB144" s="347"/>
    </row>
    <row r="145" spans="1:80" ht="15" customHeight="1">
      <c r="A145" s="341" t="s">
        <v>197</v>
      </c>
      <c r="B145" s="342"/>
      <c r="C145" s="342"/>
      <c r="D145" s="343"/>
      <c r="E145" s="528" t="s">
        <v>353</v>
      </c>
      <c r="F145" s="529"/>
      <c r="G145" s="529"/>
      <c r="H145" s="529"/>
      <c r="I145" s="529"/>
      <c r="J145" s="529"/>
      <c r="K145" s="529"/>
      <c r="L145" s="529"/>
      <c r="M145" s="529"/>
      <c r="N145" s="529"/>
      <c r="O145" s="529"/>
      <c r="P145" s="529"/>
      <c r="Q145" s="529"/>
      <c r="R145" s="529"/>
      <c r="S145" s="529"/>
      <c r="T145" s="529"/>
      <c r="U145" s="529"/>
      <c r="V145" s="529"/>
      <c r="W145" s="529"/>
      <c r="X145" s="529"/>
      <c r="Y145" s="529"/>
      <c r="Z145" s="529"/>
      <c r="AA145" s="529"/>
      <c r="AB145" s="529"/>
      <c r="AC145" s="529"/>
      <c r="AD145" s="529"/>
      <c r="AE145" s="529"/>
      <c r="AF145" s="529"/>
      <c r="AG145" s="529"/>
      <c r="AH145" s="529"/>
      <c r="AI145" s="529"/>
      <c r="AJ145" s="529"/>
      <c r="AK145" s="529"/>
      <c r="AL145" s="529"/>
      <c r="AM145" s="529"/>
      <c r="AN145" s="529"/>
      <c r="AO145" s="529"/>
      <c r="AP145" s="529"/>
      <c r="AQ145" s="529"/>
      <c r="AR145" s="529"/>
      <c r="AS145" s="529"/>
      <c r="AT145" s="529"/>
      <c r="AU145" s="530"/>
      <c r="AV145" s="531"/>
      <c r="AW145" s="531"/>
      <c r="AX145" s="531"/>
      <c r="AY145" s="531"/>
      <c r="AZ145" s="531"/>
      <c r="BA145" s="531"/>
      <c r="BB145" s="531"/>
      <c r="BC145" s="532"/>
      <c r="BD145" s="407">
        <v>137178</v>
      </c>
      <c r="BE145" s="407"/>
      <c r="BF145" s="407"/>
      <c r="BG145" s="407"/>
      <c r="BH145" s="407"/>
      <c r="BI145" s="407"/>
      <c r="BJ145" s="407"/>
      <c r="BK145" s="407"/>
      <c r="BL145" s="407"/>
      <c r="BM145" s="407"/>
      <c r="BN145" s="407">
        <v>137178</v>
      </c>
      <c r="BO145" s="349"/>
      <c r="BP145" s="349"/>
      <c r="BQ145" s="349"/>
      <c r="BR145" s="349"/>
      <c r="BS145" s="349"/>
      <c r="BT145" s="349"/>
      <c r="BU145" s="349"/>
      <c r="BV145" s="349"/>
      <c r="BW145" s="407">
        <v>137178</v>
      </c>
      <c r="BX145" s="349"/>
      <c r="BY145" s="349"/>
      <c r="BZ145" s="349"/>
      <c r="CA145" s="349"/>
      <c r="CB145" s="349"/>
    </row>
    <row r="146" spans="1:80" ht="15">
      <c r="A146" s="341" t="s">
        <v>137</v>
      </c>
      <c r="B146" s="342"/>
      <c r="C146" s="342"/>
      <c r="D146" s="343"/>
      <c r="E146" s="528" t="s">
        <v>369</v>
      </c>
      <c r="F146" s="529"/>
      <c r="G146" s="529"/>
      <c r="H146" s="529"/>
      <c r="I146" s="529"/>
      <c r="J146" s="529"/>
      <c r="K146" s="529"/>
      <c r="L146" s="529"/>
      <c r="M146" s="529"/>
      <c r="N146" s="529"/>
      <c r="O146" s="529"/>
      <c r="P146" s="529"/>
      <c r="Q146" s="529"/>
      <c r="R146" s="529"/>
      <c r="S146" s="529"/>
      <c r="T146" s="529"/>
      <c r="U146" s="529"/>
      <c r="V146" s="529"/>
      <c r="W146" s="529"/>
      <c r="X146" s="529"/>
      <c r="Y146" s="529"/>
      <c r="Z146" s="529"/>
      <c r="AA146" s="529"/>
      <c r="AB146" s="529"/>
      <c r="AC146" s="529"/>
      <c r="AD146" s="529"/>
      <c r="AE146" s="529"/>
      <c r="AF146" s="529"/>
      <c r="AG146" s="529"/>
      <c r="AH146" s="529"/>
      <c r="AI146" s="529"/>
      <c r="AJ146" s="529"/>
      <c r="AK146" s="529"/>
      <c r="AL146" s="529"/>
      <c r="AM146" s="529"/>
      <c r="AN146" s="529"/>
      <c r="AO146" s="529"/>
      <c r="AP146" s="529"/>
      <c r="AQ146" s="529"/>
      <c r="AR146" s="529"/>
      <c r="AS146" s="529"/>
      <c r="AT146" s="529"/>
      <c r="AU146" s="530"/>
      <c r="AV146" s="531"/>
      <c r="AW146" s="531"/>
      <c r="AX146" s="531"/>
      <c r="AY146" s="531"/>
      <c r="AZ146" s="531"/>
      <c r="BA146" s="531"/>
      <c r="BB146" s="531"/>
      <c r="BC146" s="532"/>
      <c r="BD146" s="407">
        <v>40000</v>
      </c>
      <c r="BE146" s="407"/>
      <c r="BF146" s="407"/>
      <c r="BG146" s="407"/>
      <c r="BH146" s="407"/>
      <c r="BI146" s="407"/>
      <c r="BJ146" s="407"/>
      <c r="BK146" s="407"/>
      <c r="BL146" s="407"/>
      <c r="BM146" s="407"/>
      <c r="BN146" s="407">
        <v>40000</v>
      </c>
      <c r="BO146" s="349"/>
      <c r="BP146" s="349"/>
      <c r="BQ146" s="349"/>
      <c r="BR146" s="349"/>
      <c r="BS146" s="349"/>
      <c r="BT146" s="349"/>
      <c r="BU146" s="349"/>
      <c r="BV146" s="349"/>
      <c r="BW146" s="407">
        <v>40000</v>
      </c>
      <c r="BX146" s="349"/>
      <c r="BY146" s="349"/>
      <c r="BZ146" s="349"/>
      <c r="CA146" s="349"/>
      <c r="CB146" s="349"/>
    </row>
    <row r="147" spans="1:80" ht="28.5" customHeight="1">
      <c r="A147" s="454" t="s">
        <v>139</v>
      </c>
      <c r="B147" s="455"/>
      <c r="C147" s="455"/>
      <c r="D147" s="456"/>
      <c r="E147" s="528" t="s">
        <v>370</v>
      </c>
      <c r="F147" s="529"/>
      <c r="G147" s="529"/>
      <c r="H147" s="529"/>
      <c r="I147" s="529"/>
      <c r="J147" s="529"/>
      <c r="K147" s="529"/>
      <c r="L147" s="529"/>
      <c r="M147" s="529"/>
      <c r="N147" s="529"/>
      <c r="O147" s="529"/>
      <c r="P147" s="529"/>
      <c r="Q147" s="529"/>
      <c r="R147" s="529"/>
      <c r="S147" s="529"/>
      <c r="T147" s="529"/>
      <c r="U147" s="529"/>
      <c r="V147" s="529"/>
      <c r="W147" s="529"/>
      <c r="X147" s="529"/>
      <c r="Y147" s="529"/>
      <c r="Z147" s="529"/>
      <c r="AA147" s="529"/>
      <c r="AB147" s="529"/>
      <c r="AC147" s="529"/>
      <c r="AD147" s="529"/>
      <c r="AE147" s="529"/>
      <c r="AF147" s="529"/>
      <c r="AG147" s="529"/>
      <c r="AH147" s="529"/>
      <c r="AI147" s="529"/>
      <c r="AJ147" s="529"/>
      <c r="AK147" s="529"/>
      <c r="AL147" s="529"/>
      <c r="AM147" s="529"/>
      <c r="AN147" s="529"/>
      <c r="AO147" s="529"/>
      <c r="AP147" s="529"/>
      <c r="AQ147" s="529"/>
      <c r="AR147" s="529"/>
      <c r="AS147" s="529"/>
      <c r="AT147" s="529"/>
      <c r="AU147" s="530"/>
      <c r="AV147" s="531"/>
      <c r="AW147" s="531"/>
      <c r="AX147" s="531"/>
      <c r="AY147" s="531"/>
      <c r="AZ147" s="531"/>
      <c r="BA147" s="531"/>
      <c r="BB147" s="531"/>
      <c r="BC147" s="532"/>
      <c r="BD147" s="407">
        <v>5000</v>
      </c>
      <c r="BE147" s="407"/>
      <c r="BF147" s="407"/>
      <c r="BG147" s="407"/>
      <c r="BH147" s="407"/>
      <c r="BI147" s="407"/>
      <c r="BJ147" s="407"/>
      <c r="BK147" s="407"/>
      <c r="BL147" s="407"/>
      <c r="BM147" s="407"/>
      <c r="BN147" s="407">
        <v>5000</v>
      </c>
      <c r="BO147" s="349"/>
      <c r="BP147" s="349"/>
      <c r="BQ147" s="349"/>
      <c r="BR147" s="349"/>
      <c r="BS147" s="349"/>
      <c r="BT147" s="349"/>
      <c r="BU147" s="349"/>
      <c r="BV147" s="349"/>
      <c r="BW147" s="407">
        <v>5000</v>
      </c>
      <c r="BX147" s="349"/>
      <c r="BY147" s="349"/>
      <c r="BZ147" s="349"/>
      <c r="CA147" s="349"/>
      <c r="CB147" s="349"/>
    </row>
    <row r="148" spans="1:80" ht="29.25" customHeight="1">
      <c r="A148" s="341" t="s">
        <v>339</v>
      </c>
      <c r="B148" s="342"/>
      <c r="C148" s="342"/>
      <c r="D148" s="343"/>
      <c r="E148" s="528" t="s">
        <v>310</v>
      </c>
      <c r="F148" s="529"/>
      <c r="G148" s="529"/>
      <c r="H148" s="529"/>
      <c r="I148" s="529"/>
      <c r="J148" s="529"/>
      <c r="K148" s="529"/>
      <c r="L148" s="529"/>
      <c r="M148" s="529"/>
      <c r="N148" s="529"/>
      <c r="O148" s="529"/>
      <c r="P148" s="529"/>
      <c r="Q148" s="529"/>
      <c r="R148" s="529"/>
      <c r="S148" s="529"/>
      <c r="T148" s="529"/>
      <c r="U148" s="529"/>
      <c r="V148" s="529"/>
      <c r="W148" s="529"/>
      <c r="X148" s="529"/>
      <c r="Y148" s="529"/>
      <c r="Z148" s="529"/>
      <c r="AA148" s="529"/>
      <c r="AB148" s="529"/>
      <c r="AC148" s="529"/>
      <c r="AD148" s="529"/>
      <c r="AE148" s="529"/>
      <c r="AF148" s="529"/>
      <c r="AG148" s="529"/>
      <c r="AH148" s="529"/>
      <c r="AI148" s="529"/>
      <c r="AJ148" s="529"/>
      <c r="AK148" s="529"/>
      <c r="AL148" s="529"/>
      <c r="AM148" s="529"/>
      <c r="AN148" s="529"/>
      <c r="AO148" s="529"/>
      <c r="AP148" s="529"/>
      <c r="AQ148" s="529"/>
      <c r="AR148" s="529"/>
      <c r="AS148" s="529"/>
      <c r="AT148" s="529"/>
      <c r="AU148" s="530"/>
      <c r="AV148" s="531"/>
      <c r="AW148" s="531"/>
      <c r="AX148" s="531"/>
      <c r="AY148" s="531"/>
      <c r="AZ148" s="531"/>
      <c r="BA148" s="531"/>
      <c r="BB148" s="531"/>
      <c r="BC148" s="532"/>
      <c r="BD148" s="407">
        <v>351795</v>
      </c>
      <c r="BE148" s="407"/>
      <c r="BF148" s="407"/>
      <c r="BG148" s="407"/>
      <c r="BH148" s="407"/>
      <c r="BI148" s="407"/>
      <c r="BJ148" s="407"/>
      <c r="BK148" s="407"/>
      <c r="BL148" s="407"/>
      <c r="BM148" s="407"/>
      <c r="BN148" s="407">
        <v>351795</v>
      </c>
      <c r="BO148" s="349"/>
      <c r="BP148" s="349"/>
      <c r="BQ148" s="349"/>
      <c r="BR148" s="349"/>
      <c r="BS148" s="349"/>
      <c r="BT148" s="349"/>
      <c r="BU148" s="349"/>
      <c r="BV148" s="349"/>
      <c r="BW148" s="407">
        <v>351795</v>
      </c>
      <c r="BX148" s="349"/>
      <c r="BY148" s="349"/>
      <c r="BZ148" s="349"/>
      <c r="CA148" s="349"/>
      <c r="CB148" s="349"/>
    </row>
    <row r="149" spans="1:80" s="42" customFormat="1" ht="18.75" hidden="1" customHeight="1">
      <c r="A149" s="341" t="s">
        <v>340</v>
      </c>
      <c r="B149" s="342"/>
      <c r="C149" s="342"/>
      <c r="D149" s="343"/>
      <c r="E149" s="528" t="s">
        <v>354</v>
      </c>
      <c r="F149" s="529"/>
      <c r="G149" s="529"/>
      <c r="H149" s="529"/>
      <c r="I149" s="529"/>
      <c r="J149" s="529"/>
      <c r="K149" s="529"/>
      <c r="L149" s="529"/>
      <c r="M149" s="529"/>
      <c r="N149" s="529"/>
      <c r="O149" s="529"/>
      <c r="P149" s="529"/>
      <c r="Q149" s="529"/>
      <c r="R149" s="529"/>
      <c r="S149" s="529"/>
      <c r="T149" s="529"/>
      <c r="U149" s="529"/>
      <c r="V149" s="529"/>
      <c r="W149" s="529"/>
      <c r="X149" s="529"/>
      <c r="Y149" s="529"/>
      <c r="Z149" s="529"/>
      <c r="AA149" s="529"/>
      <c r="AB149" s="529"/>
      <c r="AC149" s="529"/>
      <c r="AD149" s="529"/>
      <c r="AE149" s="529"/>
      <c r="AF149" s="529"/>
      <c r="AG149" s="529"/>
      <c r="AH149" s="529"/>
      <c r="AI149" s="529"/>
      <c r="AJ149" s="529"/>
      <c r="AK149" s="529"/>
      <c r="AL149" s="529"/>
      <c r="AM149" s="529"/>
      <c r="AN149" s="529"/>
      <c r="AO149" s="529"/>
      <c r="AP149" s="529"/>
      <c r="AQ149" s="529"/>
      <c r="AR149" s="529"/>
      <c r="AS149" s="529"/>
      <c r="AT149" s="529"/>
      <c r="AU149" s="530"/>
      <c r="AV149" s="531"/>
      <c r="AW149" s="531"/>
      <c r="AX149" s="531"/>
      <c r="AY149" s="531"/>
      <c r="AZ149" s="531"/>
      <c r="BA149" s="531"/>
      <c r="BB149" s="531"/>
      <c r="BC149" s="532"/>
      <c r="BD149" s="407"/>
      <c r="BE149" s="407"/>
      <c r="BF149" s="407"/>
      <c r="BG149" s="407"/>
      <c r="BH149" s="407"/>
      <c r="BI149" s="407"/>
      <c r="BJ149" s="407"/>
      <c r="BK149" s="407"/>
      <c r="BL149" s="407"/>
      <c r="BM149" s="407"/>
      <c r="BN149" s="407">
        <f>BD149</f>
        <v>0</v>
      </c>
      <c r="BO149" s="349"/>
      <c r="BP149" s="349"/>
      <c r="BQ149" s="349"/>
      <c r="BR149" s="349"/>
      <c r="BS149" s="349"/>
      <c r="BT149" s="349"/>
      <c r="BU149" s="349"/>
      <c r="BV149" s="349"/>
      <c r="BW149" s="407">
        <f>BD149</f>
        <v>0</v>
      </c>
      <c r="BX149" s="349"/>
      <c r="BY149" s="349"/>
      <c r="BZ149" s="349"/>
      <c r="CA149" s="349"/>
      <c r="CB149" s="537"/>
    </row>
    <row r="150" spans="1:80" ht="15.6" hidden="1" customHeight="1">
      <c r="A150" s="341" t="s">
        <v>341</v>
      </c>
      <c r="B150" s="342"/>
      <c r="C150" s="342"/>
      <c r="D150" s="343"/>
      <c r="E150" s="528" t="s">
        <v>355</v>
      </c>
      <c r="F150" s="529"/>
      <c r="G150" s="529"/>
      <c r="H150" s="529"/>
      <c r="I150" s="529"/>
      <c r="J150" s="529"/>
      <c r="K150" s="529"/>
      <c r="L150" s="529"/>
      <c r="M150" s="529"/>
      <c r="N150" s="529"/>
      <c r="O150" s="529"/>
      <c r="P150" s="529"/>
      <c r="Q150" s="529"/>
      <c r="R150" s="529"/>
      <c r="S150" s="529"/>
      <c r="T150" s="529"/>
      <c r="U150" s="529"/>
      <c r="V150" s="529"/>
      <c r="W150" s="529"/>
      <c r="X150" s="529"/>
      <c r="Y150" s="529"/>
      <c r="Z150" s="529"/>
      <c r="AA150" s="529"/>
      <c r="AB150" s="529"/>
      <c r="AC150" s="529"/>
      <c r="AD150" s="529"/>
      <c r="AE150" s="529"/>
      <c r="AF150" s="529"/>
      <c r="AG150" s="529"/>
      <c r="AH150" s="529"/>
      <c r="AI150" s="529"/>
      <c r="AJ150" s="529"/>
      <c r="AK150" s="529"/>
      <c r="AL150" s="529"/>
      <c r="AM150" s="529"/>
      <c r="AN150" s="529"/>
      <c r="AO150" s="529"/>
      <c r="AP150" s="529"/>
      <c r="AQ150" s="529"/>
      <c r="AR150" s="529"/>
      <c r="AS150" s="529"/>
      <c r="AT150" s="529"/>
      <c r="AU150" s="530"/>
      <c r="AV150" s="531"/>
      <c r="AW150" s="531"/>
      <c r="AX150" s="531"/>
      <c r="AY150" s="531"/>
      <c r="AZ150" s="531"/>
      <c r="BA150" s="531"/>
      <c r="BB150" s="531"/>
      <c r="BC150" s="532"/>
      <c r="BD150" s="407"/>
      <c r="BE150" s="407"/>
      <c r="BF150" s="407"/>
      <c r="BG150" s="407"/>
      <c r="BH150" s="407"/>
      <c r="BI150" s="407"/>
      <c r="BJ150" s="407"/>
      <c r="BK150" s="407"/>
      <c r="BL150" s="407"/>
      <c r="BM150" s="407"/>
      <c r="BN150" s="407"/>
      <c r="BO150" s="349"/>
      <c r="BP150" s="349"/>
      <c r="BQ150" s="349"/>
      <c r="BR150" s="349"/>
      <c r="BS150" s="349"/>
      <c r="BT150" s="349"/>
      <c r="BU150" s="349"/>
      <c r="BV150" s="349"/>
      <c r="BW150" s="407"/>
      <c r="BX150" s="349"/>
      <c r="BY150" s="349"/>
      <c r="BZ150" s="349"/>
      <c r="CA150" s="349"/>
      <c r="CB150" s="537"/>
    </row>
    <row r="151" spans="1:80" ht="15" customHeight="1">
      <c r="A151" s="350"/>
      <c r="B151" s="351"/>
      <c r="C151" s="351"/>
      <c r="D151" s="352"/>
      <c r="E151" s="353" t="s">
        <v>168</v>
      </c>
      <c r="F151" s="354"/>
      <c r="G151" s="354"/>
      <c r="H151" s="354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4"/>
      <c r="Y151" s="354"/>
      <c r="Z151" s="354"/>
      <c r="AA151" s="354"/>
      <c r="AB151" s="354"/>
      <c r="AC151" s="354"/>
      <c r="AD151" s="354"/>
      <c r="AE151" s="354"/>
      <c r="AF151" s="354"/>
      <c r="AG151" s="354"/>
      <c r="AH151" s="354"/>
      <c r="AI151" s="354"/>
      <c r="AJ151" s="354"/>
      <c r="AK151" s="354"/>
      <c r="AL151" s="354"/>
      <c r="AM151" s="354"/>
      <c r="AN151" s="354"/>
      <c r="AO151" s="354"/>
      <c r="AP151" s="354"/>
      <c r="AQ151" s="354"/>
      <c r="AR151" s="354"/>
      <c r="AS151" s="354"/>
      <c r="AT151" s="354"/>
      <c r="AU151" s="722" t="s">
        <v>5</v>
      </c>
      <c r="AV151" s="723"/>
      <c r="AW151" s="723"/>
      <c r="AX151" s="723"/>
      <c r="AY151" s="723"/>
      <c r="AZ151" s="723"/>
      <c r="BA151" s="723"/>
      <c r="BB151" s="723"/>
      <c r="BC151" s="724"/>
      <c r="BD151" s="414">
        <f>SUM(BD145:BD150)</f>
        <v>533973</v>
      </c>
      <c r="BE151" s="414"/>
      <c r="BF151" s="414"/>
      <c r="BG151" s="414"/>
      <c r="BH151" s="414"/>
      <c r="BI151" s="414"/>
      <c r="BJ151" s="414"/>
      <c r="BK151" s="414"/>
      <c r="BL151" s="414"/>
      <c r="BM151" s="414"/>
      <c r="BN151" s="414">
        <f>SUM(BN145:BN150)</f>
        <v>533973</v>
      </c>
      <c r="BO151" s="360"/>
      <c r="BP151" s="360"/>
      <c r="BQ151" s="360"/>
      <c r="BR151" s="360"/>
      <c r="BS151" s="360"/>
      <c r="BT151" s="360"/>
      <c r="BU151" s="360"/>
      <c r="BV151" s="360"/>
      <c r="BW151" s="414">
        <f>SUM(BW145:BW150)</f>
        <v>533973</v>
      </c>
      <c r="BX151" s="360"/>
      <c r="BY151" s="360"/>
      <c r="BZ151" s="360"/>
      <c r="CA151" s="360"/>
      <c r="CB151" s="542"/>
    </row>
    <row r="152" spans="1:80" ht="9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</row>
    <row r="153" spans="1:80" ht="15" customHeight="1">
      <c r="A153" s="389" t="s">
        <v>317</v>
      </c>
      <c r="B153" s="389"/>
      <c r="C153" s="389"/>
      <c r="D153" s="389"/>
      <c r="E153" s="389"/>
      <c r="F153" s="389"/>
      <c r="G153" s="389"/>
      <c r="H153" s="389"/>
      <c r="I153" s="389"/>
      <c r="J153" s="389"/>
      <c r="K153" s="389"/>
      <c r="L153" s="389"/>
      <c r="M153" s="389"/>
      <c r="N153" s="389"/>
      <c r="O153" s="389"/>
      <c r="P153" s="389"/>
      <c r="Q153" s="389"/>
      <c r="R153" s="389"/>
      <c r="S153" s="389"/>
      <c r="T153" s="389"/>
      <c r="U153" s="389"/>
      <c r="V153" s="389"/>
      <c r="W153" s="389"/>
      <c r="X153" s="389"/>
      <c r="Y153" s="389"/>
      <c r="Z153" s="389"/>
      <c r="AA153" s="389"/>
      <c r="AB153" s="389"/>
      <c r="AC153" s="389"/>
      <c r="AD153" s="389"/>
      <c r="AE153" s="389"/>
      <c r="AF153" s="389"/>
      <c r="AG153" s="389"/>
      <c r="AH153" s="389"/>
      <c r="AI153" s="389"/>
      <c r="AJ153" s="389"/>
      <c r="AK153" s="389"/>
      <c r="AL153" s="389"/>
      <c r="AM153" s="389"/>
      <c r="AN153" s="389"/>
      <c r="AO153" s="389"/>
      <c r="AP153" s="389"/>
      <c r="AQ153" s="389"/>
      <c r="AR153" s="389"/>
      <c r="AS153" s="389"/>
      <c r="AT153" s="389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389"/>
      <c r="BY153" s="389"/>
      <c r="BZ153" s="389"/>
      <c r="CA153" s="389"/>
      <c r="CB153" s="389"/>
    </row>
    <row r="154" spans="1:80" ht="14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</row>
    <row r="155" spans="1:80" ht="38.25" customHeight="1">
      <c r="A155" s="370" t="s">
        <v>187</v>
      </c>
      <c r="B155" s="371"/>
      <c r="C155" s="371"/>
      <c r="D155" s="372"/>
      <c r="E155" s="379" t="s">
        <v>166</v>
      </c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  <c r="AA155" s="340"/>
      <c r="AB155" s="340"/>
      <c r="AC155" s="340"/>
      <c r="AD155" s="340"/>
      <c r="AE155" s="340"/>
      <c r="AF155" s="340"/>
      <c r="AG155" s="340"/>
      <c r="AH155" s="340"/>
      <c r="AI155" s="340"/>
      <c r="AJ155" s="340"/>
      <c r="AK155" s="340"/>
      <c r="AL155" s="340"/>
      <c r="AM155" s="340"/>
      <c r="AN155" s="379" t="s">
        <v>173</v>
      </c>
      <c r="AO155" s="340"/>
      <c r="AP155" s="340"/>
      <c r="AQ155" s="340"/>
      <c r="AR155" s="340"/>
      <c r="AS155" s="340"/>
      <c r="AT155" s="340"/>
      <c r="AU155" s="379" t="s">
        <v>229</v>
      </c>
      <c r="AV155" s="340"/>
      <c r="AW155" s="340"/>
      <c r="AX155" s="340"/>
      <c r="AY155" s="340"/>
      <c r="AZ155" s="340"/>
      <c r="BA155" s="340"/>
      <c r="BB155" s="340"/>
      <c r="BC155" s="340"/>
      <c r="BD155" s="379" t="s">
        <v>315</v>
      </c>
      <c r="BE155" s="340"/>
      <c r="BF155" s="340"/>
      <c r="BG155" s="340"/>
      <c r="BH155" s="340"/>
      <c r="BI155" s="340"/>
      <c r="BJ155" s="340"/>
      <c r="BK155" s="340"/>
      <c r="BL155" s="340"/>
      <c r="BM155" s="340"/>
      <c r="BN155" s="340"/>
      <c r="BO155" s="340"/>
      <c r="BP155" s="340"/>
      <c r="BQ155" s="340"/>
      <c r="BR155" s="340"/>
      <c r="BS155" s="340"/>
      <c r="BT155" s="340"/>
      <c r="BU155" s="340"/>
      <c r="BV155" s="340"/>
      <c r="BW155" s="340"/>
      <c r="BX155" s="340"/>
      <c r="BY155" s="340"/>
      <c r="BZ155" s="340"/>
      <c r="CA155" s="340"/>
      <c r="CB155" s="340"/>
    </row>
    <row r="156" spans="1:80" ht="15" customHeight="1">
      <c r="A156" s="373"/>
      <c r="B156" s="374"/>
      <c r="C156" s="374"/>
      <c r="D156" s="375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  <c r="AA156" s="340"/>
      <c r="AB156" s="340"/>
      <c r="AC156" s="340"/>
      <c r="AD156" s="340"/>
      <c r="AE156" s="340"/>
      <c r="AF156" s="340"/>
      <c r="AG156" s="340"/>
      <c r="AH156" s="340"/>
      <c r="AI156" s="340"/>
      <c r="AJ156" s="340"/>
      <c r="AK156" s="340"/>
      <c r="AL156" s="340"/>
      <c r="AM156" s="340"/>
      <c r="AN156" s="340"/>
      <c r="AO156" s="340"/>
      <c r="AP156" s="340"/>
      <c r="AQ156" s="340"/>
      <c r="AR156" s="340"/>
      <c r="AS156" s="340"/>
      <c r="AT156" s="340"/>
      <c r="AU156" s="340"/>
      <c r="AV156" s="340"/>
      <c r="AW156" s="340"/>
      <c r="AX156" s="340"/>
      <c r="AY156" s="340"/>
      <c r="AZ156" s="340"/>
      <c r="BA156" s="340"/>
      <c r="BB156" s="340"/>
      <c r="BC156" s="340"/>
      <c r="BD156" s="379" t="s">
        <v>485</v>
      </c>
      <c r="BE156" s="340"/>
      <c r="BF156" s="340"/>
      <c r="BG156" s="340"/>
      <c r="BH156" s="340"/>
      <c r="BI156" s="340"/>
      <c r="BJ156" s="340"/>
      <c r="BK156" s="340"/>
      <c r="BL156" s="340"/>
      <c r="BM156" s="340"/>
      <c r="BN156" s="379" t="s">
        <v>274</v>
      </c>
      <c r="BO156" s="340"/>
      <c r="BP156" s="340"/>
      <c r="BQ156" s="340"/>
      <c r="BR156" s="340"/>
      <c r="BS156" s="340"/>
      <c r="BT156" s="340"/>
      <c r="BU156" s="340"/>
      <c r="BV156" s="340"/>
      <c r="BW156" s="340"/>
      <c r="BX156" s="340"/>
      <c r="BY156" s="340"/>
      <c r="BZ156" s="340"/>
      <c r="CA156" s="340"/>
      <c r="CB156" s="340"/>
    </row>
    <row r="157" spans="1:80" ht="20.25" customHeight="1">
      <c r="A157" s="376"/>
      <c r="B157" s="377"/>
      <c r="C157" s="377"/>
      <c r="D157" s="378"/>
      <c r="E157" s="340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  <c r="AA157" s="340"/>
      <c r="AB157" s="340"/>
      <c r="AC157" s="340"/>
      <c r="AD157" s="340"/>
      <c r="AE157" s="340"/>
      <c r="AF157" s="340"/>
      <c r="AG157" s="340"/>
      <c r="AH157" s="340"/>
      <c r="AI157" s="340"/>
      <c r="AJ157" s="340"/>
      <c r="AK157" s="340"/>
      <c r="AL157" s="340"/>
      <c r="AM157" s="340"/>
      <c r="AN157" s="340"/>
      <c r="AO157" s="340"/>
      <c r="AP157" s="340"/>
      <c r="AQ157" s="340"/>
      <c r="AR157" s="340"/>
      <c r="AS157" s="340"/>
      <c r="AT157" s="340"/>
      <c r="AU157" s="340"/>
      <c r="AV157" s="340"/>
      <c r="AW157" s="340"/>
      <c r="AX157" s="340"/>
      <c r="AY157" s="340"/>
      <c r="AZ157" s="340"/>
      <c r="BA157" s="340"/>
      <c r="BB157" s="340"/>
      <c r="BC157" s="340"/>
      <c r="BD157" s="340"/>
      <c r="BE157" s="340"/>
      <c r="BF157" s="340"/>
      <c r="BG157" s="340"/>
      <c r="BH157" s="340"/>
      <c r="BI157" s="340"/>
      <c r="BJ157" s="340"/>
      <c r="BK157" s="340"/>
      <c r="BL157" s="340"/>
      <c r="BM157" s="340"/>
      <c r="BN157" s="379" t="s">
        <v>485</v>
      </c>
      <c r="BO157" s="340"/>
      <c r="BP157" s="340"/>
      <c r="BQ157" s="340"/>
      <c r="BR157" s="340"/>
      <c r="BS157" s="340"/>
      <c r="BT157" s="340"/>
      <c r="BU157" s="340"/>
      <c r="BV157" s="340"/>
      <c r="BW157" s="390" t="s">
        <v>518</v>
      </c>
      <c r="BX157" s="391"/>
      <c r="BY157" s="391"/>
      <c r="BZ157" s="391"/>
      <c r="CA157" s="391"/>
      <c r="CB157" s="392"/>
    </row>
    <row r="158" spans="1:80" ht="14.25" customHeight="1">
      <c r="A158" s="361">
        <v>1</v>
      </c>
      <c r="B158" s="362"/>
      <c r="C158" s="362"/>
      <c r="D158" s="363"/>
      <c r="E158" s="346">
        <v>2</v>
      </c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7"/>
      <c r="AC158" s="347"/>
      <c r="AD158" s="347"/>
      <c r="AE158" s="347"/>
      <c r="AF158" s="347"/>
      <c r="AG158" s="347"/>
      <c r="AH158" s="347"/>
      <c r="AI158" s="347"/>
      <c r="AJ158" s="347"/>
      <c r="AK158" s="347"/>
      <c r="AL158" s="347"/>
      <c r="AM158" s="347"/>
      <c r="AN158" s="346">
        <v>3</v>
      </c>
      <c r="AO158" s="347"/>
      <c r="AP158" s="347"/>
      <c r="AQ158" s="347"/>
      <c r="AR158" s="347"/>
      <c r="AS158" s="347"/>
      <c r="AT158" s="347"/>
      <c r="AU158" s="348">
        <v>4</v>
      </c>
      <c r="AV158" s="348"/>
      <c r="AW158" s="348"/>
      <c r="AX158" s="348"/>
      <c r="AY158" s="348"/>
      <c r="AZ158" s="348"/>
      <c r="BA158" s="348"/>
      <c r="BB158" s="348"/>
      <c r="BC158" s="348"/>
      <c r="BD158" s="348">
        <v>5</v>
      </c>
      <c r="BE158" s="348"/>
      <c r="BF158" s="348"/>
      <c r="BG158" s="348"/>
      <c r="BH158" s="348"/>
      <c r="BI158" s="348"/>
      <c r="BJ158" s="348"/>
      <c r="BK158" s="348"/>
      <c r="BL158" s="348"/>
      <c r="BM158" s="348"/>
      <c r="BN158" s="348">
        <v>6</v>
      </c>
      <c r="BO158" s="348"/>
      <c r="BP158" s="348"/>
      <c r="BQ158" s="348"/>
      <c r="BR158" s="348"/>
      <c r="BS158" s="348"/>
      <c r="BT158" s="348"/>
      <c r="BU158" s="348"/>
      <c r="BV158" s="348"/>
      <c r="BW158" s="348">
        <v>7</v>
      </c>
      <c r="BX158" s="348"/>
      <c r="BY158" s="348"/>
      <c r="BZ158" s="348"/>
      <c r="CA158" s="348"/>
      <c r="CB158" s="348"/>
    </row>
    <row r="159" spans="1:80" ht="25.5" customHeight="1">
      <c r="A159" s="341" t="s">
        <v>197</v>
      </c>
      <c r="B159" s="342"/>
      <c r="C159" s="342"/>
      <c r="D159" s="343"/>
      <c r="E159" s="364" t="s">
        <v>356</v>
      </c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46"/>
      <c r="AO159" s="347"/>
      <c r="AP159" s="347"/>
      <c r="AQ159" s="347"/>
      <c r="AR159" s="347"/>
      <c r="AS159" s="347"/>
      <c r="AT159" s="347"/>
      <c r="AU159" s="348"/>
      <c r="AV159" s="348"/>
      <c r="AW159" s="348"/>
      <c r="AX159" s="348"/>
      <c r="AY159" s="348"/>
      <c r="AZ159" s="348"/>
      <c r="BA159" s="348"/>
      <c r="BB159" s="348"/>
      <c r="BC159" s="348"/>
      <c r="BD159" s="349">
        <v>300000</v>
      </c>
      <c r="BE159" s="349"/>
      <c r="BF159" s="349"/>
      <c r="BG159" s="349"/>
      <c r="BH159" s="349"/>
      <c r="BI159" s="349"/>
      <c r="BJ159" s="349"/>
      <c r="BK159" s="349"/>
      <c r="BL159" s="349"/>
      <c r="BM159" s="349"/>
      <c r="BN159" s="349">
        <v>300000</v>
      </c>
      <c r="BO159" s="349"/>
      <c r="BP159" s="349"/>
      <c r="BQ159" s="349"/>
      <c r="BR159" s="349"/>
      <c r="BS159" s="349"/>
      <c r="BT159" s="349"/>
      <c r="BU159" s="349"/>
      <c r="BV159" s="349"/>
      <c r="BW159" s="349">
        <v>300000</v>
      </c>
      <c r="BX159" s="349"/>
      <c r="BY159" s="349"/>
      <c r="BZ159" s="349"/>
      <c r="CA159" s="349"/>
      <c r="CB159" s="349"/>
    </row>
    <row r="160" spans="1:80" ht="19.5" customHeight="1">
      <c r="A160" s="341" t="s">
        <v>137</v>
      </c>
      <c r="B160" s="342"/>
      <c r="C160" s="342"/>
      <c r="D160" s="343"/>
      <c r="E160" s="364" t="s">
        <v>357</v>
      </c>
      <c r="F160" s="365"/>
      <c r="G160" s="365"/>
      <c r="H160" s="365"/>
      <c r="I160" s="36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5"/>
      <c r="T160" s="365"/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46"/>
      <c r="AO160" s="347"/>
      <c r="AP160" s="347"/>
      <c r="AQ160" s="347"/>
      <c r="AR160" s="347"/>
      <c r="AS160" s="347"/>
      <c r="AT160" s="347"/>
      <c r="AU160" s="348"/>
      <c r="AV160" s="348"/>
      <c r="AW160" s="348"/>
      <c r="AX160" s="348"/>
      <c r="AY160" s="348"/>
      <c r="AZ160" s="348"/>
      <c r="BA160" s="348"/>
      <c r="BB160" s="348"/>
      <c r="BC160" s="348"/>
      <c r="BD160" s="349">
        <f>70000-20000</f>
        <v>50000</v>
      </c>
      <c r="BE160" s="349"/>
      <c r="BF160" s="349"/>
      <c r="BG160" s="349"/>
      <c r="BH160" s="349"/>
      <c r="BI160" s="349"/>
      <c r="BJ160" s="349"/>
      <c r="BK160" s="349"/>
      <c r="BL160" s="349"/>
      <c r="BM160" s="349"/>
      <c r="BN160" s="349">
        <v>70000</v>
      </c>
      <c r="BO160" s="349"/>
      <c r="BP160" s="349"/>
      <c r="BQ160" s="349"/>
      <c r="BR160" s="349"/>
      <c r="BS160" s="349"/>
      <c r="BT160" s="349"/>
      <c r="BU160" s="349"/>
      <c r="BV160" s="349"/>
      <c r="BW160" s="349">
        <v>70000</v>
      </c>
      <c r="BX160" s="349"/>
      <c r="BY160" s="349"/>
      <c r="BZ160" s="349"/>
      <c r="CA160" s="349"/>
      <c r="CB160" s="349"/>
    </row>
    <row r="161" spans="1:80" ht="19.5" hidden="1" customHeight="1">
      <c r="A161" s="341"/>
      <c r="B161" s="342"/>
      <c r="C161" s="342"/>
      <c r="D161" s="343"/>
      <c r="E161" s="364" t="s">
        <v>371</v>
      </c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5"/>
      <c r="T161" s="365"/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46"/>
      <c r="AO161" s="347"/>
      <c r="AP161" s="347"/>
      <c r="AQ161" s="347"/>
      <c r="AR161" s="347"/>
      <c r="AS161" s="347"/>
      <c r="AT161" s="347"/>
      <c r="AU161" s="348"/>
      <c r="AV161" s="348"/>
      <c r="AW161" s="348"/>
      <c r="AX161" s="348"/>
      <c r="AY161" s="348"/>
      <c r="AZ161" s="348"/>
      <c r="BA161" s="348"/>
      <c r="BB161" s="348"/>
      <c r="BC161" s="348"/>
      <c r="BD161" s="349"/>
      <c r="BE161" s="349"/>
      <c r="BF161" s="349"/>
      <c r="BG161" s="349"/>
      <c r="BH161" s="349"/>
      <c r="BI161" s="349"/>
      <c r="BJ161" s="349"/>
      <c r="BK161" s="349"/>
      <c r="BL161" s="349"/>
      <c r="BM161" s="349"/>
      <c r="BN161" s="349"/>
      <c r="BO161" s="349"/>
      <c r="BP161" s="349"/>
      <c r="BQ161" s="349"/>
      <c r="BR161" s="349"/>
      <c r="BS161" s="349"/>
      <c r="BT161" s="349"/>
      <c r="BU161" s="349"/>
      <c r="BV161" s="349"/>
      <c r="BW161" s="349"/>
      <c r="BX161" s="349"/>
      <c r="BY161" s="349"/>
      <c r="BZ161" s="349"/>
      <c r="CA161" s="349"/>
      <c r="CB161" s="349"/>
    </row>
    <row r="162" spans="1:80" ht="19.5" customHeight="1">
      <c r="A162" s="341" t="s">
        <v>139</v>
      </c>
      <c r="B162" s="342"/>
      <c r="C162" s="342"/>
      <c r="D162" s="343"/>
      <c r="E162" s="364" t="s">
        <v>533</v>
      </c>
      <c r="F162" s="365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5"/>
      <c r="R162" s="365"/>
      <c r="S162" s="365"/>
      <c r="T162" s="365"/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46"/>
      <c r="AO162" s="347"/>
      <c r="AP162" s="347"/>
      <c r="AQ162" s="347"/>
      <c r="AR162" s="347"/>
      <c r="AS162" s="347"/>
      <c r="AT162" s="347"/>
      <c r="AU162" s="348"/>
      <c r="AV162" s="348"/>
      <c r="AW162" s="348"/>
      <c r="AX162" s="348"/>
      <c r="AY162" s="348"/>
      <c r="AZ162" s="348"/>
      <c r="BA162" s="348"/>
      <c r="BB162" s="348"/>
      <c r="BC162" s="348"/>
      <c r="BD162" s="349">
        <v>141305</v>
      </c>
      <c r="BE162" s="349"/>
      <c r="BF162" s="349"/>
      <c r="BG162" s="349"/>
      <c r="BH162" s="349"/>
      <c r="BI162" s="349"/>
      <c r="BJ162" s="349"/>
      <c r="BK162" s="349"/>
      <c r="BL162" s="349"/>
      <c r="BM162" s="349"/>
      <c r="BN162" s="349">
        <v>141305</v>
      </c>
      <c r="BO162" s="349"/>
      <c r="BP162" s="349"/>
      <c r="BQ162" s="349"/>
      <c r="BR162" s="349"/>
      <c r="BS162" s="349"/>
      <c r="BT162" s="349"/>
      <c r="BU162" s="349"/>
      <c r="BV162" s="349"/>
      <c r="BW162" s="349">
        <v>141305</v>
      </c>
      <c r="BX162" s="349"/>
      <c r="BY162" s="349"/>
      <c r="BZ162" s="349"/>
      <c r="CA162" s="349"/>
      <c r="CB162" s="349"/>
    </row>
    <row r="163" spans="1:80" ht="19.5" customHeight="1">
      <c r="A163" s="341" t="s">
        <v>339</v>
      </c>
      <c r="B163" s="342"/>
      <c r="C163" s="342"/>
      <c r="D163" s="343"/>
      <c r="E163" s="364" t="s">
        <v>502</v>
      </c>
      <c r="F163" s="365"/>
      <c r="G163" s="365"/>
      <c r="H163" s="365"/>
      <c r="I163" s="365"/>
      <c r="J163" s="365"/>
      <c r="K163" s="365"/>
      <c r="L163" s="365"/>
      <c r="M163" s="365"/>
      <c r="N163" s="365"/>
      <c r="O163" s="365"/>
      <c r="P163" s="365"/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65"/>
      <c r="AI163" s="365"/>
      <c r="AJ163" s="365"/>
      <c r="AK163" s="365"/>
      <c r="AL163" s="365"/>
      <c r="AM163" s="365"/>
      <c r="AN163" s="346"/>
      <c r="AO163" s="347"/>
      <c r="AP163" s="347"/>
      <c r="AQ163" s="347"/>
      <c r="AR163" s="347"/>
      <c r="AS163" s="347"/>
      <c r="AT163" s="347"/>
      <c r="AU163" s="348"/>
      <c r="AV163" s="348"/>
      <c r="AW163" s="348"/>
      <c r="AX163" s="348"/>
      <c r="AY163" s="348"/>
      <c r="AZ163" s="348"/>
      <c r="BA163" s="348"/>
      <c r="BB163" s="348"/>
      <c r="BC163" s="348"/>
      <c r="BD163" s="349">
        <f>20000-2795</f>
        <v>17205</v>
      </c>
      <c r="BE163" s="349"/>
      <c r="BF163" s="349"/>
      <c r="BG163" s="349"/>
      <c r="BH163" s="349"/>
      <c r="BI163" s="349"/>
      <c r="BJ163" s="349"/>
      <c r="BK163" s="349"/>
      <c r="BL163" s="349"/>
      <c r="BM163" s="349"/>
      <c r="BN163" s="349">
        <v>20000</v>
      </c>
      <c r="BO163" s="349"/>
      <c r="BP163" s="349"/>
      <c r="BQ163" s="349"/>
      <c r="BR163" s="349"/>
      <c r="BS163" s="349"/>
      <c r="BT163" s="349"/>
      <c r="BU163" s="349"/>
      <c r="BV163" s="349"/>
      <c r="BW163" s="349">
        <v>20000</v>
      </c>
      <c r="BX163" s="349"/>
      <c r="BY163" s="349"/>
      <c r="BZ163" s="349"/>
      <c r="CA163" s="349"/>
      <c r="CB163" s="349"/>
    </row>
    <row r="164" spans="1:80" ht="18" hidden="1" customHeight="1">
      <c r="A164" s="341" t="s">
        <v>139</v>
      </c>
      <c r="B164" s="342"/>
      <c r="C164" s="342"/>
      <c r="D164" s="343"/>
      <c r="E164" s="364" t="s">
        <v>501</v>
      </c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5"/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46"/>
      <c r="AO164" s="347"/>
      <c r="AP164" s="347"/>
      <c r="AQ164" s="347"/>
      <c r="AR164" s="347"/>
      <c r="AS164" s="347"/>
      <c r="AT164" s="347"/>
      <c r="AU164" s="348"/>
      <c r="AV164" s="348"/>
      <c r="AW164" s="348"/>
      <c r="AX164" s="348"/>
      <c r="AY164" s="348"/>
      <c r="AZ164" s="348"/>
      <c r="BA164" s="348"/>
      <c r="BB164" s="348"/>
      <c r="BC164" s="348"/>
      <c r="BD164" s="349"/>
      <c r="BE164" s="349"/>
      <c r="BF164" s="349"/>
      <c r="BG164" s="349"/>
      <c r="BH164" s="349"/>
      <c r="BI164" s="349"/>
      <c r="BJ164" s="349"/>
      <c r="BK164" s="349"/>
      <c r="BL164" s="349"/>
      <c r="BM164" s="349"/>
      <c r="BN164" s="349"/>
      <c r="BO164" s="349"/>
      <c r="BP164" s="349"/>
      <c r="BQ164" s="349"/>
      <c r="BR164" s="349"/>
      <c r="BS164" s="349"/>
      <c r="BT164" s="349"/>
      <c r="BU164" s="349"/>
      <c r="BV164" s="349"/>
      <c r="BW164" s="349"/>
      <c r="BX164" s="349"/>
      <c r="BY164" s="349"/>
      <c r="BZ164" s="349"/>
      <c r="CA164" s="349"/>
      <c r="CB164" s="349"/>
    </row>
    <row r="165" spans="1:80" ht="15" customHeight="1">
      <c r="A165" s="350"/>
      <c r="B165" s="351"/>
      <c r="C165" s="351"/>
      <c r="D165" s="352"/>
      <c r="E165" s="353" t="s">
        <v>168</v>
      </c>
      <c r="F165" s="354"/>
      <c r="G165" s="354"/>
      <c r="H165" s="354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4"/>
      <c r="Y165" s="354"/>
      <c r="Z165" s="354"/>
      <c r="AA165" s="354"/>
      <c r="AB165" s="354"/>
      <c r="AC165" s="354"/>
      <c r="AD165" s="354"/>
      <c r="AE165" s="354"/>
      <c r="AF165" s="354"/>
      <c r="AG165" s="354"/>
      <c r="AH165" s="354"/>
      <c r="AI165" s="354"/>
      <c r="AJ165" s="354"/>
      <c r="AK165" s="354"/>
      <c r="AL165" s="354"/>
      <c r="AM165" s="354"/>
      <c r="AN165" s="355" t="s">
        <v>5</v>
      </c>
      <c r="AO165" s="356"/>
      <c r="AP165" s="356"/>
      <c r="AQ165" s="356"/>
      <c r="AR165" s="356"/>
      <c r="AS165" s="356" t="s">
        <v>5</v>
      </c>
      <c r="AT165" s="356"/>
      <c r="AU165" s="357" t="s">
        <v>5</v>
      </c>
      <c r="AV165" s="358"/>
      <c r="AW165" s="358"/>
      <c r="AX165" s="358"/>
      <c r="AY165" s="358"/>
      <c r="AZ165" s="358"/>
      <c r="BA165" s="358"/>
      <c r="BB165" s="358"/>
      <c r="BC165" s="359" t="s">
        <v>5</v>
      </c>
      <c r="BD165" s="360">
        <f>SUM(BD159:BD164)</f>
        <v>508510</v>
      </c>
      <c r="BE165" s="360"/>
      <c r="BF165" s="360"/>
      <c r="BG165" s="360"/>
      <c r="BH165" s="360"/>
      <c r="BI165" s="360"/>
      <c r="BJ165" s="360"/>
      <c r="BK165" s="360"/>
      <c r="BL165" s="360"/>
      <c r="BM165" s="360"/>
      <c r="BN165" s="360">
        <f>SUM(BN159:BN164)</f>
        <v>531305</v>
      </c>
      <c r="BO165" s="360"/>
      <c r="BP165" s="360"/>
      <c r="BQ165" s="360"/>
      <c r="BR165" s="360"/>
      <c r="BS165" s="360"/>
      <c r="BT165" s="360"/>
      <c r="BU165" s="360"/>
      <c r="BV165" s="360"/>
      <c r="BW165" s="360">
        <f>SUM(BW159:BW164)</f>
        <v>531305</v>
      </c>
      <c r="BX165" s="360"/>
      <c r="BY165" s="360"/>
      <c r="BZ165" s="360"/>
      <c r="CA165" s="360"/>
      <c r="CB165" s="360"/>
    </row>
    <row r="166" spans="1:80" ht="7.9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</row>
    <row r="167" spans="1:80" s="42" customFormat="1" ht="14.25" hidden="1">
      <c r="A167" s="389" t="s">
        <v>358</v>
      </c>
      <c r="B167" s="389"/>
      <c r="C167" s="389"/>
      <c r="D167" s="389"/>
      <c r="E167" s="389"/>
      <c r="F167" s="389"/>
      <c r="G167" s="389"/>
      <c r="H167" s="389"/>
      <c r="I167" s="389"/>
      <c r="J167" s="389"/>
      <c r="K167" s="389"/>
      <c r="L167" s="389"/>
      <c r="M167" s="389"/>
      <c r="N167" s="389"/>
      <c r="O167" s="389"/>
      <c r="P167" s="389"/>
      <c r="Q167" s="389"/>
      <c r="R167" s="389"/>
      <c r="S167" s="389"/>
      <c r="T167" s="389"/>
      <c r="U167" s="389"/>
      <c r="V167" s="389"/>
      <c r="W167" s="389"/>
      <c r="X167" s="389"/>
      <c r="Y167" s="389"/>
      <c r="Z167" s="389"/>
      <c r="AA167" s="389"/>
      <c r="AB167" s="389"/>
      <c r="AC167" s="389"/>
      <c r="AD167" s="389"/>
      <c r="AE167" s="389"/>
      <c r="AF167" s="389"/>
      <c r="AG167" s="389"/>
      <c r="AH167" s="389"/>
      <c r="AI167" s="389"/>
      <c r="AJ167" s="389"/>
      <c r="AK167" s="389"/>
      <c r="AL167" s="389"/>
      <c r="AM167" s="389"/>
      <c r="AN167" s="389"/>
      <c r="AO167" s="389"/>
      <c r="AP167" s="389"/>
      <c r="AQ167" s="389"/>
      <c r="AR167" s="389"/>
      <c r="AS167" s="389"/>
      <c r="AT167" s="389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389"/>
      <c r="BY167" s="389"/>
      <c r="BZ167" s="389"/>
      <c r="CA167" s="389"/>
      <c r="CB167" s="389"/>
    </row>
    <row r="168" spans="1:80" s="42" customFormat="1" ht="15" hidden="1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</row>
    <row r="169" spans="1:80" s="42" customFormat="1" ht="15" hidden="1">
      <c r="A169" s="370" t="s">
        <v>187</v>
      </c>
      <c r="B169" s="371"/>
      <c r="C169" s="371"/>
      <c r="D169" s="372"/>
      <c r="E169" s="379" t="s">
        <v>166</v>
      </c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  <c r="AA169" s="340"/>
      <c r="AB169" s="340"/>
      <c r="AC169" s="340"/>
      <c r="AD169" s="340"/>
      <c r="AE169" s="340"/>
      <c r="AF169" s="340"/>
      <c r="AG169" s="340"/>
      <c r="AH169" s="340"/>
      <c r="AI169" s="340"/>
      <c r="AJ169" s="340"/>
      <c r="AK169" s="340"/>
      <c r="AL169" s="340"/>
      <c r="AM169" s="340"/>
      <c r="AN169" s="379" t="s">
        <v>173</v>
      </c>
      <c r="AO169" s="340"/>
      <c r="AP169" s="340"/>
      <c r="AQ169" s="340"/>
      <c r="AR169" s="340"/>
      <c r="AS169" s="340"/>
      <c r="AT169" s="340"/>
      <c r="AU169" s="379" t="s">
        <v>229</v>
      </c>
      <c r="AV169" s="340"/>
      <c r="AW169" s="340"/>
      <c r="AX169" s="340"/>
      <c r="AY169" s="340"/>
      <c r="AZ169" s="340"/>
      <c r="BA169" s="340"/>
      <c r="BB169" s="340"/>
      <c r="BC169" s="340"/>
      <c r="BD169" s="379" t="s">
        <v>315</v>
      </c>
      <c r="BE169" s="340"/>
      <c r="BF169" s="340"/>
      <c r="BG169" s="340"/>
      <c r="BH169" s="340"/>
      <c r="BI169" s="340"/>
      <c r="BJ169" s="340"/>
      <c r="BK169" s="340"/>
      <c r="BL169" s="340"/>
      <c r="BM169" s="340"/>
      <c r="BN169" s="340"/>
      <c r="BO169" s="340"/>
      <c r="BP169" s="340"/>
      <c r="BQ169" s="340"/>
      <c r="BR169" s="340"/>
      <c r="BS169" s="340"/>
      <c r="BT169" s="340"/>
      <c r="BU169" s="340"/>
      <c r="BV169" s="340"/>
      <c r="BW169" s="340"/>
      <c r="BX169" s="340"/>
      <c r="BY169" s="340"/>
      <c r="BZ169" s="340"/>
      <c r="CA169" s="340"/>
      <c r="CB169" s="340"/>
    </row>
    <row r="170" spans="1:80" ht="15" hidden="1">
      <c r="A170" s="373"/>
      <c r="B170" s="374"/>
      <c r="C170" s="374"/>
      <c r="D170" s="375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  <c r="AA170" s="340"/>
      <c r="AB170" s="340"/>
      <c r="AC170" s="340"/>
      <c r="AD170" s="340"/>
      <c r="AE170" s="340"/>
      <c r="AF170" s="340"/>
      <c r="AG170" s="340"/>
      <c r="AH170" s="340"/>
      <c r="AI170" s="340"/>
      <c r="AJ170" s="340"/>
      <c r="AK170" s="340"/>
      <c r="AL170" s="340"/>
      <c r="AM170" s="340"/>
      <c r="AN170" s="340"/>
      <c r="AO170" s="340"/>
      <c r="AP170" s="340"/>
      <c r="AQ170" s="340"/>
      <c r="AR170" s="340"/>
      <c r="AS170" s="340"/>
      <c r="AT170" s="340"/>
      <c r="AU170" s="340"/>
      <c r="AV170" s="340"/>
      <c r="AW170" s="340"/>
      <c r="AX170" s="340"/>
      <c r="AY170" s="340"/>
      <c r="AZ170" s="340"/>
      <c r="BA170" s="340"/>
      <c r="BB170" s="340"/>
      <c r="BC170" s="340"/>
      <c r="BD170" s="721" t="s">
        <v>273</v>
      </c>
      <c r="BE170" s="721"/>
      <c r="BF170" s="721"/>
      <c r="BG170" s="721"/>
      <c r="BH170" s="721"/>
      <c r="BI170" s="721"/>
      <c r="BJ170" s="721"/>
      <c r="BK170" s="721"/>
      <c r="BL170" s="721"/>
      <c r="BM170" s="721"/>
      <c r="BN170" s="379" t="s">
        <v>274</v>
      </c>
      <c r="BO170" s="340"/>
      <c r="BP170" s="340"/>
      <c r="BQ170" s="340"/>
      <c r="BR170" s="340"/>
      <c r="BS170" s="340"/>
      <c r="BT170" s="340"/>
      <c r="BU170" s="340"/>
      <c r="BV170" s="340"/>
      <c r="BW170" s="340"/>
      <c r="BX170" s="340"/>
      <c r="BY170" s="340"/>
      <c r="BZ170" s="340"/>
      <c r="CA170" s="340"/>
      <c r="CB170" s="340"/>
    </row>
    <row r="171" spans="1:80" ht="15" hidden="1">
      <c r="A171" s="376"/>
      <c r="B171" s="377"/>
      <c r="C171" s="377"/>
      <c r="D171" s="378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  <c r="AA171" s="340"/>
      <c r="AB171" s="340"/>
      <c r="AC171" s="340"/>
      <c r="AD171" s="340"/>
      <c r="AE171" s="340"/>
      <c r="AF171" s="340"/>
      <c r="AG171" s="340"/>
      <c r="AH171" s="340"/>
      <c r="AI171" s="340"/>
      <c r="AJ171" s="340"/>
      <c r="AK171" s="340"/>
      <c r="AL171" s="340"/>
      <c r="AM171" s="340"/>
      <c r="AN171" s="340"/>
      <c r="AO171" s="340"/>
      <c r="AP171" s="340"/>
      <c r="AQ171" s="340"/>
      <c r="AR171" s="340"/>
      <c r="AS171" s="340"/>
      <c r="AT171" s="340"/>
      <c r="AU171" s="340"/>
      <c r="AV171" s="340"/>
      <c r="AW171" s="340"/>
      <c r="AX171" s="340"/>
      <c r="AY171" s="340"/>
      <c r="AZ171" s="340"/>
      <c r="BA171" s="340"/>
      <c r="BB171" s="340"/>
      <c r="BC171" s="340"/>
      <c r="BD171" s="721"/>
      <c r="BE171" s="721"/>
      <c r="BF171" s="721"/>
      <c r="BG171" s="721"/>
      <c r="BH171" s="721"/>
      <c r="BI171" s="721"/>
      <c r="BJ171" s="721"/>
      <c r="BK171" s="721"/>
      <c r="BL171" s="721"/>
      <c r="BM171" s="721"/>
      <c r="BN171" s="379" t="s">
        <v>275</v>
      </c>
      <c r="BO171" s="340"/>
      <c r="BP171" s="340"/>
      <c r="BQ171" s="340"/>
      <c r="BR171" s="340"/>
      <c r="BS171" s="340"/>
      <c r="BT171" s="340"/>
      <c r="BU171" s="340"/>
      <c r="BV171" s="340"/>
      <c r="BW171" s="379" t="s">
        <v>276</v>
      </c>
      <c r="BX171" s="340"/>
      <c r="BY171" s="340"/>
      <c r="BZ171" s="340"/>
      <c r="CA171" s="340"/>
      <c r="CB171" s="340"/>
    </row>
    <row r="172" spans="1:80" ht="18.75" hidden="1" customHeight="1">
      <c r="A172" s="361">
        <v>1</v>
      </c>
      <c r="B172" s="362"/>
      <c r="C172" s="362"/>
      <c r="D172" s="363"/>
      <c r="E172" s="346">
        <v>2</v>
      </c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Y172" s="347"/>
      <c r="Z172" s="347"/>
      <c r="AA172" s="347"/>
      <c r="AB172" s="347"/>
      <c r="AC172" s="347"/>
      <c r="AD172" s="347"/>
      <c r="AE172" s="347"/>
      <c r="AF172" s="347"/>
      <c r="AG172" s="347"/>
      <c r="AH172" s="347"/>
      <c r="AI172" s="347"/>
      <c r="AJ172" s="347"/>
      <c r="AK172" s="347"/>
      <c r="AL172" s="347"/>
      <c r="AM172" s="347"/>
      <c r="AN172" s="346">
        <v>3</v>
      </c>
      <c r="AO172" s="347"/>
      <c r="AP172" s="347"/>
      <c r="AQ172" s="347"/>
      <c r="AR172" s="347"/>
      <c r="AS172" s="347"/>
      <c r="AT172" s="347"/>
      <c r="AU172" s="348">
        <v>4</v>
      </c>
      <c r="AV172" s="348"/>
      <c r="AW172" s="348"/>
      <c r="AX172" s="348"/>
      <c r="AY172" s="348"/>
      <c r="AZ172" s="348"/>
      <c r="BA172" s="348"/>
      <c r="BB172" s="348"/>
      <c r="BC172" s="348"/>
      <c r="BD172" s="348">
        <v>5</v>
      </c>
      <c r="BE172" s="348"/>
      <c r="BF172" s="348"/>
      <c r="BG172" s="348"/>
      <c r="BH172" s="348"/>
      <c r="BI172" s="348"/>
      <c r="BJ172" s="348"/>
      <c r="BK172" s="348"/>
      <c r="BL172" s="348"/>
      <c r="BM172" s="348"/>
      <c r="BN172" s="348">
        <v>6</v>
      </c>
      <c r="BO172" s="348"/>
      <c r="BP172" s="348"/>
      <c r="BQ172" s="348"/>
      <c r="BR172" s="348"/>
      <c r="BS172" s="348"/>
      <c r="BT172" s="348"/>
      <c r="BU172" s="348"/>
      <c r="BV172" s="348"/>
      <c r="BW172" s="348">
        <v>7</v>
      </c>
      <c r="BX172" s="348"/>
      <c r="BY172" s="348"/>
      <c r="BZ172" s="348"/>
      <c r="CA172" s="348"/>
      <c r="CB172" s="348"/>
    </row>
    <row r="173" spans="1:80" ht="12.75" hidden="1" customHeight="1">
      <c r="A173" s="341" t="s">
        <v>197</v>
      </c>
      <c r="B173" s="342"/>
      <c r="C173" s="342"/>
      <c r="D173" s="343"/>
      <c r="E173" s="364" t="s">
        <v>359</v>
      </c>
      <c r="F173" s="365"/>
      <c r="G173" s="365"/>
      <c r="H173" s="365"/>
      <c r="I173" s="365"/>
      <c r="J173" s="365"/>
      <c r="K173" s="365"/>
      <c r="L173" s="365"/>
      <c r="M173" s="365"/>
      <c r="N173" s="365"/>
      <c r="O173" s="365"/>
      <c r="P173" s="365"/>
      <c r="Q173" s="365"/>
      <c r="R173" s="365"/>
      <c r="S173" s="365"/>
      <c r="T173" s="365"/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65"/>
      <c r="AI173" s="365"/>
      <c r="AJ173" s="365"/>
      <c r="AK173" s="365"/>
      <c r="AL173" s="365"/>
      <c r="AM173" s="365"/>
      <c r="AN173" s="346"/>
      <c r="AO173" s="347"/>
      <c r="AP173" s="347"/>
      <c r="AQ173" s="347"/>
      <c r="AR173" s="347"/>
      <c r="AS173" s="347"/>
      <c r="AT173" s="347"/>
      <c r="AU173" s="348"/>
      <c r="AV173" s="348"/>
      <c r="AW173" s="348"/>
      <c r="AX173" s="348"/>
      <c r="AY173" s="348"/>
      <c r="AZ173" s="348"/>
      <c r="BA173" s="348"/>
      <c r="BB173" s="348"/>
      <c r="BC173" s="348"/>
      <c r="BD173" s="606"/>
      <c r="BE173" s="606"/>
      <c r="BF173" s="606"/>
      <c r="BG173" s="606"/>
      <c r="BH173" s="606"/>
      <c r="BI173" s="606"/>
      <c r="BJ173" s="606"/>
      <c r="BK173" s="606"/>
      <c r="BL173" s="606"/>
      <c r="BM173" s="606"/>
      <c r="BN173" s="606"/>
      <c r="BO173" s="606"/>
      <c r="BP173" s="606"/>
      <c r="BQ173" s="606"/>
      <c r="BR173" s="606"/>
      <c r="BS173" s="606"/>
      <c r="BT173" s="606"/>
      <c r="BU173" s="606"/>
      <c r="BV173" s="606"/>
      <c r="BW173" s="606"/>
      <c r="BX173" s="606"/>
      <c r="BY173" s="606"/>
      <c r="BZ173" s="606"/>
      <c r="CA173" s="606"/>
      <c r="CB173" s="606"/>
    </row>
    <row r="174" spans="1:80" ht="15" hidden="1">
      <c r="A174" s="350"/>
      <c r="B174" s="351"/>
      <c r="C174" s="351"/>
      <c r="D174" s="352"/>
      <c r="E174" s="353" t="s">
        <v>168</v>
      </c>
      <c r="F174" s="354"/>
      <c r="G174" s="354"/>
      <c r="H174" s="354"/>
      <c r="I174" s="354"/>
      <c r="J174" s="354"/>
      <c r="K174" s="354"/>
      <c r="L174" s="354"/>
      <c r="M174" s="354"/>
      <c r="N174" s="354"/>
      <c r="O174" s="354"/>
      <c r="P174" s="354"/>
      <c r="Q174" s="354"/>
      <c r="R174" s="354"/>
      <c r="S174" s="354"/>
      <c r="T174" s="354"/>
      <c r="U174" s="354"/>
      <c r="V174" s="354"/>
      <c r="W174" s="354"/>
      <c r="X174" s="354"/>
      <c r="Y174" s="354"/>
      <c r="Z174" s="354"/>
      <c r="AA174" s="354"/>
      <c r="AB174" s="354"/>
      <c r="AC174" s="354"/>
      <c r="AD174" s="354"/>
      <c r="AE174" s="354"/>
      <c r="AF174" s="354"/>
      <c r="AG174" s="354"/>
      <c r="AH174" s="354"/>
      <c r="AI174" s="354"/>
      <c r="AJ174" s="354"/>
      <c r="AK174" s="354"/>
      <c r="AL174" s="354"/>
      <c r="AM174" s="354"/>
      <c r="AN174" s="355" t="s">
        <v>5</v>
      </c>
      <c r="AO174" s="356"/>
      <c r="AP174" s="356"/>
      <c r="AQ174" s="356"/>
      <c r="AR174" s="356"/>
      <c r="AS174" s="356" t="s">
        <v>5</v>
      </c>
      <c r="AT174" s="356"/>
      <c r="AU174" s="357" t="s">
        <v>5</v>
      </c>
      <c r="AV174" s="358"/>
      <c r="AW174" s="358"/>
      <c r="AX174" s="358"/>
      <c r="AY174" s="358"/>
      <c r="AZ174" s="358"/>
      <c r="BA174" s="358"/>
      <c r="BB174" s="358"/>
      <c r="BC174" s="359" t="s">
        <v>5</v>
      </c>
      <c r="BD174" s="734">
        <f>BD173</f>
        <v>0</v>
      </c>
      <c r="BE174" s="734"/>
      <c r="BF174" s="734"/>
      <c r="BG174" s="734"/>
      <c r="BH174" s="734"/>
      <c r="BI174" s="734"/>
      <c r="BJ174" s="734"/>
      <c r="BK174" s="734"/>
      <c r="BL174" s="734"/>
      <c r="BM174" s="734"/>
      <c r="BN174" s="734">
        <f>BN173</f>
        <v>0</v>
      </c>
      <c r="BO174" s="734"/>
      <c r="BP174" s="734"/>
      <c r="BQ174" s="734"/>
      <c r="BR174" s="734"/>
      <c r="BS174" s="734"/>
      <c r="BT174" s="734"/>
      <c r="BU174" s="734"/>
      <c r="BV174" s="734"/>
      <c r="BW174" s="734">
        <f>BW173</f>
        <v>0</v>
      </c>
      <c r="BX174" s="734"/>
      <c r="BY174" s="734"/>
      <c r="BZ174" s="734"/>
      <c r="CA174" s="734"/>
      <c r="CB174" s="734"/>
    </row>
    <row r="175" spans="1:80" ht="15" hidden="1">
      <c r="E175" s="102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86"/>
      <c r="AO175" s="79"/>
      <c r="AP175" s="79"/>
      <c r="AQ175" s="79"/>
      <c r="AR175" s="79"/>
      <c r="AS175" s="79"/>
      <c r="AT175" s="79"/>
      <c r="AU175" s="78"/>
      <c r="AV175" s="78"/>
      <c r="AW175" s="78"/>
      <c r="AX175" s="78"/>
      <c r="AY175" s="78"/>
      <c r="AZ175" s="78"/>
      <c r="BA175" s="78"/>
      <c r="BB175" s="78"/>
      <c r="BC175" s="7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</row>
    <row r="176" spans="1:80" ht="14.25" hidden="1">
      <c r="A176" s="389" t="s">
        <v>179</v>
      </c>
      <c r="B176" s="389"/>
      <c r="C176" s="389"/>
      <c r="D176" s="389"/>
      <c r="E176" s="389"/>
      <c r="F176" s="389"/>
      <c r="G176" s="389"/>
      <c r="H176" s="389"/>
      <c r="I176" s="389"/>
      <c r="J176" s="389"/>
      <c r="K176" s="389"/>
      <c r="L176" s="389"/>
      <c r="M176" s="389"/>
      <c r="N176" s="389"/>
      <c r="O176" s="389"/>
      <c r="P176" s="389"/>
      <c r="Q176" s="389"/>
      <c r="R176" s="389"/>
      <c r="S176" s="389"/>
      <c r="T176" s="389"/>
      <c r="U176" s="389"/>
      <c r="V176" s="389"/>
      <c r="W176" s="389"/>
      <c r="X176" s="389"/>
      <c r="Y176" s="389"/>
      <c r="Z176" s="389"/>
      <c r="AA176" s="389"/>
      <c r="AB176" s="389"/>
      <c r="AC176" s="389"/>
      <c r="AD176" s="389"/>
      <c r="AE176" s="389"/>
      <c r="AF176" s="389"/>
      <c r="AG176" s="389"/>
      <c r="AH176" s="389"/>
      <c r="AI176" s="389"/>
      <c r="AJ176" s="389"/>
      <c r="AK176" s="389"/>
      <c r="AL176" s="389"/>
      <c r="AM176" s="389"/>
      <c r="AN176" s="389"/>
      <c r="AO176" s="389"/>
      <c r="AP176" s="389"/>
      <c r="AQ176" s="389"/>
      <c r="AR176" s="389"/>
      <c r="AS176" s="389"/>
      <c r="AT176" s="389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389"/>
      <c r="BY176" s="389"/>
      <c r="BZ176" s="389"/>
      <c r="CA176" s="389"/>
      <c r="CB176" s="389"/>
    </row>
    <row r="177" spans="1:80" ht="21" customHeight="1">
      <c r="A177" s="369" t="s">
        <v>448</v>
      </c>
      <c r="B177" s="369"/>
      <c r="C177" s="369"/>
      <c r="D177" s="369"/>
      <c r="E177" s="369"/>
      <c r="F177" s="369"/>
      <c r="G177" s="369"/>
      <c r="H177" s="369"/>
      <c r="I177" s="369"/>
      <c r="J177" s="369"/>
      <c r="K177" s="369"/>
      <c r="L177" s="369"/>
      <c r="M177" s="369"/>
      <c r="N177" s="369"/>
      <c r="O177" s="369"/>
      <c r="P177" s="369"/>
      <c r="Q177" s="369"/>
      <c r="R177" s="369"/>
      <c r="S177" s="369"/>
      <c r="T177" s="369"/>
      <c r="U177" s="369"/>
      <c r="V177" s="369"/>
      <c r="W177" s="369"/>
      <c r="X177" s="369"/>
      <c r="Y177" s="369"/>
      <c r="Z177" s="369"/>
      <c r="AA177" s="369"/>
      <c r="AB177" s="369"/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  <c r="AM177" s="369"/>
      <c r="AN177" s="369"/>
      <c r="AO177" s="369"/>
      <c r="AP177" s="369"/>
      <c r="AQ177" s="369"/>
      <c r="AR177" s="369"/>
      <c r="AS177" s="369"/>
      <c r="AT177" s="369"/>
      <c r="AU177" s="369"/>
      <c r="AV177" s="369"/>
      <c r="AW177" s="369"/>
      <c r="AX177" s="369"/>
      <c r="AY177" s="369"/>
      <c r="AZ177" s="369"/>
      <c r="BA177" s="369"/>
      <c r="BB177" s="369"/>
      <c r="BC177" s="369"/>
      <c r="BD177" s="369"/>
      <c r="BE177" s="369"/>
      <c r="BF177" s="369"/>
      <c r="BG177" s="369"/>
      <c r="BH177" s="369"/>
      <c r="BI177" s="369"/>
      <c r="BJ177" s="369"/>
      <c r="BK177" s="369"/>
      <c r="BL177" s="369"/>
      <c r="BM177" s="369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69"/>
      <c r="CB177" s="369"/>
    </row>
    <row r="178" spans="1:80" ht="5.4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</row>
    <row r="179" spans="1:80" ht="15">
      <c r="A179" s="370" t="s">
        <v>187</v>
      </c>
      <c r="B179" s="371"/>
      <c r="C179" s="371"/>
      <c r="D179" s="372"/>
      <c r="E179" s="379" t="s">
        <v>166</v>
      </c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  <c r="AA179" s="340"/>
      <c r="AB179" s="340"/>
      <c r="AC179" s="340"/>
      <c r="AD179" s="340"/>
      <c r="AE179" s="340"/>
      <c r="AF179" s="340"/>
      <c r="AG179" s="340"/>
      <c r="AH179" s="340"/>
      <c r="AI179" s="340"/>
      <c r="AJ179" s="340"/>
      <c r="AK179" s="340"/>
      <c r="AL179" s="340"/>
      <c r="AM179" s="340"/>
      <c r="AN179" s="379" t="s">
        <v>173</v>
      </c>
      <c r="AO179" s="340"/>
      <c r="AP179" s="340"/>
      <c r="AQ179" s="340"/>
      <c r="AR179" s="340"/>
      <c r="AS179" s="340"/>
      <c r="AT179" s="340"/>
      <c r="AU179" s="379" t="s">
        <v>229</v>
      </c>
      <c r="AV179" s="340"/>
      <c r="AW179" s="340"/>
      <c r="AX179" s="340"/>
      <c r="AY179" s="340"/>
      <c r="AZ179" s="340"/>
      <c r="BA179" s="340"/>
      <c r="BB179" s="340"/>
      <c r="BC179" s="340"/>
      <c r="BD179" s="379" t="s">
        <v>315</v>
      </c>
      <c r="BE179" s="340"/>
      <c r="BF179" s="340"/>
      <c r="BG179" s="340"/>
      <c r="BH179" s="340"/>
      <c r="BI179" s="340"/>
      <c r="BJ179" s="340"/>
      <c r="BK179" s="340"/>
      <c r="BL179" s="340"/>
      <c r="BM179" s="340"/>
      <c r="BN179" s="340"/>
      <c r="BO179" s="340"/>
      <c r="BP179" s="340"/>
      <c r="BQ179" s="340"/>
      <c r="BR179" s="340"/>
      <c r="BS179" s="340"/>
      <c r="BT179" s="340"/>
      <c r="BU179" s="340"/>
      <c r="BV179" s="340"/>
      <c r="BW179" s="340"/>
      <c r="BX179" s="340"/>
      <c r="BY179" s="340"/>
      <c r="BZ179" s="340"/>
      <c r="CA179" s="340"/>
      <c r="CB179" s="340"/>
    </row>
    <row r="180" spans="1:80" ht="15" customHeight="1">
      <c r="A180" s="373"/>
      <c r="B180" s="374"/>
      <c r="C180" s="374"/>
      <c r="D180" s="375"/>
      <c r="E180" s="340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  <c r="AB180" s="340"/>
      <c r="AC180" s="340"/>
      <c r="AD180" s="340"/>
      <c r="AE180" s="340"/>
      <c r="AF180" s="340"/>
      <c r="AG180" s="340"/>
      <c r="AH180" s="340"/>
      <c r="AI180" s="340"/>
      <c r="AJ180" s="340"/>
      <c r="AK180" s="340"/>
      <c r="AL180" s="340"/>
      <c r="AM180" s="340"/>
      <c r="AN180" s="340"/>
      <c r="AO180" s="340"/>
      <c r="AP180" s="340"/>
      <c r="AQ180" s="340"/>
      <c r="AR180" s="340"/>
      <c r="AS180" s="340"/>
      <c r="AT180" s="340"/>
      <c r="AU180" s="340"/>
      <c r="AV180" s="340"/>
      <c r="AW180" s="340"/>
      <c r="AX180" s="340"/>
      <c r="AY180" s="340"/>
      <c r="AZ180" s="340"/>
      <c r="BA180" s="340"/>
      <c r="BB180" s="340"/>
      <c r="BC180" s="340"/>
      <c r="BD180" s="379" t="s">
        <v>485</v>
      </c>
      <c r="BE180" s="340"/>
      <c r="BF180" s="340"/>
      <c r="BG180" s="340"/>
      <c r="BH180" s="340"/>
      <c r="BI180" s="340"/>
      <c r="BJ180" s="340"/>
      <c r="BK180" s="340"/>
      <c r="BL180" s="340"/>
      <c r="BM180" s="340"/>
      <c r="BN180" s="379" t="s">
        <v>274</v>
      </c>
      <c r="BO180" s="340"/>
      <c r="BP180" s="340"/>
      <c r="BQ180" s="340"/>
      <c r="BR180" s="340"/>
      <c r="BS180" s="340"/>
      <c r="BT180" s="340"/>
      <c r="BU180" s="340"/>
      <c r="BV180" s="340"/>
      <c r="BW180" s="340"/>
      <c r="BX180" s="340"/>
      <c r="BY180" s="340"/>
      <c r="BZ180" s="340"/>
      <c r="CA180" s="340"/>
      <c r="CB180" s="340"/>
    </row>
    <row r="181" spans="1:80" ht="15" customHeight="1">
      <c r="A181" s="376"/>
      <c r="B181" s="377"/>
      <c r="C181" s="377"/>
      <c r="D181" s="378"/>
      <c r="E181" s="340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  <c r="AB181" s="340"/>
      <c r="AC181" s="340"/>
      <c r="AD181" s="340"/>
      <c r="AE181" s="340"/>
      <c r="AF181" s="340"/>
      <c r="AG181" s="340"/>
      <c r="AH181" s="340"/>
      <c r="AI181" s="340"/>
      <c r="AJ181" s="340"/>
      <c r="AK181" s="340"/>
      <c r="AL181" s="340"/>
      <c r="AM181" s="340"/>
      <c r="AN181" s="340"/>
      <c r="AO181" s="340"/>
      <c r="AP181" s="340"/>
      <c r="AQ181" s="340"/>
      <c r="AR181" s="340"/>
      <c r="AS181" s="340"/>
      <c r="AT181" s="340"/>
      <c r="AU181" s="340"/>
      <c r="AV181" s="340"/>
      <c r="AW181" s="340"/>
      <c r="AX181" s="340"/>
      <c r="AY181" s="340"/>
      <c r="AZ181" s="340"/>
      <c r="BA181" s="340"/>
      <c r="BB181" s="340"/>
      <c r="BC181" s="340"/>
      <c r="BD181" s="340"/>
      <c r="BE181" s="340"/>
      <c r="BF181" s="340"/>
      <c r="BG181" s="340"/>
      <c r="BH181" s="340"/>
      <c r="BI181" s="340"/>
      <c r="BJ181" s="340"/>
      <c r="BK181" s="340"/>
      <c r="BL181" s="340"/>
      <c r="BM181" s="340"/>
      <c r="BN181" s="379" t="s">
        <v>485</v>
      </c>
      <c r="BO181" s="340"/>
      <c r="BP181" s="340"/>
      <c r="BQ181" s="340"/>
      <c r="BR181" s="340"/>
      <c r="BS181" s="340"/>
      <c r="BT181" s="340"/>
      <c r="BU181" s="340"/>
      <c r="BV181" s="340"/>
      <c r="BW181" s="390" t="s">
        <v>518</v>
      </c>
      <c r="BX181" s="391"/>
      <c r="BY181" s="391"/>
      <c r="BZ181" s="391"/>
      <c r="CA181" s="391"/>
      <c r="CB181" s="392"/>
    </row>
    <row r="182" spans="1:80" ht="15">
      <c r="A182" s="361">
        <v>1</v>
      </c>
      <c r="B182" s="362"/>
      <c r="C182" s="362"/>
      <c r="D182" s="363"/>
      <c r="E182" s="346">
        <v>2</v>
      </c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7"/>
      <c r="Z182" s="347"/>
      <c r="AA182" s="347"/>
      <c r="AB182" s="347"/>
      <c r="AC182" s="347"/>
      <c r="AD182" s="347"/>
      <c r="AE182" s="347"/>
      <c r="AF182" s="347"/>
      <c r="AG182" s="347"/>
      <c r="AH182" s="347"/>
      <c r="AI182" s="347"/>
      <c r="AJ182" s="347"/>
      <c r="AK182" s="347"/>
      <c r="AL182" s="347"/>
      <c r="AM182" s="347"/>
      <c r="AN182" s="346">
        <v>3</v>
      </c>
      <c r="AO182" s="347"/>
      <c r="AP182" s="347"/>
      <c r="AQ182" s="347"/>
      <c r="AR182" s="347"/>
      <c r="AS182" s="347"/>
      <c r="AT182" s="347"/>
      <c r="AU182" s="348">
        <v>4</v>
      </c>
      <c r="AV182" s="348"/>
      <c r="AW182" s="348"/>
      <c r="AX182" s="348"/>
      <c r="AY182" s="348"/>
      <c r="AZ182" s="348"/>
      <c r="BA182" s="348"/>
      <c r="BB182" s="348"/>
      <c r="BC182" s="348"/>
      <c r="BD182" s="348">
        <v>5</v>
      </c>
      <c r="BE182" s="348"/>
      <c r="BF182" s="348"/>
      <c r="BG182" s="348"/>
      <c r="BH182" s="348"/>
      <c r="BI182" s="348"/>
      <c r="BJ182" s="348"/>
      <c r="BK182" s="348"/>
      <c r="BL182" s="348"/>
      <c r="BM182" s="348"/>
      <c r="BN182" s="348">
        <v>6</v>
      </c>
      <c r="BO182" s="348"/>
      <c r="BP182" s="348"/>
      <c r="BQ182" s="348"/>
      <c r="BR182" s="348"/>
      <c r="BS182" s="348"/>
      <c r="BT182" s="348"/>
      <c r="BU182" s="348"/>
      <c r="BV182" s="348"/>
      <c r="BW182" s="348">
        <v>7</v>
      </c>
      <c r="BX182" s="348"/>
      <c r="BY182" s="348"/>
      <c r="BZ182" s="348"/>
      <c r="CA182" s="348"/>
      <c r="CB182" s="348"/>
    </row>
    <row r="183" spans="1:80" ht="25.5" hidden="1" customHeight="1">
      <c r="A183" s="341" t="s">
        <v>197</v>
      </c>
      <c r="B183" s="342"/>
      <c r="C183" s="342"/>
      <c r="D183" s="343"/>
      <c r="E183" s="364" t="s">
        <v>360</v>
      </c>
      <c r="F183" s="365"/>
      <c r="G183" s="365"/>
      <c r="H183" s="365"/>
      <c r="I183" s="365"/>
      <c r="J183" s="365"/>
      <c r="K183" s="365"/>
      <c r="L183" s="365"/>
      <c r="M183" s="365"/>
      <c r="N183" s="365"/>
      <c r="O183" s="365"/>
      <c r="P183" s="365"/>
      <c r="Q183" s="365"/>
      <c r="R183" s="365"/>
      <c r="S183" s="365"/>
      <c r="T183" s="365"/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46"/>
      <c r="AO183" s="347"/>
      <c r="AP183" s="347"/>
      <c r="AQ183" s="347"/>
      <c r="AR183" s="347"/>
      <c r="AS183" s="347"/>
      <c r="AT183" s="347"/>
      <c r="AU183" s="348"/>
      <c r="AV183" s="348"/>
      <c r="AW183" s="348"/>
      <c r="AX183" s="348"/>
      <c r="AY183" s="348"/>
      <c r="AZ183" s="348"/>
      <c r="BA183" s="348"/>
      <c r="BB183" s="348"/>
      <c r="BC183" s="348"/>
      <c r="BD183" s="606"/>
      <c r="BE183" s="606"/>
      <c r="BF183" s="606"/>
      <c r="BG183" s="606"/>
      <c r="BH183" s="606"/>
      <c r="BI183" s="606"/>
      <c r="BJ183" s="606"/>
      <c r="BK183" s="606"/>
      <c r="BL183" s="606"/>
      <c r="BM183" s="606"/>
      <c r="BN183" s="606">
        <f>BD183</f>
        <v>0</v>
      </c>
      <c r="BO183" s="606"/>
      <c r="BP183" s="606"/>
      <c r="BQ183" s="606"/>
      <c r="BR183" s="606"/>
      <c r="BS183" s="606"/>
      <c r="BT183" s="606"/>
      <c r="BU183" s="606"/>
      <c r="BV183" s="606"/>
      <c r="BW183" s="606">
        <f>BD183</f>
        <v>0</v>
      </c>
      <c r="BX183" s="606"/>
      <c r="BY183" s="606"/>
      <c r="BZ183" s="606"/>
      <c r="CA183" s="606"/>
      <c r="CB183" s="606"/>
    </row>
    <row r="184" spans="1:80" ht="18.75" customHeight="1">
      <c r="A184" s="341" t="s">
        <v>197</v>
      </c>
      <c r="B184" s="342"/>
      <c r="C184" s="342"/>
      <c r="D184" s="343"/>
      <c r="E184" s="364" t="s">
        <v>361</v>
      </c>
      <c r="F184" s="365"/>
      <c r="G184" s="365"/>
      <c r="H184" s="365"/>
      <c r="I184" s="365"/>
      <c r="J184" s="365"/>
      <c r="K184" s="365"/>
      <c r="L184" s="365"/>
      <c r="M184" s="365"/>
      <c r="N184" s="365"/>
      <c r="O184" s="365"/>
      <c r="P184" s="365"/>
      <c r="Q184" s="365"/>
      <c r="R184" s="365"/>
      <c r="S184" s="365"/>
      <c r="T184" s="365"/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65"/>
      <c r="AI184" s="365"/>
      <c r="AJ184" s="365"/>
      <c r="AK184" s="365"/>
      <c r="AL184" s="365"/>
      <c r="AM184" s="365"/>
      <c r="AN184" s="346"/>
      <c r="AO184" s="347"/>
      <c r="AP184" s="347"/>
      <c r="AQ184" s="347"/>
      <c r="AR184" s="347"/>
      <c r="AS184" s="347"/>
      <c r="AT184" s="347"/>
      <c r="AU184" s="348"/>
      <c r="AV184" s="348"/>
      <c r="AW184" s="348"/>
      <c r="AX184" s="348"/>
      <c r="AY184" s="348"/>
      <c r="AZ184" s="348"/>
      <c r="BA184" s="348"/>
      <c r="BB184" s="348"/>
      <c r="BC184" s="348"/>
      <c r="BD184" s="349">
        <v>30000</v>
      </c>
      <c r="BE184" s="349"/>
      <c r="BF184" s="349"/>
      <c r="BG184" s="349"/>
      <c r="BH184" s="349"/>
      <c r="BI184" s="349"/>
      <c r="BJ184" s="349"/>
      <c r="BK184" s="349"/>
      <c r="BL184" s="349"/>
      <c r="BM184" s="349"/>
      <c r="BN184" s="349">
        <v>30000</v>
      </c>
      <c r="BO184" s="349"/>
      <c r="BP184" s="349"/>
      <c r="BQ184" s="349"/>
      <c r="BR184" s="349"/>
      <c r="BS184" s="349"/>
      <c r="BT184" s="349"/>
      <c r="BU184" s="349"/>
      <c r="BV184" s="349"/>
      <c r="BW184" s="349">
        <v>30000</v>
      </c>
      <c r="BX184" s="349"/>
      <c r="BY184" s="349"/>
      <c r="BZ184" s="349"/>
      <c r="CA184" s="349"/>
      <c r="CB184" s="349"/>
    </row>
    <row r="185" spans="1:80" ht="15" hidden="1">
      <c r="A185" s="341" t="s">
        <v>139</v>
      </c>
      <c r="B185" s="342"/>
      <c r="C185" s="342"/>
      <c r="D185" s="343"/>
      <c r="E185" s="364" t="s">
        <v>362</v>
      </c>
      <c r="F185" s="365"/>
      <c r="G185" s="365"/>
      <c r="H185" s="365"/>
      <c r="I185" s="365"/>
      <c r="J185" s="365"/>
      <c r="K185" s="365"/>
      <c r="L185" s="365"/>
      <c r="M185" s="365"/>
      <c r="N185" s="365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65"/>
      <c r="AI185" s="365"/>
      <c r="AJ185" s="365"/>
      <c r="AK185" s="365"/>
      <c r="AL185" s="365"/>
      <c r="AM185" s="365"/>
      <c r="AN185" s="346"/>
      <c r="AO185" s="347"/>
      <c r="AP185" s="347"/>
      <c r="AQ185" s="347"/>
      <c r="AR185" s="347"/>
      <c r="AS185" s="347"/>
      <c r="AT185" s="347"/>
      <c r="AU185" s="348"/>
      <c r="AV185" s="348"/>
      <c r="AW185" s="348"/>
      <c r="AX185" s="348"/>
      <c r="AY185" s="348"/>
      <c r="AZ185" s="348"/>
      <c r="BA185" s="348"/>
      <c r="BB185" s="348"/>
      <c r="BC185" s="348"/>
      <c r="BD185" s="349"/>
      <c r="BE185" s="349"/>
      <c r="BF185" s="349"/>
      <c r="BG185" s="349"/>
      <c r="BH185" s="349"/>
      <c r="BI185" s="349"/>
      <c r="BJ185" s="349"/>
      <c r="BK185" s="349"/>
      <c r="BL185" s="349"/>
      <c r="BM185" s="349"/>
      <c r="BN185" s="349">
        <f>BD185</f>
        <v>0</v>
      </c>
      <c r="BO185" s="349"/>
      <c r="BP185" s="349"/>
      <c r="BQ185" s="349"/>
      <c r="BR185" s="349"/>
      <c r="BS185" s="349"/>
      <c r="BT185" s="349"/>
      <c r="BU185" s="349"/>
      <c r="BV185" s="349"/>
      <c r="BW185" s="349">
        <f>BD185</f>
        <v>0</v>
      </c>
      <c r="BX185" s="349"/>
      <c r="BY185" s="349"/>
      <c r="BZ185" s="349"/>
      <c r="CA185" s="349"/>
      <c r="CB185" s="349"/>
    </row>
    <row r="186" spans="1:80" ht="15">
      <c r="A186" s="350"/>
      <c r="B186" s="351"/>
      <c r="C186" s="351"/>
      <c r="D186" s="352"/>
      <c r="E186" s="353" t="s">
        <v>168</v>
      </c>
      <c r="F186" s="354"/>
      <c r="G186" s="354"/>
      <c r="H186" s="354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4"/>
      <c r="Y186" s="354"/>
      <c r="Z186" s="354"/>
      <c r="AA186" s="354"/>
      <c r="AB186" s="354"/>
      <c r="AC186" s="354"/>
      <c r="AD186" s="354"/>
      <c r="AE186" s="354"/>
      <c r="AF186" s="354"/>
      <c r="AG186" s="354"/>
      <c r="AH186" s="354"/>
      <c r="AI186" s="354"/>
      <c r="AJ186" s="354"/>
      <c r="AK186" s="354"/>
      <c r="AL186" s="354"/>
      <c r="AM186" s="354"/>
      <c r="AN186" s="355" t="s">
        <v>5</v>
      </c>
      <c r="AO186" s="356"/>
      <c r="AP186" s="356"/>
      <c r="AQ186" s="356"/>
      <c r="AR186" s="356"/>
      <c r="AS186" s="356" t="s">
        <v>5</v>
      </c>
      <c r="AT186" s="356"/>
      <c r="AU186" s="357" t="s">
        <v>5</v>
      </c>
      <c r="AV186" s="358"/>
      <c r="AW186" s="358"/>
      <c r="AX186" s="358"/>
      <c r="AY186" s="358"/>
      <c r="AZ186" s="358"/>
      <c r="BA186" s="358"/>
      <c r="BB186" s="358"/>
      <c r="BC186" s="359" t="s">
        <v>5</v>
      </c>
      <c r="BD186" s="360">
        <f>SUM(BD183:BD185)</f>
        <v>30000</v>
      </c>
      <c r="BE186" s="360"/>
      <c r="BF186" s="360"/>
      <c r="BG186" s="360"/>
      <c r="BH186" s="360"/>
      <c r="BI186" s="360"/>
      <c r="BJ186" s="360"/>
      <c r="BK186" s="360"/>
      <c r="BL186" s="360"/>
      <c r="BM186" s="360"/>
      <c r="BN186" s="360">
        <f>SUM(BN183:BN185)</f>
        <v>30000</v>
      </c>
      <c r="BO186" s="360"/>
      <c r="BP186" s="360"/>
      <c r="BQ186" s="360"/>
      <c r="BR186" s="360"/>
      <c r="BS186" s="360"/>
      <c r="BT186" s="360"/>
      <c r="BU186" s="360"/>
      <c r="BV186" s="360"/>
      <c r="BW186" s="360">
        <f>SUM(BW183:BW185)</f>
        <v>30000</v>
      </c>
      <c r="BX186" s="360"/>
      <c r="BY186" s="360"/>
      <c r="BZ186" s="360"/>
      <c r="CA186" s="360"/>
      <c r="CB186" s="360"/>
    </row>
    <row r="187" spans="1:80" ht="14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</row>
    <row r="188" spans="1:80" ht="20.25" customHeight="1">
      <c r="A188" s="369" t="s">
        <v>449</v>
      </c>
      <c r="B188" s="369"/>
      <c r="C188" s="369"/>
      <c r="D188" s="369"/>
      <c r="E188" s="369"/>
      <c r="F188" s="369"/>
      <c r="G188" s="369"/>
      <c r="H188" s="369"/>
      <c r="I188" s="369"/>
      <c r="J188" s="369"/>
      <c r="K188" s="369"/>
      <c r="L188" s="369"/>
      <c r="M188" s="369"/>
      <c r="N188" s="369"/>
      <c r="O188" s="369"/>
      <c r="P188" s="369"/>
      <c r="Q188" s="369"/>
      <c r="R188" s="369"/>
      <c r="S188" s="369"/>
      <c r="T188" s="369"/>
      <c r="U188" s="369"/>
      <c r="V188" s="369"/>
      <c r="W188" s="369"/>
      <c r="X188" s="369"/>
      <c r="Y188" s="369"/>
      <c r="Z188" s="369"/>
      <c r="AA188" s="369"/>
      <c r="AB188" s="369"/>
      <c r="AC188" s="369"/>
      <c r="AD188" s="369"/>
      <c r="AE188" s="369"/>
      <c r="AF188" s="369"/>
      <c r="AG188" s="369"/>
      <c r="AH188" s="369"/>
      <c r="AI188" s="369"/>
      <c r="AJ188" s="369"/>
      <c r="AK188" s="369"/>
      <c r="AL188" s="369"/>
      <c r="AM188" s="369"/>
      <c r="AN188" s="369"/>
      <c r="AO188" s="369"/>
      <c r="AP188" s="369"/>
      <c r="AQ188" s="369"/>
      <c r="AR188" s="369"/>
      <c r="AS188" s="369"/>
      <c r="AT188" s="369"/>
      <c r="AU188" s="369"/>
      <c r="AV188" s="369"/>
      <c r="AW188" s="369"/>
      <c r="AX188" s="369"/>
      <c r="AY188" s="369"/>
      <c r="AZ188" s="369"/>
      <c r="BA188" s="369"/>
      <c r="BB188" s="369"/>
      <c r="BC188" s="369"/>
      <c r="BD188" s="369"/>
      <c r="BE188" s="369"/>
      <c r="BF188" s="369"/>
      <c r="BG188" s="369"/>
      <c r="BH188" s="369"/>
      <c r="BI188" s="369"/>
      <c r="BJ188" s="369"/>
      <c r="BK188" s="369"/>
      <c r="BL188" s="369"/>
      <c r="BM188" s="369"/>
      <c r="BN188" s="369"/>
      <c r="BO188" s="369"/>
      <c r="BP188" s="369"/>
      <c r="BQ188" s="369"/>
      <c r="BR188" s="369"/>
      <c r="BS188" s="369"/>
      <c r="BT188" s="369"/>
      <c r="BU188" s="369"/>
      <c r="BV188" s="369"/>
      <c r="BW188" s="369"/>
      <c r="BX188" s="369"/>
      <c r="BY188" s="369"/>
      <c r="BZ188" s="369"/>
      <c r="CA188" s="369"/>
      <c r="CB188" s="369"/>
    </row>
    <row r="189" spans="1:80" ht="14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</row>
    <row r="190" spans="1:80" ht="15">
      <c r="A190" s="370" t="s">
        <v>187</v>
      </c>
      <c r="B190" s="371"/>
      <c r="C190" s="371"/>
      <c r="D190" s="372"/>
      <c r="E190" s="379" t="s">
        <v>166</v>
      </c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  <c r="AA190" s="340"/>
      <c r="AB190" s="340"/>
      <c r="AC190" s="340"/>
      <c r="AD190" s="340"/>
      <c r="AE190" s="340"/>
      <c r="AF190" s="340"/>
      <c r="AG190" s="340"/>
      <c r="AH190" s="340"/>
      <c r="AI190" s="340"/>
      <c r="AJ190" s="340"/>
      <c r="AK190" s="340"/>
      <c r="AL190" s="340"/>
      <c r="AM190" s="340"/>
      <c r="AN190" s="379" t="s">
        <v>173</v>
      </c>
      <c r="AO190" s="340"/>
      <c r="AP190" s="340"/>
      <c r="AQ190" s="340"/>
      <c r="AR190" s="340"/>
      <c r="AS190" s="340"/>
      <c r="AT190" s="340"/>
      <c r="AU190" s="379" t="s">
        <v>229</v>
      </c>
      <c r="AV190" s="340"/>
      <c r="AW190" s="340"/>
      <c r="AX190" s="340"/>
      <c r="AY190" s="340"/>
      <c r="AZ190" s="340"/>
      <c r="BA190" s="340"/>
      <c r="BB190" s="340"/>
      <c r="BC190" s="340"/>
      <c r="BD190" s="379" t="s">
        <v>315</v>
      </c>
      <c r="BE190" s="340"/>
      <c r="BF190" s="340"/>
      <c r="BG190" s="340"/>
      <c r="BH190" s="340"/>
      <c r="BI190" s="340"/>
      <c r="BJ190" s="340"/>
      <c r="BK190" s="340"/>
      <c r="BL190" s="340"/>
      <c r="BM190" s="340"/>
      <c r="BN190" s="340"/>
      <c r="BO190" s="340"/>
      <c r="BP190" s="340"/>
      <c r="BQ190" s="340"/>
      <c r="BR190" s="340"/>
      <c r="BS190" s="340"/>
      <c r="BT190" s="340"/>
      <c r="BU190" s="340"/>
      <c r="BV190" s="340"/>
      <c r="BW190" s="340"/>
      <c r="BX190" s="340"/>
      <c r="BY190" s="340"/>
      <c r="BZ190" s="340"/>
      <c r="CA190" s="340"/>
      <c r="CB190" s="340"/>
    </row>
    <row r="191" spans="1:80" ht="15" customHeight="1">
      <c r="A191" s="373"/>
      <c r="B191" s="374"/>
      <c r="C191" s="374"/>
      <c r="D191" s="375"/>
      <c r="E191" s="340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  <c r="AB191" s="340"/>
      <c r="AC191" s="340"/>
      <c r="AD191" s="340"/>
      <c r="AE191" s="340"/>
      <c r="AF191" s="340"/>
      <c r="AG191" s="340"/>
      <c r="AH191" s="340"/>
      <c r="AI191" s="340"/>
      <c r="AJ191" s="340"/>
      <c r="AK191" s="340"/>
      <c r="AL191" s="340"/>
      <c r="AM191" s="340"/>
      <c r="AN191" s="340"/>
      <c r="AO191" s="340"/>
      <c r="AP191" s="340"/>
      <c r="AQ191" s="340"/>
      <c r="AR191" s="340"/>
      <c r="AS191" s="340"/>
      <c r="AT191" s="340"/>
      <c r="AU191" s="340"/>
      <c r="AV191" s="340"/>
      <c r="AW191" s="340"/>
      <c r="AX191" s="340"/>
      <c r="AY191" s="340"/>
      <c r="AZ191" s="340"/>
      <c r="BA191" s="340"/>
      <c r="BB191" s="340"/>
      <c r="BC191" s="340"/>
      <c r="BD191" s="379" t="s">
        <v>276</v>
      </c>
      <c r="BE191" s="340"/>
      <c r="BF191" s="340"/>
      <c r="BG191" s="340"/>
      <c r="BH191" s="340"/>
      <c r="BI191" s="340"/>
      <c r="BJ191" s="340"/>
      <c r="BK191" s="340"/>
      <c r="BL191" s="340"/>
      <c r="BM191" s="340"/>
      <c r="BN191" s="379" t="s">
        <v>274</v>
      </c>
      <c r="BO191" s="340"/>
      <c r="BP191" s="340"/>
      <c r="BQ191" s="340"/>
      <c r="BR191" s="340"/>
      <c r="BS191" s="340"/>
      <c r="BT191" s="340"/>
      <c r="BU191" s="340"/>
      <c r="BV191" s="340"/>
      <c r="BW191" s="340"/>
      <c r="BX191" s="340"/>
      <c r="BY191" s="340"/>
      <c r="BZ191" s="340"/>
      <c r="CA191" s="340"/>
      <c r="CB191" s="340"/>
    </row>
    <row r="192" spans="1:80" ht="15" customHeight="1">
      <c r="A192" s="376"/>
      <c r="B192" s="377"/>
      <c r="C192" s="377"/>
      <c r="D192" s="378"/>
      <c r="E192" s="340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  <c r="AA192" s="340"/>
      <c r="AB192" s="340"/>
      <c r="AC192" s="340"/>
      <c r="AD192" s="340"/>
      <c r="AE192" s="340"/>
      <c r="AF192" s="340"/>
      <c r="AG192" s="340"/>
      <c r="AH192" s="340"/>
      <c r="AI192" s="340"/>
      <c r="AJ192" s="340"/>
      <c r="AK192" s="340"/>
      <c r="AL192" s="340"/>
      <c r="AM192" s="340"/>
      <c r="AN192" s="340"/>
      <c r="AO192" s="340"/>
      <c r="AP192" s="340"/>
      <c r="AQ192" s="340"/>
      <c r="AR192" s="340"/>
      <c r="AS192" s="340"/>
      <c r="AT192" s="340"/>
      <c r="AU192" s="340"/>
      <c r="AV192" s="340"/>
      <c r="AW192" s="340"/>
      <c r="AX192" s="340"/>
      <c r="AY192" s="340"/>
      <c r="AZ192" s="340"/>
      <c r="BA192" s="340"/>
      <c r="BB192" s="340"/>
      <c r="BC192" s="340"/>
      <c r="BD192" s="340"/>
      <c r="BE192" s="340"/>
      <c r="BF192" s="340"/>
      <c r="BG192" s="340"/>
      <c r="BH192" s="340"/>
      <c r="BI192" s="340"/>
      <c r="BJ192" s="340"/>
      <c r="BK192" s="340"/>
      <c r="BL192" s="340"/>
      <c r="BM192" s="340"/>
      <c r="BN192" s="379" t="s">
        <v>485</v>
      </c>
      <c r="BO192" s="340"/>
      <c r="BP192" s="340"/>
      <c r="BQ192" s="340"/>
      <c r="BR192" s="340"/>
      <c r="BS192" s="340"/>
      <c r="BT192" s="340"/>
      <c r="BU192" s="340"/>
      <c r="BV192" s="340"/>
      <c r="BW192" s="390" t="s">
        <v>518</v>
      </c>
      <c r="BX192" s="391"/>
      <c r="BY192" s="391"/>
      <c r="BZ192" s="391"/>
      <c r="CA192" s="391"/>
      <c r="CB192" s="392"/>
    </row>
    <row r="193" spans="1:113" ht="15">
      <c r="A193" s="361">
        <v>1</v>
      </c>
      <c r="B193" s="362"/>
      <c r="C193" s="362"/>
      <c r="D193" s="363"/>
      <c r="E193" s="346">
        <v>2</v>
      </c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/>
      <c r="Z193" s="347"/>
      <c r="AA193" s="347"/>
      <c r="AB193" s="347"/>
      <c r="AC193" s="347"/>
      <c r="AD193" s="347"/>
      <c r="AE193" s="347"/>
      <c r="AF193" s="347"/>
      <c r="AG193" s="347"/>
      <c r="AH193" s="347"/>
      <c r="AI193" s="347"/>
      <c r="AJ193" s="347"/>
      <c r="AK193" s="347"/>
      <c r="AL193" s="347"/>
      <c r="AM193" s="347"/>
      <c r="AN193" s="346">
        <v>3</v>
      </c>
      <c r="AO193" s="347"/>
      <c r="AP193" s="347"/>
      <c r="AQ193" s="347"/>
      <c r="AR193" s="347"/>
      <c r="AS193" s="347"/>
      <c r="AT193" s="347"/>
      <c r="AU193" s="348">
        <v>4</v>
      </c>
      <c r="AV193" s="348"/>
      <c r="AW193" s="348"/>
      <c r="AX193" s="348"/>
      <c r="AY193" s="348"/>
      <c r="AZ193" s="348"/>
      <c r="BA193" s="348"/>
      <c r="BB193" s="348"/>
      <c r="BC193" s="348"/>
      <c r="BD193" s="348">
        <v>5</v>
      </c>
      <c r="BE193" s="348"/>
      <c r="BF193" s="348"/>
      <c r="BG193" s="348"/>
      <c r="BH193" s="348"/>
      <c r="BI193" s="348"/>
      <c r="BJ193" s="348"/>
      <c r="BK193" s="348"/>
      <c r="BL193" s="348"/>
      <c r="BM193" s="348"/>
      <c r="BN193" s="348">
        <v>6</v>
      </c>
      <c r="BO193" s="348"/>
      <c r="BP193" s="348"/>
      <c r="BQ193" s="348"/>
      <c r="BR193" s="348"/>
      <c r="BS193" s="348"/>
      <c r="BT193" s="348"/>
      <c r="BU193" s="348"/>
      <c r="BV193" s="348"/>
      <c r="BW193" s="348">
        <v>7</v>
      </c>
      <c r="BX193" s="348"/>
      <c r="BY193" s="348"/>
      <c r="BZ193" s="348"/>
      <c r="CA193" s="348"/>
      <c r="CB193" s="348"/>
    </row>
    <row r="194" spans="1:113" ht="24" customHeight="1">
      <c r="A194" s="341" t="s">
        <v>197</v>
      </c>
      <c r="B194" s="342"/>
      <c r="C194" s="342"/>
      <c r="D194" s="343"/>
      <c r="E194" s="364" t="s">
        <v>363</v>
      </c>
      <c r="F194" s="365"/>
      <c r="G194" s="365"/>
      <c r="H194" s="365"/>
      <c r="I194" s="365"/>
      <c r="J194" s="365"/>
      <c r="K194" s="365"/>
      <c r="L194" s="365"/>
      <c r="M194" s="365"/>
      <c r="N194" s="365"/>
      <c r="O194" s="365"/>
      <c r="P194" s="365"/>
      <c r="Q194" s="365"/>
      <c r="R194" s="365"/>
      <c r="S194" s="365"/>
      <c r="T194" s="365"/>
      <c r="U194" s="365"/>
      <c r="V194" s="365"/>
      <c r="W194" s="365"/>
      <c r="X194" s="365"/>
      <c r="Y194" s="365"/>
      <c r="Z194" s="365"/>
      <c r="AA194" s="365"/>
      <c r="AB194" s="365"/>
      <c r="AC194" s="365"/>
      <c r="AD194" s="365"/>
      <c r="AE194" s="365"/>
      <c r="AF194" s="365"/>
      <c r="AG194" s="365"/>
      <c r="AH194" s="365"/>
      <c r="AI194" s="365"/>
      <c r="AJ194" s="365"/>
      <c r="AK194" s="365"/>
      <c r="AL194" s="365"/>
      <c r="AM194" s="365"/>
      <c r="AN194" s="346"/>
      <c r="AO194" s="347"/>
      <c r="AP194" s="347"/>
      <c r="AQ194" s="347"/>
      <c r="AR194" s="347"/>
      <c r="AS194" s="347"/>
      <c r="AT194" s="347"/>
      <c r="AU194" s="348"/>
      <c r="AV194" s="348"/>
      <c r="AW194" s="348"/>
      <c r="AX194" s="348"/>
      <c r="AY194" s="348"/>
      <c r="AZ194" s="348"/>
      <c r="BA194" s="348"/>
      <c r="BB194" s="348"/>
      <c r="BC194" s="348"/>
      <c r="BD194" s="349">
        <f>35000+1300+20000</f>
        <v>56300</v>
      </c>
      <c r="BE194" s="349"/>
      <c r="BF194" s="349"/>
      <c r="BG194" s="349"/>
      <c r="BH194" s="349"/>
      <c r="BI194" s="349"/>
      <c r="BJ194" s="349"/>
      <c r="BK194" s="349"/>
      <c r="BL194" s="349"/>
      <c r="BM194" s="349"/>
      <c r="BN194" s="349">
        <v>35000</v>
      </c>
      <c r="BO194" s="349"/>
      <c r="BP194" s="349"/>
      <c r="BQ194" s="349"/>
      <c r="BR194" s="349"/>
      <c r="BS194" s="349"/>
      <c r="BT194" s="349"/>
      <c r="BU194" s="349"/>
      <c r="BV194" s="349"/>
      <c r="BW194" s="349">
        <v>35000</v>
      </c>
      <c r="BX194" s="349"/>
      <c r="BY194" s="349"/>
      <c r="BZ194" s="349"/>
      <c r="CA194" s="349"/>
      <c r="CB194" s="349"/>
    </row>
    <row r="195" spans="1:113" ht="19.5" hidden="1" customHeight="1">
      <c r="A195" s="341" t="s">
        <v>137</v>
      </c>
      <c r="B195" s="342"/>
      <c r="C195" s="342"/>
      <c r="D195" s="343"/>
      <c r="E195" s="344" t="s">
        <v>364</v>
      </c>
      <c r="F195" s="345"/>
      <c r="G195" s="345"/>
      <c r="H195" s="345"/>
      <c r="I195" s="345"/>
      <c r="J195" s="345"/>
      <c r="K195" s="345"/>
      <c r="L195" s="345"/>
      <c r="M195" s="345"/>
      <c r="N195" s="345"/>
      <c r="O195" s="345"/>
      <c r="P195" s="345"/>
      <c r="Q195" s="345"/>
      <c r="R195" s="345"/>
      <c r="S195" s="345"/>
      <c r="T195" s="345"/>
      <c r="U195" s="345"/>
      <c r="V195" s="345"/>
      <c r="W195" s="345"/>
      <c r="X195" s="345"/>
      <c r="Y195" s="345"/>
      <c r="Z195" s="345"/>
      <c r="AA195" s="345"/>
      <c r="AB195" s="345"/>
      <c r="AC195" s="345"/>
      <c r="AD195" s="345"/>
      <c r="AE195" s="345"/>
      <c r="AF195" s="345"/>
      <c r="AG195" s="345"/>
      <c r="AH195" s="345"/>
      <c r="AI195" s="345"/>
      <c r="AJ195" s="345"/>
      <c r="AK195" s="345"/>
      <c r="AL195" s="345"/>
      <c r="AM195" s="345"/>
      <c r="AN195" s="346"/>
      <c r="AO195" s="347"/>
      <c r="AP195" s="347"/>
      <c r="AQ195" s="347"/>
      <c r="AR195" s="347"/>
      <c r="AS195" s="347"/>
      <c r="AT195" s="347"/>
      <c r="AU195" s="348"/>
      <c r="AV195" s="348"/>
      <c r="AW195" s="348"/>
      <c r="AX195" s="348"/>
      <c r="AY195" s="348"/>
      <c r="AZ195" s="348"/>
      <c r="BA195" s="348"/>
      <c r="BB195" s="348"/>
      <c r="BC195" s="348"/>
      <c r="BD195" s="349"/>
      <c r="BE195" s="349"/>
      <c r="BF195" s="349"/>
      <c r="BG195" s="349"/>
      <c r="BH195" s="349"/>
      <c r="BI195" s="349"/>
      <c r="BJ195" s="349"/>
      <c r="BK195" s="349"/>
      <c r="BL195" s="349"/>
      <c r="BM195" s="349"/>
      <c r="BN195" s="349">
        <f>BD195</f>
        <v>0</v>
      </c>
      <c r="BO195" s="349"/>
      <c r="BP195" s="349"/>
      <c r="BQ195" s="349"/>
      <c r="BR195" s="349"/>
      <c r="BS195" s="349"/>
      <c r="BT195" s="349"/>
      <c r="BU195" s="349"/>
      <c r="BV195" s="349"/>
      <c r="BW195" s="349">
        <f>BD195</f>
        <v>0</v>
      </c>
      <c r="BX195" s="349"/>
      <c r="BY195" s="349"/>
      <c r="BZ195" s="349"/>
      <c r="CA195" s="349"/>
      <c r="CB195" s="349"/>
    </row>
    <row r="196" spans="1:113" ht="15" hidden="1">
      <c r="A196" s="341" t="s">
        <v>139</v>
      </c>
      <c r="B196" s="342"/>
      <c r="C196" s="342"/>
      <c r="D196" s="343"/>
      <c r="E196" s="344"/>
      <c r="F196" s="345"/>
      <c r="G196" s="345"/>
      <c r="H196" s="345"/>
      <c r="I196" s="345"/>
      <c r="J196" s="345"/>
      <c r="K196" s="345"/>
      <c r="L196" s="345"/>
      <c r="M196" s="345"/>
      <c r="N196" s="345"/>
      <c r="O196" s="345"/>
      <c r="P196" s="345"/>
      <c r="Q196" s="345"/>
      <c r="R196" s="345"/>
      <c r="S196" s="345"/>
      <c r="T196" s="345"/>
      <c r="U196" s="345"/>
      <c r="V196" s="345"/>
      <c r="W196" s="345"/>
      <c r="X196" s="345"/>
      <c r="Y196" s="345"/>
      <c r="Z196" s="345"/>
      <c r="AA196" s="345"/>
      <c r="AB196" s="345"/>
      <c r="AC196" s="345"/>
      <c r="AD196" s="345"/>
      <c r="AE196" s="345"/>
      <c r="AF196" s="345"/>
      <c r="AG196" s="345"/>
      <c r="AH196" s="345"/>
      <c r="AI196" s="345"/>
      <c r="AJ196" s="345"/>
      <c r="AK196" s="345"/>
      <c r="AL196" s="345"/>
      <c r="AM196" s="345"/>
      <c r="AN196" s="346"/>
      <c r="AO196" s="347"/>
      <c r="AP196" s="347"/>
      <c r="AQ196" s="347"/>
      <c r="AR196" s="347"/>
      <c r="AS196" s="347"/>
      <c r="AT196" s="347"/>
      <c r="AU196" s="348"/>
      <c r="AV196" s="348"/>
      <c r="AW196" s="348"/>
      <c r="AX196" s="348"/>
      <c r="AY196" s="348"/>
      <c r="AZ196" s="348"/>
      <c r="BA196" s="348"/>
      <c r="BB196" s="348"/>
      <c r="BC196" s="348"/>
      <c r="BD196" s="349"/>
      <c r="BE196" s="349"/>
      <c r="BF196" s="349"/>
      <c r="BG196" s="349"/>
      <c r="BH196" s="349"/>
      <c r="BI196" s="349"/>
      <c r="BJ196" s="349"/>
      <c r="BK196" s="349"/>
      <c r="BL196" s="349"/>
      <c r="BM196" s="349"/>
      <c r="BN196" s="349"/>
      <c r="BO196" s="349"/>
      <c r="BP196" s="349"/>
      <c r="BQ196" s="349"/>
      <c r="BR196" s="349"/>
      <c r="BS196" s="349"/>
      <c r="BT196" s="349"/>
      <c r="BU196" s="349"/>
      <c r="BV196" s="349"/>
      <c r="BW196" s="349"/>
      <c r="BX196" s="349"/>
      <c r="BY196" s="349"/>
      <c r="BZ196" s="349"/>
      <c r="CA196" s="349"/>
      <c r="CB196" s="349"/>
    </row>
    <row r="197" spans="1:113" ht="15">
      <c r="A197" s="350"/>
      <c r="B197" s="351"/>
      <c r="C197" s="351"/>
      <c r="D197" s="352"/>
      <c r="E197" s="353" t="s">
        <v>168</v>
      </c>
      <c r="F197" s="354"/>
      <c r="G197" s="354"/>
      <c r="H197" s="354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4"/>
      <c r="Y197" s="354"/>
      <c r="Z197" s="354"/>
      <c r="AA197" s="354"/>
      <c r="AB197" s="354"/>
      <c r="AC197" s="354"/>
      <c r="AD197" s="354"/>
      <c r="AE197" s="354"/>
      <c r="AF197" s="354"/>
      <c r="AG197" s="354"/>
      <c r="AH197" s="354"/>
      <c r="AI197" s="354"/>
      <c r="AJ197" s="354"/>
      <c r="AK197" s="354"/>
      <c r="AL197" s="354"/>
      <c r="AM197" s="354"/>
      <c r="AN197" s="355" t="s">
        <v>5</v>
      </c>
      <c r="AO197" s="356"/>
      <c r="AP197" s="356"/>
      <c r="AQ197" s="356"/>
      <c r="AR197" s="356"/>
      <c r="AS197" s="356" t="s">
        <v>5</v>
      </c>
      <c r="AT197" s="356"/>
      <c r="AU197" s="357" t="s">
        <v>5</v>
      </c>
      <c r="AV197" s="358"/>
      <c r="AW197" s="358"/>
      <c r="AX197" s="358"/>
      <c r="AY197" s="358"/>
      <c r="AZ197" s="358"/>
      <c r="BA197" s="358"/>
      <c r="BB197" s="358"/>
      <c r="BC197" s="359" t="s">
        <v>5</v>
      </c>
      <c r="BD197" s="360">
        <f>SUM(BD194:BD196)</f>
        <v>56300</v>
      </c>
      <c r="BE197" s="360"/>
      <c r="BF197" s="360"/>
      <c r="BG197" s="360"/>
      <c r="BH197" s="360"/>
      <c r="BI197" s="360"/>
      <c r="BJ197" s="360"/>
      <c r="BK197" s="360"/>
      <c r="BL197" s="360"/>
      <c r="BM197" s="360"/>
      <c r="BN197" s="360">
        <f>SUM(BN194:BN196)</f>
        <v>35000</v>
      </c>
      <c r="BO197" s="360"/>
      <c r="BP197" s="360"/>
      <c r="BQ197" s="360"/>
      <c r="BR197" s="360"/>
      <c r="BS197" s="360"/>
      <c r="BT197" s="360"/>
      <c r="BU197" s="360"/>
      <c r="BV197" s="360"/>
      <c r="BW197" s="360">
        <f>SUM(BW194:BW196)</f>
        <v>35000</v>
      </c>
      <c r="BX197" s="360"/>
      <c r="BY197" s="360"/>
      <c r="BZ197" s="360"/>
      <c r="CA197" s="360"/>
      <c r="CB197" s="360"/>
    </row>
    <row r="198" spans="1:113" ht="15">
      <c r="E198" s="102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86"/>
      <c r="AO198" s="79"/>
      <c r="AP198" s="79"/>
      <c r="AQ198" s="79"/>
      <c r="AR198" s="79"/>
      <c r="AS198" s="79"/>
      <c r="AT198" s="79"/>
      <c r="AU198" s="78"/>
      <c r="AV198" s="78"/>
      <c r="AW198" s="78"/>
      <c r="AX198" s="78"/>
      <c r="AY198" s="78"/>
      <c r="AZ198" s="78"/>
      <c r="BA198" s="78"/>
      <c r="BB198" s="78"/>
      <c r="BC198" s="7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</row>
    <row r="199" spans="1:113" s="31" customFormat="1" ht="15">
      <c r="A199" s="389" t="s">
        <v>597</v>
      </c>
      <c r="B199" s="694"/>
      <c r="C199" s="694"/>
      <c r="D199" s="694"/>
      <c r="E199" s="694"/>
      <c r="F199" s="694"/>
      <c r="G199" s="694"/>
      <c r="H199" s="694"/>
      <c r="I199" s="694"/>
      <c r="J199" s="694"/>
      <c r="K199" s="694"/>
      <c r="L199" s="694"/>
      <c r="M199" s="694"/>
      <c r="N199" s="694"/>
      <c r="O199" s="694"/>
      <c r="P199" s="694"/>
      <c r="Q199" s="694"/>
      <c r="R199" s="694"/>
      <c r="S199" s="694"/>
      <c r="T199" s="694"/>
      <c r="U199" s="694"/>
      <c r="V199" s="694"/>
      <c r="W199" s="694"/>
      <c r="X199" s="694"/>
      <c r="Y199" s="694"/>
      <c r="Z199" s="694"/>
      <c r="AA199" s="694"/>
      <c r="AB199" s="694"/>
      <c r="AC199" s="694"/>
      <c r="AD199" s="694"/>
      <c r="AE199" s="694"/>
      <c r="AF199" s="694"/>
      <c r="AG199" s="694"/>
      <c r="AH199" s="694"/>
      <c r="AI199" s="694"/>
      <c r="AJ199" s="694"/>
      <c r="AK199" s="694"/>
      <c r="AL199" s="694"/>
      <c r="AM199" s="694"/>
      <c r="AN199" s="694"/>
      <c r="AO199" s="694"/>
      <c r="AP199" s="694"/>
      <c r="AQ199" s="694"/>
      <c r="AR199" s="694"/>
      <c r="AS199" s="694"/>
      <c r="AT199" s="694"/>
      <c r="AU199" s="694"/>
      <c r="AV199" s="694"/>
      <c r="AW199" s="694"/>
      <c r="AX199" s="694"/>
      <c r="AY199" s="694"/>
      <c r="AZ199" s="694"/>
      <c r="BA199" s="694"/>
      <c r="BB199" s="694"/>
      <c r="BC199" s="694"/>
      <c r="BD199" s="694"/>
      <c r="BE199" s="694"/>
      <c r="BF199" s="694"/>
      <c r="BG199" s="694"/>
      <c r="BH199" s="694"/>
      <c r="BI199" s="694"/>
      <c r="BJ199" s="694"/>
      <c r="BK199" s="694"/>
      <c r="BL199" s="694"/>
      <c r="BM199" s="694"/>
      <c r="BN199" s="694"/>
      <c r="BO199" s="694"/>
      <c r="BP199" s="694"/>
      <c r="BQ199" s="694"/>
      <c r="BR199" s="694"/>
      <c r="BS199" s="694"/>
      <c r="BT199" s="694"/>
      <c r="BU199" s="694"/>
      <c r="BV199" s="694"/>
      <c r="BW199" s="694"/>
      <c r="BX199" s="694"/>
      <c r="BY199" s="694"/>
      <c r="BZ199" s="694"/>
      <c r="CA199" s="694"/>
      <c r="CB199" s="694"/>
      <c r="CC199" s="254"/>
      <c r="CD199" s="254"/>
      <c r="CE199" s="254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</row>
    <row r="200" spans="1:113" s="31" customFormat="1" ht="35.25" customHeight="1">
      <c r="A200" s="33" t="s">
        <v>164</v>
      </c>
      <c r="AG200" s="568" t="s">
        <v>201</v>
      </c>
      <c r="AH200" s="568"/>
      <c r="AI200" s="568"/>
      <c r="AJ200" s="568"/>
      <c r="AK200" s="568"/>
      <c r="AL200" s="568"/>
      <c r="AM200" s="568"/>
      <c r="AN200" s="568"/>
      <c r="AO200" s="568"/>
      <c r="AP200" s="568"/>
      <c r="AQ200" s="568"/>
      <c r="AR200" s="568"/>
      <c r="AS200" s="568"/>
      <c r="AT200" s="568"/>
      <c r="AU200" s="568"/>
      <c r="AV200" s="568"/>
      <c r="AW200" s="568"/>
      <c r="AX200" s="568"/>
      <c r="AY200" s="568"/>
      <c r="AZ200" s="568"/>
      <c r="BA200" s="568"/>
      <c r="BB200" s="568"/>
      <c r="BC200" s="568"/>
      <c r="BD200" s="568"/>
      <c r="BE200" s="568"/>
      <c r="BF200" s="568"/>
      <c r="BG200" s="568"/>
      <c r="BH200" s="568"/>
      <c r="BI200" s="568"/>
      <c r="BJ200" s="568"/>
      <c r="BK200" s="568"/>
      <c r="BL200" s="568"/>
      <c r="BM200" s="568"/>
      <c r="BN200" s="568"/>
      <c r="BO200" s="568"/>
      <c r="BP200" s="568"/>
      <c r="BQ200" s="568"/>
      <c r="BR200" s="568"/>
      <c r="BS200" s="568"/>
      <c r="BT200" s="568"/>
      <c r="BU200" s="568"/>
      <c r="BV200" s="568"/>
      <c r="BW200" s="568"/>
      <c r="BX200" s="568"/>
      <c r="BY200" s="568"/>
      <c r="BZ200" s="568"/>
      <c r="CA200" s="568"/>
      <c r="CB200" s="568"/>
      <c r="CC200" s="108"/>
      <c r="CD200" s="108"/>
      <c r="CE200" s="108"/>
      <c r="CF200" s="253"/>
      <c r="CG200" s="253"/>
      <c r="CH200" s="253"/>
      <c r="CI200" s="253"/>
      <c r="CJ200" s="253"/>
      <c r="CK200" s="253"/>
      <c r="CL200" s="253"/>
      <c r="CM200" s="253"/>
      <c r="CN200" s="253"/>
      <c r="CO200" s="253"/>
      <c r="CP200" s="253"/>
      <c r="CQ200" s="253"/>
      <c r="CR200" s="253"/>
      <c r="CS200" s="253"/>
      <c r="CT200" s="253"/>
      <c r="CU200" s="253"/>
      <c r="CV200" s="253"/>
      <c r="CW200" s="253"/>
      <c r="CX200" s="253"/>
      <c r="CY200" s="253"/>
      <c r="CZ200" s="253"/>
      <c r="DA200" s="253"/>
      <c r="DB200" s="253"/>
      <c r="DC200" s="253"/>
      <c r="DD200" s="253"/>
      <c r="DE200" s="253"/>
      <c r="DF200" s="253"/>
      <c r="DG200" s="253"/>
      <c r="DH200" s="253"/>
      <c r="DI200" s="253"/>
    </row>
    <row r="201" spans="1:113" s="31" customFormat="1" ht="22.5" customHeight="1">
      <c r="A201" s="419" t="s">
        <v>161</v>
      </c>
      <c r="B201" s="419"/>
      <c r="C201" s="419"/>
      <c r="D201" s="419"/>
      <c r="E201" s="419"/>
      <c r="F201" s="419"/>
      <c r="G201" s="419"/>
      <c r="H201" s="419"/>
      <c r="I201" s="419"/>
      <c r="J201" s="419"/>
      <c r="K201" s="419"/>
      <c r="L201" s="419"/>
      <c r="M201" s="419"/>
      <c r="N201" s="419"/>
      <c r="O201" s="419"/>
      <c r="P201" s="419"/>
      <c r="Q201" s="419"/>
      <c r="R201" s="419"/>
      <c r="S201" s="419"/>
      <c r="T201" s="419"/>
      <c r="U201" s="419"/>
      <c r="V201" s="419"/>
      <c r="W201" s="419"/>
      <c r="X201" s="419"/>
      <c r="Y201" s="419"/>
      <c r="Z201" s="419"/>
      <c r="AA201" s="419"/>
      <c r="AB201" s="419"/>
      <c r="AC201" s="419"/>
      <c r="AD201" s="419"/>
      <c r="AE201" s="570" t="s">
        <v>598</v>
      </c>
      <c r="AF201" s="570"/>
      <c r="AG201" s="570"/>
      <c r="AH201" s="570"/>
      <c r="AI201" s="570"/>
      <c r="AJ201" s="570"/>
      <c r="AK201" s="570"/>
      <c r="AL201" s="570"/>
      <c r="AM201" s="570"/>
      <c r="AN201" s="570"/>
      <c r="AO201" s="570"/>
      <c r="AP201" s="570"/>
      <c r="AQ201" s="570"/>
      <c r="AR201" s="570"/>
      <c r="AS201" s="570"/>
      <c r="AT201" s="570"/>
      <c r="AU201" s="570"/>
      <c r="AV201" s="570"/>
      <c r="AW201" s="570"/>
      <c r="AX201" s="570"/>
      <c r="AY201" s="570"/>
      <c r="AZ201" s="570"/>
      <c r="BA201" s="570"/>
      <c r="BB201" s="570"/>
      <c r="BC201" s="570"/>
      <c r="BD201" s="570"/>
      <c r="BE201" s="570"/>
      <c r="BF201" s="570"/>
      <c r="BG201" s="570"/>
      <c r="BH201" s="570"/>
      <c r="BI201" s="570"/>
      <c r="BJ201" s="570"/>
      <c r="BK201" s="570"/>
      <c r="BL201" s="570"/>
      <c r="BM201" s="570"/>
      <c r="BN201" s="570"/>
      <c r="BO201" s="570"/>
      <c r="BP201" s="570"/>
      <c r="BQ201" s="570"/>
      <c r="BR201" s="570"/>
      <c r="BS201" s="570"/>
      <c r="BT201" s="570"/>
      <c r="BU201" s="570"/>
      <c r="BV201" s="570"/>
      <c r="BW201" s="570"/>
      <c r="BX201" s="570"/>
      <c r="BY201" s="570"/>
      <c r="BZ201" s="570"/>
      <c r="CA201" s="570"/>
      <c r="CB201" s="570"/>
    </row>
    <row r="202" spans="1:113" s="31" customFormat="1" ht="21.75" customHeight="1">
      <c r="A202" s="33" t="s">
        <v>162</v>
      </c>
      <c r="S202" s="695" t="s">
        <v>186</v>
      </c>
      <c r="T202" s="696"/>
      <c r="U202" s="696"/>
      <c r="V202" s="696"/>
      <c r="W202" s="696"/>
      <c r="X202" s="696"/>
      <c r="Y202" s="696"/>
      <c r="Z202" s="696"/>
      <c r="AA202" s="696"/>
      <c r="AB202" s="696"/>
      <c r="AC202" s="696"/>
      <c r="AD202" s="696"/>
      <c r="AE202" s="696"/>
      <c r="AF202" s="696"/>
      <c r="AG202" s="696"/>
      <c r="AH202" s="696"/>
      <c r="AI202" s="696"/>
      <c r="AJ202" s="696"/>
      <c r="AK202" s="696"/>
      <c r="AL202" s="696"/>
      <c r="AM202" s="696"/>
      <c r="AN202" s="696"/>
      <c r="AO202" s="696"/>
      <c r="AP202" s="696"/>
      <c r="AQ202" s="696"/>
      <c r="AR202" s="696"/>
      <c r="AS202" s="696"/>
      <c r="AT202" s="696"/>
      <c r="AU202" s="696"/>
      <c r="AV202" s="696"/>
      <c r="AW202" s="696"/>
      <c r="AX202" s="696"/>
      <c r="AY202" s="696"/>
      <c r="AZ202" s="696"/>
      <c r="BA202" s="696"/>
      <c r="BB202" s="696"/>
      <c r="BC202" s="696"/>
      <c r="BD202" s="696"/>
      <c r="BE202" s="696"/>
      <c r="BF202" s="696"/>
      <c r="BG202" s="696"/>
      <c r="BH202" s="696"/>
      <c r="BI202" s="696"/>
      <c r="BJ202" s="696"/>
      <c r="BK202" s="696"/>
      <c r="BL202" s="696"/>
      <c r="BM202" s="696"/>
      <c r="BN202" s="696"/>
      <c r="BO202" s="696"/>
      <c r="BP202" s="696"/>
      <c r="BQ202" s="696"/>
      <c r="BR202" s="696"/>
      <c r="BS202" s="696"/>
      <c r="BT202" s="696"/>
      <c r="BU202" s="696"/>
      <c r="BV202" s="696"/>
      <c r="BW202" s="696"/>
      <c r="BX202" s="696"/>
      <c r="BY202" s="696"/>
      <c r="BZ202" s="696"/>
      <c r="CA202" s="696"/>
      <c r="CB202" s="696"/>
      <c r="CC202" s="255"/>
      <c r="CD202" s="255"/>
      <c r="CE202" s="255"/>
      <c r="CF202" s="256"/>
      <c r="CG202" s="256"/>
      <c r="CH202" s="256"/>
      <c r="CI202" s="256"/>
      <c r="CJ202" s="256"/>
      <c r="CK202" s="256"/>
      <c r="CL202" s="256"/>
      <c r="CM202" s="256"/>
      <c r="CN202" s="256"/>
      <c r="CO202" s="256"/>
      <c r="CP202" s="256"/>
      <c r="CQ202" s="256"/>
      <c r="CR202" s="256"/>
      <c r="CS202" s="256"/>
      <c r="CT202" s="256"/>
      <c r="CU202" s="256"/>
      <c r="CV202" s="256"/>
      <c r="CW202" s="256"/>
      <c r="CX202" s="256"/>
      <c r="CY202" s="256"/>
      <c r="CZ202" s="256"/>
      <c r="DA202" s="256"/>
      <c r="DB202" s="256"/>
      <c r="DC202" s="256"/>
      <c r="DD202" s="256"/>
      <c r="DE202" s="256"/>
      <c r="DF202" s="256"/>
      <c r="DG202" s="256"/>
      <c r="DH202" s="256"/>
      <c r="DI202" s="256"/>
    </row>
    <row r="203" spans="1:113" s="33" customFormat="1" ht="22.5" customHeight="1">
      <c r="A203" s="389" t="s">
        <v>599</v>
      </c>
      <c r="B203" s="694"/>
      <c r="C203" s="694"/>
      <c r="D203" s="694"/>
      <c r="E203" s="694"/>
      <c r="F203" s="694"/>
      <c r="G203" s="694"/>
      <c r="H203" s="694"/>
      <c r="I203" s="694"/>
      <c r="J203" s="694"/>
      <c r="K203" s="694"/>
      <c r="L203" s="694"/>
      <c r="M203" s="694"/>
      <c r="N203" s="694"/>
      <c r="O203" s="694"/>
      <c r="P203" s="694"/>
      <c r="Q203" s="694"/>
      <c r="R203" s="694"/>
      <c r="S203" s="694"/>
      <c r="T203" s="694"/>
      <c r="U203" s="694"/>
      <c r="V203" s="694"/>
      <c r="W203" s="694"/>
      <c r="X203" s="694"/>
      <c r="Y203" s="694"/>
      <c r="Z203" s="694"/>
      <c r="AA203" s="694"/>
      <c r="AB203" s="694"/>
      <c r="AC203" s="694"/>
      <c r="AD203" s="694"/>
      <c r="AE203" s="694"/>
      <c r="AF203" s="694"/>
      <c r="AG203" s="694"/>
      <c r="AH203" s="694"/>
      <c r="AI203" s="694"/>
      <c r="AJ203" s="694"/>
      <c r="AK203" s="694"/>
      <c r="AL203" s="694"/>
      <c r="AM203" s="694"/>
      <c r="AN203" s="694"/>
      <c r="AO203" s="694"/>
      <c r="AP203" s="694"/>
      <c r="AQ203" s="694"/>
      <c r="AR203" s="694"/>
      <c r="AS203" s="694"/>
      <c r="AT203" s="694"/>
      <c r="AU203" s="694"/>
      <c r="AV203" s="694"/>
      <c r="AW203" s="694"/>
      <c r="AX203" s="694"/>
      <c r="AY203" s="694"/>
      <c r="AZ203" s="694"/>
      <c r="BA203" s="694"/>
      <c r="BB203" s="694"/>
      <c r="BC203" s="694"/>
      <c r="BD203" s="694"/>
      <c r="BE203" s="694"/>
      <c r="BF203" s="694"/>
      <c r="BG203" s="694"/>
      <c r="BH203" s="694"/>
      <c r="BI203" s="694"/>
      <c r="BJ203" s="694"/>
      <c r="BK203" s="694"/>
      <c r="BL203" s="694"/>
      <c r="BM203" s="694"/>
      <c r="BN203" s="694"/>
      <c r="BO203" s="694"/>
      <c r="BP203" s="694"/>
      <c r="BQ203" s="694"/>
      <c r="BR203" s="694"/>
      <c r="BS203" s="694"/>
      <c r="BT203" s="694"/>
      <c r="BU203" s="694"/>
      <c r="BV203" s="694"/>
      <c r="BW203" s="694"/>
      <c r="BX203" s="694"/>
      <c r="BY203" s="694"/>
      <c r="BZ203" s="694"/>
      <c r="CA203" s="694"/>
      <c r="CB203" s="694"/>
      <c r="CC203" s="254"/>
      <c r="CD203" s="254"/>
      <c r="CE203" s="254"/>
      <c r="CF203" s="254"/>
      <c r="CG203" s="254"/>
      <c r="CH203" s="254"/>
      <c r="CI203" s="254"/>
      <c r="CJ203" s="254"/>
      <c r="CK203" s="254"/>
      <c r="CL203" s="254"/>
      <c r="CM203" s="254"/>
      <c r="CN203" s="254"/>
      <c r="CO203" s="254"/>
      <c r="CP203" s="254"/>
      <c r="CQ203" s="254"/>
      <c r="CR203" s="254"/>
      <c r="CS203" s="254"/>
      <c r="CT203" s="254"/>
      <c r="CU203" s="254"/>
      <c r="CV203" s="254"/>
      <c r="CW203" s="254"/>
      <c r="CX203" s="254"/>
      <c r="CY203" s="254"/>
      <c r="CZ203" s="254"/>
      <c r="DA203" s="254"/>
      <c r="DB203" s="254"/>
      <c r="DC203" s="254"/>
      <c r="DD203" s="254"/>
      <c r="DE203" s="254"/>
      <c r="DF203" s="254"/>
      <c r="DG203" s="254"/>
      <c r="DH203" s="254"/>
      <c r="DI203" s="254"/>
    </row>
    <row r="204" spans="1:113" s="31" customFormat="1" ht="1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</row>
    <row r="205" spans="1:113" ht="25.5" customHeight="1">
      <c r="A205" s="370" t="s">
        <v>187</v>
      </c>
      <c r="B205" s="371"/>
      <c r="C205" s="372"/>
      <c r="D205" s="370" t="s">
        <v>188</v>
      </c>
      <c r="E205" s="371"/>
      <c r="F205" s="371"/>
      <c r="G205" s="371"/>
      <c r="H205" s="371"/>
      <c r="I205" s="371"/>
      <c r="J205" s="371"/>
      <c r="K205" s="371"/>
      <c r="L205" s="371"/>
      <c r="M205" s="371"/>
      <c r="N205" s="371"/>
      <c r="O205" s="371"/>
      <c r="P205" s="371"/>
      <c r="Q205" s="371"/>
      <c r="R205" s="371"/>
      <c r="S205" s="372"/>
      <c r="T205" s="370" t="s">
        <v>189</v>
      </c>
      <c r="U205" s="371"/>
      <c r="V205" s="371"/>
      <c r="W205" s="371"/>
      <c r="X205" s="371"/>
      <c r="Y205" s="371"/>
      <c r="Z205" s="371"/>
      <c r="AA205" s="371"/>
      <c r="AB205" s="371"/>
      <c r="AC205" s="371"/>
      <c r="AD205" s="371"/>
      <c r="AE205" s="372"/>
      <c r="AF205" s="390" t="s">
        <v>190</v>
      </c>
      <c r="AG205" s="391"/>
      <c r="AH205" s="391"/>
      <c r="AI205" s="391"/>
      <c r="AJ205" s="391"/>
      <c r="AK205" s="391"/>
      <c r="AL205" s="391"/>
      <c r="AM205" s="391"/>
      <c r="AN205" s="391"/>
      <c r="AO205" s="391"/>
      <c r="AP205" s="391"/>
      <c r="AQ205" s="391"/>
      <c r="AR205" s="391"/>
      <c r="AS205" s="391"/>
      <c r="AT205" s="391"/>
      <c r="AU205" s="391"/>
      <c r="AV205" s="391"/>
      <c r="AW205" s="391"/>
      <c r="AX205" s="391"/>
      <c r="AY205" s="391"/>
      <c r="AZ205" s="391"/>
      <c r="BA205" s="391"/>
      <c r="BB205" s="391"/>
      <c r="BC205" s="391"/>
      <c r="BD205" s="391"/>
      <c r="BE205" s="391"/>
      <c r="BF205" s="391"/>
      <c r="BG205" s="391"/>
      <c r="BH205" s="391"/>
      <c r="BI205" s="391"/>
      <c r="BJ205" s="391"/>
      <c r="BK205" s="391"/>
      <c r="BL205" s="391"/>
      <c r="BM205" s="391"/>
      <c r="BN205" s="391"/>
      <c r="BO205" s="391"/>
      <c r="BP205" s="392"/>
      <c r="BQ205" s="370" t="s">
        <v>191</v>
      </c>
      <c r="BR205" s="371"/>
      <c r="BS205" s="371"/>
      <c r="BT205" s="371"/>
      <c r="BU205" s="371"/>
      <c r="BV205" s="371"/>
      <c r="BW205" s="371"/>
      <c r="BX205" s="371"/>
      <c r="BY205" s="371"/>
      <c r="BZ205" s="371"/>
      <c r="CA205" s="371"/>
      <c r="CB205" s="372"/>
    </row>
    <row r="206" spans="1:113" ht="13.15" customHeight="1">
      <c r="A206" s="373"/>
      <c r="B206" s="374"/>
      <c r="C206" s="375"/>
      <c r="D206" s="373"/>
      <c r="E206" s="374"/>
      <c r="F206" s="374"/>
      <c r="G206" s="374"/>
      <c r="H206" s="374"/>
      <c r="I206" s="374"/>
      <c r="J206" s="374"/>
      <c r="K206" s="374"/>
      <c r="L206" s="374"/>
      <c r="M206" s="374"/>
      <c r="N206" s="374"/>
      <c r="O206" s="374"/>
      <c r="P206" s="374"/>
      <c r="Q206" s="374"/>
      <c r="R206" s="374"/>
      <c r="S206" s="375"/>
      <c r="T206" s="373"/>
      <c r="U206" s="374"/>
      <c r="V206" s="374"/>
      <c r="W206" s="374"/>
      <c r="X206" s="374"/>
      <c r="Y206" s="374"/>
      <c r="Z206" s="374"/>
      <c r="AA206" s="374"/>
      <c r="AB206" s="374"/>
      <c r="AC206" s="374"/>
      <c r="AD206" s="374"/>
      <c r="AE206" s="375"/>
      <c r="AF206" s="370" t="s">
        <v>192</v>
      </c>
      <c r="AG206" s="371"/>
      <c r="AH206" s="371"/>
      <c r="AI206" s="371"/>
      <c r="AJ206" s="371"/>
      <c r="AK206" s="371"/>
      <c r="AL206" s="371"/>
      <c r="AM206" s="372"/>
      <c r="AN206" s="390" t="s">
        <v>193</v>
      </c>
      <c r="AO206" s="391"/>
      <c r="AP206" s="391"/>
      <c r="AQ206" s="391"/>
      <c r="AR206" s="391"/>
      <c r="AS206" s="391"/>
      <c r="AT206" s="391"/>
      <c r="AU206" s="391"/>
      <c r="AV206" s="391"/>
      <c r="AW206" s="391"/>
      <c r="AX206" s="391"/>
      <c r="AY206" s="391"/>
      <c r="AZ206" s="391"/>
      <c r="BA206" s="391"/>
      <c r="BB206" s="391"/>
      <c r="BC206" s="391"/>
      <c r="BD206" s="391"/>
      <c r="BE206" s="391"/>
      <c r="BF206" s="391"/>
      <c r="BG206" s="391"/>
      <c r="BH206" s="391"/>
      <c r="BI206" s="391"/>
      <c r="BJ206" s="391"/>
      <c r="BK206" s="391"/>
      <c r="BL206" s="391"/>
      <c r="BM206" s="391"/>
      <c r="BN206" s="391"/>
      <c r="BO206" s="391"/>
      <c r="BP206" s="392"/>
      <c r="BQ206" s="373"/>
      <c r="BR206" s="374"/>
      <c r="BS206" s="374"/>
      <c r="BT206" s="374"/>
      <c r="BU206" s="374"/>
      <c r="BV206" s="374"/>
      <c r="BW206" s="374"/>
      <c r="BX206" s="374"/>
      <c r="BY206" s="374"/>
      <c r="BZ206" s="374"/>
      <c r="CA206" s="374"/>
      <c r="CB206" s="375"/>
    </row>
    <row r="207" spans="1:113" ht="75" customHeight="1">
      <c r="A207" s="376"/>
      <c r="B207" s="377"/>
      <c r="C207" s="378"/>
      <c r="D207" s="376"/>
      <c r="E207" s="377"/>
      <c r="F207" s="377"/>
      <c r="G207" s="377"/>
      <c r="H207" s="377"/>
      <c r="I207" s="377"/>
      <c r="J207" s="377"/>
      <c r="K207" s="377"/>
      <c r="L207" s="377"/>
      <c r="M207" s="377"/>
      <c r="N207" s="377"/>
      <c r="O207" s="377"/>
      <c r="P207" s="377"/>
      <c r="Q207" s="377"/>
      <c r="R207" s="377"/>
      <c r="S207" s="378"/>
      <c r="T207" s="376"/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8"/>
      <c r="AF207" s="376"/>
      <c r="AG207" s="377"/>
      <c r="AH207" s="377"/>
      <c r="AI207" s="377"/>
      <c r="AJ207" s="377"/>
      <c r="AK207" s="377"/>
      <c r="AL207" s="377"/>
      <c r="AM207" s="378"/>
      <c r="AN207" s="390" t="s">
        <v>194</v>
      </c>
      <c r="AO207" s="391"/>
      <c r="AP207" s="391"/>
      <c r="AQ207" s="391"/>
      <c r="AR207" s="391"/>
      <c r="AS207" s="391"/>
      <c r="AT207" s="391"/>
      <c r="AU207" s="391"/>
      <c r="AV207" s="391"/>
      <c r="AW207" s="392"/>
      <c r="AX207" s="390" t="s">
        <v>195</v>
      </c>
      <c r="AY207" s="391"/>
      <c r="AZ207" s="391"/>
      <c r="BA207" s="391"/>
      <c r="BB207" s="391"/>
      <c r="BC207" s="391"/>
      <c r="BD207" s="391"/>
      <c r="BE207" s="391"/>
      <c r="BF207" s="392"/>
      <c r="BG207" s="390" t="s">
        <v>196</v>
      </c>
      <c r="BH207" s="391"/>
      <c r="BI207" s="391"/>
      <c r="BJ207" s="391"/>
      <c r="BK207" s="391"/>
      <c r="BL207" s="391"/>
      <c r="BM207" s="391"/>
      <c r="BN207" s="391"/>
      <c r="BO207" s="391"/>
      <c r="BP207" s="392"/>
      <c r="BQ207" s="376"/>
      <c r="BR207" s="377"/>
      <c r="BS207" s="377"/>
      <c r="BT207" s="377"/>
      <c r="BU207" s="377"/>
      <c r="BV207" s="377"/>
      <c r="BW207" s="377"/>
      <c r="BX207" s="377"/>
      <c r="BY207" s="377"/>
      <c r="BZ207" s="377"/>
      <c r="CA207" s="377"/>
      <c r="CB207" s="378"/>
    </row>
    <row r="208" spans="1:113">
      <c r="A208" s="689">
        <v>1</v>
      </c>
      <c r="B208" s="690"/>
      <c r="C208" s="691"/>
      <c r="D208" s="689">
        <v>2</v>
      </c>
      <c r="E208" s="690"/>
      <c r="F208" s="690"/>
      <c r="G208" s="690"/>
      <c r="H208" s="690"/>
      <c r="I208" s="690"/>
      <c r="J208" s="690"/>
      <c r="K208" s="690"/>
      <c r="L208" s="690"/>
      <c r="M208" s="690"/>
      <c r="N208" s="690"/>
      <c r="O208" s="690"/>
      <c r="P208" s="690"/>
      <c r="Q208" s="690"/>
      <c r="R208" s="690"/>
      <c r="S208" s="691"/>
      <c r="T208" s="689">
        <v>3</v>
      </c>
      <c r="U208" s="690"/>
      <c r="V208" s="690"/>
      <c r="W208" s="690"/>
      <c r="X208" s="690"/>
      <c r="Y208" s="690"/>
      <c r="Z208" s="690"/>
      <c r="AA208" s="690"/>
      <c r="AB208" s="690"/>
      <c r="AC208" s="690"/>
      <c r="AD208" s="690"/>
      <c r="AE208" s="691"/>
      <c r="AF208" s="689">
        <v>4</v>
      </c>
      <c r="AG208" s="690"/>
      <c r="AH208" s="690"/>
      <c r="AI208" s="690"/>
      <c r="AJ208" s="690"/>
      <c r="AK208" s="690"/>
      <c r="AL208" s="690"/>
      <c r="AM208" s="691"/>
      <c r="AN208" s="689">
        <v>5</v>
      </c>
      <c r="AO208" s="690"/>
      <c r="AP208" s="690"/>
      <c r="AQ208" s="690"/>
      <c r="AR208" s="690"/>
      <c r="AS208" s="690"/>
      <c r="AT208" s="690"/>
      <c r="AU208" s="690"/>
      <c r="AV208" s="690"/>
      <c r="AW208" s="691"/>
      <c r="AX208" s="689">
        <v>6</v>
      </c>
      <c r="AY208" s="690"/>
      <c r="AZ208" s="690"/>
      <c r="BA208" s="690"/>
      <c r="BB208" s="690"/>
      <c r="BC208" s="690"/>
      <c r="BD208" s="690"/>
      <c r="BE208" s="690"/>
      <c r="BF208" s="691"/>
      <c r="BG208" s="689">
        <v>7</v>
      </c>
      <c r="BH208" s="690"/>
      <c r="BI208" s="690"/>
      <c r="BJ208" s="690"/>
      <c r="BK208" s="690"/>
      <c r="BL208" s="690"/>
      <c r="BM208" s="690"/>
      <c r="BN208" s="690"/>
      <c r="BO208" s="690"/>
      <c r="BP208" s="691"/>
      <c r="BQ208" s="689">
        <v>8</v>
      </c>
      <c r="BR208" s="690"/>
      <c r="BS208" s="690"/>
      <c r="BT208" s="690"/>
      <c r="BU208" s="690"/>
      <c r="BV208" s="690"/>
      <c r="BW208" s="690"/>
      <c r="BX208" s="690"/>
      <c r="BY208" s="690"/>
      <c r="BZ208" s="690"/>
      <c r="CA208" s="690"/>
      <c r="CB208" s="691"/>
    </row>
    <row r="209" spans="1:81" ht="39.75" customHeight="1">
      <c r="A209" s="390" t="s">
        <v>197</v>
      </c>
      <c r="B209" s="391"/>
      <c r="C209" s="392"/>
      <c r="D209" s="632" t="s">
        <v>480</v>
      </c>
      <c r="E209" s="633"/>
      <c r="F209" s="633"/>
      <c r="G209" s="633"/>
      <c r="H209" s="633"/>
      <c r="I209" s="633"/>
      <c r="J209" s="633"/>
      <c r="K209" s="633"/>
      <c r="L209" s="633"/>
      <c r="M209" s="633"/>
      <c r="N209" s="633"/>
      <c r="O209" s="633"/>
      <c r="P209" s="633"/>
      <c r="Q209" s="633"/>
      <c r="R209" s="633"/>
      <c r="S209" s="634"/>
      <c r="T209" s="530"/>
      <c r="U209" s="692"/>
      <c r="V209" s="692"/>
      <c r="W209" s="692"/>
      <c r="X209" s="692"/>
      <c r="Y209" s="692"/>
      <c r="Z209" s="692"/>
      <c r="AA209" s="692"/>
      <c r="AB209" s="692"/>
      <c r="AC209" s="692"/>
      <c r="AD209" s="692"/>
      <c r="AE209" s="693"/>
      <c r="AF209" s="683"/>
      <c r="AG209" s="684"/>
      <c r="AH209" s="684"/>
      <c r="AI209" s="684"/>
      <c r="AJ209" s="684"/>
      <c r="AK209" s="684"/>
      <c r="AL209" s="684"/>
      <c r="AM209" s="685"/>
      <c r="AN209" s="683"/>
      <c r="AO209" s="684"/>
      <c r="AP209" s="684"/>
      <c r="AQ209" s="684"/>
      <c r="AR209" s="684"/>
      <c r="AS209" s="684"/>
      <c r="AT209" s="684"/>
      <c r="AU209" s="684"/>
      <c r="AV209" s="684"/>
      <c r="AW209" s="685"/>
      <c r="AX209" s="683"/>
      <c r="AY209" s="684"/>
      <c r="AZ209" s="684"/>
      <c r="BA209" s="684"/>
      <c r="BB209" s="684"/>
      <c r="BC209" s="684"/>
      <c r="BD209" s="684"/>
      <c r="BE209" s="684"/>
      <c r="BF209" s="685"/>
      <c r="BG209" s="683"/>
      <c r="BH209" s="684"/>
      <c r="BI209" s="684"/>
      <c r="BJ209" s="684"/>
      <c r="BK209" s="684"/>
      <c r="BL209" s="684"/>
      <c r="BM209" s="684"/>
      <c r="BN209" s="684"/>
      <c r="BO209" s="684"/>
      <c r="BP209" s="685"/>
      <c r="BQ209" s="686"/>
      <c r="BR209" s="687"/>
      <c r="BS209" s="687"/>
      <c r="BT209" s="687"/>
      <c r="BU209" s="687"/>
      <c r="BV209" s="687"/>
      <c r="BW209" s="687"/>
      <c r="BX209" s="687"/>
      <c r="BY209" s="687"/>
      <c r="BZ209" s="687"/>
      <c r="CA209" s="687"/>
      <c r="CB209" s="688"/>
      <c r="CC209" s="39"/>
    </row>
    <row r="210" spans="1:81" ht="26.25" customHeight="1">
      <c r="A210" s="672" t="s">
        <v>137</v>
      </c>
      <c r="B210" s="673"/>
      <c r="C210" s="674"/>
      <c r="D210" s="632" t="s">
        <v>198</v>
      </c>
      <c r="E210" s="633"/>
      <c r="F210" s="633"/>
      <c r="G210" s="633"/>
      <c r="H210" s="633"/>
      <c r="I210" s="633"/>
      <c r="J210" s="633"/>
      <c r="K210" s="633"/>
      <c r="L210" s="633"/>
      <c r="M210" s="633"/>
      <c r="N210" s="633"/>
      <c r="O210" s="633"/>
      <c r="P210" s="633"/>
      <c r="Q210" s="633"/>
      <c r="R210" s="633"/>
      <c r="S210" s="634"/>
      <c r="T210" s="680"/>
      <c r="U210" s="681"/>
      <c r="V210" s="681"/>
      <c r="W210" s="681"/>
      <c r="X210" s="681"/>
      <c r="Y210" s="681"/>
      <c r="Z210" s="681"/>
      <c r="AA210" s="681"/>
      <c r="AB210" s="681"/>
      <c r="AC210" s="681"/>
      <c r="AD210" s="681"/>
      <c r="AE210" s="682"/>
      <c r="AF210" s="683"/>
      <c r="AG210" s="684"/>
      <c r="AH210" s="684"/>
      <c r="AI210" s="684"/>
      <c r="AJ210" s="684"/>
      <c r="AK210" s="684"/>
      <c r="AL210" s="684"/>
      <c r="AM210" s="685"/>
      <c r="AN210" s="683"/>
      <c r="AO210" s="684"/>
      <c r="AP210" s="684"/>
      <c r="AQ210" s="684"/>
      <c r="AR210" s="684"/>
      <c r="AS210" s="684"/>
      <c r="AT210" s="684"/>
      <c r="AU210" s="684"/>
      <c r="AV210" s="684"/>
      <c r="AW210" s="685"/>
      <c r="AX210" s="683"/>
      <c r="AY210" s="684"/>
      <c r="AZ210" s="684"/>
      <c r="BA210" s="684"/>
      <c r="BB210" s="684"/>
      <c r="BC210" s="684"/>
      <c r="BD210" s="684"/>
      <c r="BE210" s="684"/>
      <c r="BF210" s="685"/>
      <c r="BG210" s="683"/>
      <c r="BH210" s="684"/>
      <c r="BI210" s="684"/>
      <c r="BJ210" s="684"/>
      <c r="BK210" s="684"/>
      <c r="BL210" s="684"/>
      <c r="BM210" s="684"/>
      <c r="BN210" s="684"/>
      <c r="BO210" s="684"/>
      <c r="BP210" s="685"/>
      <c r="BQ210" s="686"/>
      <c r="BR210" s="687"/>
      <c r="BS210" s="687"/>
      <c r="BT210" s="687"/>
      <c r="BU210" s="687"/>
      <c r="BV210" s="687"/>
      <c r="BW210" s="687"/>
      <c r="BX210" s="687"/>
      <c r="BY210" s="687"/>
      <c r="BZ210" s="687"/>
      <c r="CA210" s="687"/>
      <c r="CB210" s="688"/>
      <c r="CC210" s="39"/>
    </row>
    <row r="211" spans="1:81" ht="15" customHeight="1">
      <c r="A211" s="672" t="s">
        <v>139</v>
      </c>
      <c r="B211" s="673"/>
      <c r="C211" s="674"/>
      <c r="D211" s="632" t="s">
        <v>199</v>
      </c>
      <c r="E211" s="633"/>
      <c r="F211" s="633"/>
      <c r="G211" s="633"/>
      <c r="H211" s="633"/>
      <c r="I211" s="633"/>
      <c r="J211" s="633"/>
      <c r="K211" s="633"/>
      <c r="L211" s="633"/>
      <c r="M211" s="633"/>
      <c r="N211" s="633"/>
      <c r="O211" s="633"/>
      <c r="P211" s="633"/>
      <c r="Q211" s="633"/>
      <c r="R211" s="633"/>
      <c r="S211" s="634"/>
      <c r="T211" s="680"/>
      <c r="U211" s="681"/>
      <c r="V211" s="681"/>
      <c r="W211" s="681"/>
      <c r="X211" s="681"/>
      <c r="Y211" s="681"/>
      <c r="Z211" s="681"/>
      <c r="AA211" s="681"/>
      <c r="AB211" s="681"/>
      <c r="AC211" s="681"/>
      <c r="AD211" s="681"/>
      <c r="AE211" s="682"/>
      <c r="AF211" s="683"/>
      <c r="AG211" s="684"/>
      <c r="AH211" s="684"/>
      <c r="AI211" s="684"/>
      <c r="AJ211" s="684"/>
      <c r="AK211" s="684"/>
      <c r="AL211" s="684"/>
      <c r="AM211" s="685"/>
      <c r="AN211" s="683"/>
      <c r="AO211" s="684"/>
      <c r="AP211" s="684"/>
      <c r="AQ211" s="684"/>
      <c r="AR211" s="684"/>
      <c r="AS211" s="684"/>
      <c r="AT211" s="684"/>
      <c r="AU211" s="684"/>
      <c r="AV211" s="684"/>
      <c r="AW211" s="685"/>
      <c r="AX211" s="683"/>
      <c r="AY211" s="684"/>
      <c r="AZ211" s="684"/>
      <c r="BA211" s="684"/>
      <c r="BB211" s="684"/>
      <c r="BC211" s="684"/>
      <c r="BD211" s="684"/>
      <c r="BE211" s="684"/>
      <c r="BF211" s="685"/>
      <c r="BG211" s="683"/>
      <c r="BH211" s="684"/>
      <c r="BI211" s="684"/>
      <c r="BJ211" s="684"/>
      <c r="BK211" s="684"/>
      <c r="BL211" s="684"/>
      <c r="BM211" s="684"/>
      <c r="BN211" s="684"/>
      <c r="BO211" s="684"/>
      <c r="BP211" s="685"/>
      <c r="BQ211" s="686"/>
      <c r="BR211" s="687"/>
      <c r="BS211" s="687"/>
      <c r="BT211" s="687"/>
      <c r="BU211" s="687"/>
      <c r="BV211" s="687"/>
      <c r="BW211" s="687"/>
      <c r="BX211" s="687"/>
      <c r="BY211" s="687"/>
      <c r="BZ211" s="687"/>
      <c r="CA211" s="687"/>
      <c r="CB211" s="688"/>
      <c r="CC211" s="39"/>
    </row>
    <row r="212" spans="1:81">
      <c r="A212" s="477"/>
      <c r="B212" s="478"/>
      <c r="C212" s="479"/>
      <c r="D212" s="480" t="s">
        <v>168</v>
      </c>
      <c r="E212" s="481"/>
      <c r="F212" s="481"/>
      <c r="G212" s="481"/>
      <c r="H212" s="481"/>
      <c r="I212" s="481"/>
      <c r="J212" s="481"/>
      <c r="K212" s="481"/>
      <c r="L212" s="481"/>
      <c r="M212" s="481"/>
      <c r="N212" s="481"/>
      <c r="O212" s="481"/>
      <c r="P212" s="481"/>
      <c r="Q212" s="481"/>
      <c r="R212" s="481"/>
      <c r="S212" s="482"/>
      <c r="T212" s="672" t="s">
        <v>5</v>
      </c>
      <c r="U212" s="673"/>
      <c r="V212" s="673"/>
      <c r="W212" s="673"/>
      <c r="X212" s="673"/>
      <c r="Y212" s="673"/>
      <c r="Z212" s="673"/>
      <c r="AA212" s="673"/>
      <c r="AB212" s="673"/>
      <c r="AC212" s="673"/>
      <c r="AD212" s="673"/>
      <c r="AE212" s="674"/>
      <c r="AF212" s="675" t="s">
        <v>5</v>
      </c>
      <c r="AG212" s="676"/>
      <c r="AH212" s="676"/>
      <c r="AI212" s="676"/>
      <c r="AJ212" s="676"/>
      <c r="AK212" s="676"/>
      <c r="AL212" s="676"/>
      <c r="AM212" s="677"/>
      <c r="AN212" s="675" t="s">
        <v>5</v>
      </c>
      <c r="AO212" s="676"/>
      <c r="AP212" s="676"/>
      <c r="AQ212" s="676"/>
      <c r="AR212" s="676"/>
      <c r="AS212" s="676"/>
      <c r="AT212" s="676"/>
      <c r="AU212" s="676"/>
      <c r="AV212" s="676"/>
      <c r="AW212" s="677"/>
      <c r="AX212" s="675" t="s">
        <v>5</v>
      </c>
      <c r="AY212" s="676"/>
      <c r="AZ212" s="676"/>
      <c r="BA212" s="676"/>
      <c r="BB212" s="676"/>
      <c r="BC212" s="676"/>
      <c r="BD212" s="676"/>
      <c r="BE212" s="676"/>
      <c r="BF212" s="677"/>
      <c r="BG212" s="675" t="s">
        <v>5</v>
      </c>
      <c r="BH212" s="676"/>
      <c r="BI212" s="676"/>
      <c r="BJ212" s="676"/>
      <c r="BK212" s="676"/>
      <c r="BL212" s="676"/>
      <c r="BM212" s="676"/>
      <c r="BN212" s="676"/>
      <c r="BO212" s="676"/>
      <c r="BP212" s="677"/>
      <c r="BQ212" s="486">
        <v>1438059.48</v>
      </c>
      <c r="BR212" s="678"/>
      <c r="BS212" s="678"/>
      <c r="BT212" s="678"/>
      <c r="BU212" s="678"/>
      <c r="BV212" s="678"/>
      <c r="BW212" s="678"/>
      <c r="BX212" s="678"/>
      <c r="BY212" s="678"/>
      <c r="BZ212" s="678"/>
      <c r="CA212" s="678"/>
      <c r="CB212" s="679"/>
    </row>
    <row r="213" spans="1:81">
      <c r="A213" s="86"/>
      <c r="B213" s="86"/>
      <c r="C213" s="86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257"/>
      <c r="AG213" s="257"/>
      <c r="AH213" s="257"/>
      <c r="AI213" s="257"/>
      <c r="AJ213" s="257"/>
      <c r="AK213" s="257"/>
      <c r="AL213" s="257"/>
      <c r="AM213" s="257"/>
      <c r="AN213" s="257"/>
      <c r="AO213" s="257"/>
      <c r="AP213" s="257"/>
      <c r="AQ213" s="257"/>
      <c r="AR213" s="257"/>
      <c r="AS213" s="257"/>
      <c r="AT213" s="257"/>
      <c r="AU213" s="257"/>
      <c r="AV213" s="257"/>
      <c r="AW213" s="257"/>
      <c r="AX213" s="257"/>
      <c r="AY213" s="257"/>
      <c r="AZ213" s="257"/>
      <c r="BA213" s="257"/>
      <c r="BB213" s="257"/>
      <c r="BC213" s="257"/>
      <c r="BD213" s="257"/>
      <c r="BE213" s="257"/>
      <c r="BF213" s="257"/>
      <c r="BG213" s="257"/>
      <c r="BH213" s="257"/>
      <c r="BI213" s="257"/>
      <c r="BJ213" s="257"/>
      <c r="BK213" s="257"/>
      <c r="BL213" s="257"/>
      <c r="BM213" s="257"/>
      <c r="BN213" s="257"/>
      <c r="BO213" s="257"/>
      <c r="BP213" s="257"/>
      <c r="BQ213" s="258"/>
      <c r="BR213" s="258"/>
      <c r="BS213" s="258"/>
      <c r="BT213" s="258"/>
      <c r="BU213" s="258"/>
      <c r="BV213" s="258"/>
      <c r="BW213" s="258"/>
      <c r="BX213" s="258"/>
      <c r="BY213" s="258"/>
      <c r="BZ213" s="258"/>
      <c r="CA213" s="258"/>
      <c r="CB213" s="258"/>
    </row>
    <row r="214" spans="1:81" s="33" customFormat="1" ht="22.15" customHeight="1">
      <c r="A214" s="568" t="s">
        <v>600</v>
      </c>
      <c r="B214" s="568"/>
      <c r="C214" s="568"/>
      <c r="D214" s="568"/>
      <c r="E214" s="568"/>
      <c r="F214" s="568"/>
      <c r="G214" s="568"/>
      <c r="H214" s="568"/>
      <c r="I214" s="568"/>
      <c r="J214" s="568"/>
      <c r="K214" s="568"/>
      <c r="L214" s="568"/>
      <c r="M214" s="568"/>
      <c r="N214" s="568"/>
      <c r="O214" s="568"/>
      <c r="P214" s="568"/>
      <c r="Q214" s="568"/>
      <c r="R214" s="568"/>
      <c r="S214" s="568"/>
      <c r="T214" s="568"/>
      <c r="U214" s="568"/>
      <c r="V214" s="568"/>
      <c r="W214" s="568"/>
      <c r="X214" s="568"/>
      <c r="Y214" s="568"/>
      <c r="Z214" s="568"/>
      <c r="AA214" s="568"/>
      <c r="AB214" s="568"/>
      <c r="AC214" s="568"/>
      <c r="AD214" s="568"/>
      <c r="AE214" s="568"/>
      <c r="AF214" s="568"/>
      <c r="AG214" s="568"/>
      <c r="AH214" s="568"/>
      <c r="AI214" s="568"/>
      <c r="AJ214" s="568"/>
      <c r="AK214" s="568"/>
      <c r="AL214" s="568"/>
      <c r="AM214" s="568"/>
      <c r="AN214" s="568"/>
      <c r="AO214" s="568"/>
      <c r="AP214" s="568"/>
      <c r="AQ214" s="568"/>
      <c r="AR214" s="568"/>
      <c r="AS214" s="568"/>
      <c r="AT214" s="568"/>
      <c r="AU214" s="568"/>
      <c r="AV214" s="568"/>
      <c r="AW214" s="568"/>
      <c r="AX214" s="568"/>
      <c r="AY214" s="568"/>
      <c r="AZ214" s="568"/>
      <c r="BA214" s="568"/>
      <c r="BB214" s="568"/>
      <c r="BC214" s="568"/>
      <c r="BD214" s="568"/>
      <c r="BE214" s="568"/>
      <c r="BF214" s="568"/>
      <c r="BG214" s="568"/>
      <c r="BH214" s="568"/>
      <c r="BI214" s="568"/>
      <c r="BJ214" s="568"/>
      <c r="BK214" s="568"/>
      <c r="BL214" s="568"/>
      <c r="BM214" s="568"/>
      <c r="BN214" s="568"/>
      <c r="BO214" s="568"/>
      <c r="BP214" s="568"/>
      <c r="BQ214" s="568"/>
      <c r="BR214" s="568"/>
      <c r="BS214" s="568"/>
      <c r="BT214" s="568"/>
      <c r="BU214" s="568"/>
      <c r="BV214" s="568"/>
      <c r="BW214" s="568"/>
      <c r="BX214" s="568"/>
      <c r="BY214" s="568"/>
      <c r="BZ214" s="568"/>
      <c r="CA214" s="568"/>
      <c r="CB214" s="568"/>
    </row>
    <row r="215" spans="1:81" s="31" customFormat="1" ht="11.25" customHeight="1">
      <c r="A215" s="568"/>
      <c r="B215" s="568"/>
      <c r="C215" s="568"/>
      <c r="D215" s="568"/>
      <c r="E215" s="568"/>
      <c r="F215" s="568"/>
      <c r="G215" s="568"/>
      <c r="H215" s="568"/>
      <c r="I215" s="568"/>
      <c r="J215" s="568"/>
      <c r="K215" s="568"/>
      <c r="L215" s="568"/>
      <c r="M215" s="568"/>
      <c r="N215" s="568"/>
      <c r="O215" s="568"/>
      <c r="P215" s="568"/>
      <c r="Q215" s="568"/>
      <c r="R215" s="568"/>
      <c r="S215" s="568"/>
      <c r="T215" s="568"/>
      <c r="U215" s="568"/>
      <c r="V215" s="568"/>
      <c r="W215" s="568"/>
      <c r="X215" s="568"/>
      <c r="Y215" s="568"/>
      <c r="Z215" s="568"/>
      <c r="AA215" s="568"/>
      <c r="AB215" s="568"/>
      <c r="AC215" s="568"/>
      <c r="AD215" s="568"/>
      <c r="AE215" s="568"/>
      <c r="AF215" s="568"/>
      <c r="AG215" s="568"/>
      <c r="AH215" s="568"/>
      <c r="AI215" s="568"/>
      <c r="AJ215" s="568"/>
      <c r="AK215" s="568"/>
      <c r="AL215" s="568"/>
      <c r="AM215" s="568"/>
      <c r="AN215" s="568"/>
      <c r="AO215" s="568"/>
      <c r="AP215" s="568"/>
      <c r="AQ215" s="568"/>
      <c r="AR215" s="568"/>
      <c r="AS215" s="568"/>
      <c r="AT215" s="568"/>
      <c r="AU215" s="568"/>
      <c r="AV215" s="568"/>
      <c r="AW215" s="568"/>
      <c r="AX215" s="568"/>
      <c r="AY215" s="568"/>
      <c r="AZ215" s="568"/>
      <c r="BA215" s="568"/>
      <c r="BB215" s="568"/>
      <c r="BC215" s="568"/>
      <c r="BD215" s="568"/>
      <c r="BE215" s="568"/>
      <c r="BF215" s="568"/>
      <c r="BG215" s="568"/>
      <c r="BH215" s="568"/>
      <c r="BI215" s="568"/>
      <c r="BJ215" s="568"/>
      <c r="BK215" s="568"/>
      <c r="BL215" s="568"/>
      <c r="BM215" s="568"/>
      <c r="BN215" s="568"/>
      <c r="BO215" s="568"/>
      <c r="BP215" s="568"/>
      <c r="BQ215" s="568"/>
      <c r="BR215" s="568"/>
      <c r="BS215" s="568"/>
      <c r="BT215" s="568"/>
      <c r="BU215" s="568"/>
      <c r="BV215" s="568"/>
      <c r="BW215" s="568"/>
      <c r="BX215" s="568"/>
      <c r="BY215" s="568"/>
      <c r="BZ215" s="568"/>
      <c r="CA215" s="568"/>
      <c r="CB215" s="568"/>
    </row>
    <row r="216" spans="1:81" s="31" customFormat="1" ht="18" customHeight="1">
      <c r="A216" s="568"/>
      <c r="B216" s="568"/>
      <c r="C216" s="568"/>
      <c r="D216" s="568"/>
      <c r="E216" s="568"/>
      <c r="F216" s="568"/>
      <c r="G216" s="568"/>
      <c r="H216" s="568"/>
      <c r="I216" s="568"/>
      <c r="J216" s="568"/>
      <c r="K216" s="568"/>
      <c r="L216" s="568"/>
      <c r="M216" s="568"/>
      <c r="N216" s="568"/>
      <c r="O216" s="568"/>
      <c r="P216" s="568"/>
      <c r="Q216" s="568"/>
      <c r="R216" s="568"/>
      <c r="S216" s="568"/>
      <c r="T216" s="568"/>
      <c r="U216" s="568"/>
      <c r="V216" s="568"/>
      <c r="W216" s="568"/>
      <c r="X216" s="568"/>
      <c r="Y216" s="568"/>
      <c r="Z216" s="568"/>
      <c r="AA216" s="568"/>
      <c r="AB216" s="568"/>
      <c r="AC216" s="568"/>
      <c r="AD216" s="568"/>
      <c r="AE216" s="568"/>
      <c r="AF216" s="568"/>
      <c r="AG216" s="568"/>
      <c r="AH216" s="568"/>
      <c r="AI216" s="568"/>
      <c r="AJ216" s="568"/>
      <c r="AK216" s="568"/>
      <c r="AL216" s="568"/>
      <c r="AM216" s="568"/>
      <c r="AN216" s="568"/>
      <c r="AO216" s="568"/>
      <c r="AP216" s="568"/>
      <c r="AQ216" s="568"/>
      <c r="AR216" s="568"/>
      <c r="AS216" s="568"/>
      <c r="AT216" s="568"/>
      <c r="AU216" s="568"/>
      <c r="AV216" s="568"/>
      <c r="AW216" s="568"/>
      <c r="AX216" s="568"/>
      <c r="AY216" s="568"/>
      <c r="AZ216" s="568"/>
      <c r="BA216" s="568"/>
      <c r="BB216" s="568"/>
      <c r="BC216" s="568"/>
      <c r="BD216" s="568"/>
      <c r="BE216" s="568"/>
      <c r="BF216" s="568"/>
      <c r="BG216" s="568"/>
      <c r="BH216" s="568"/>
      <c r="BI216" s="568"/>
      <c r="BJ216" s="568"/>
      <c r="BK216" s="568"/>
      <c r="BL216" s="568"/>
      <c r="BM216" s="568"/>
      <c r="BN216" s="568"/>
      <c r="BO216" s="568"/>
      <c r="BP216" s="568"/>
      <c r="BQ216" s="568"/>
      <c r="BR216" s="568"/>
      <c r="BS216" s="568"/>
      <c r="BT216" s="568"/>
      <c r="BU216" s="568"/>
      <c r="BV216" s="568"/>
      <c r="BW216" s="568"/>
      <c r="BX216" s="568"/>
      <c r="BY216" s="568"/>
      <c r="BZ216" s="568"/>
      <c r="CA216" s="568"/>
      <c r="CB216" s="568"/>
    </row>
    <row r="217" spans="1:81" s="31" customFormat="1" ht="7.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</row>
    <row r="218" spans="1:81" s="31" customFormat="1" ht="17.25" customHeight="1">
      <c r="A218" s="389" t="s">
        <v>161</v>
      </c>
      <c r="B218" s="389"/>
      <c r="C218" s="389"/>
      <c r="D218" s="389"/>
      <c r="E218" s="389"/>
      <c r="F218" s="389"/>
      <c r="G218" s="389"/>
      <c r="H218" s="389"/>
      <c r="I218" s="389"/>
      <c r="J218" s="389"/>
      <c r="K218" s="389"/>
      <c r="L218" s="389"/>
      <c r="M218" s="389"/>
      <c r="N218" s="389"/>
      <c r="O218" s="389"/>
      <c r="P218" s="389"/>
      <c r="Q218" s="389"/>
      <c r="R218" s="389"/>
      <c r="S218" s="389"/>
      <c r="T218" s="389"/>
      <c r="U218" s="389"/>
      <c r="V218" s="389"/>
      <c r="W218" s="389"/>
      <c r="X218" s="389"/>
      <c r="Y218" s="389"/>
      <c r="Z218" s="389"/>
      <c r="AA218" s="389"/>
      <c r="AB218" s="389"/>
      <c r="AC218" s="389"/>
      <c r="AD218" s="389"/>
      <c r="AE218" s="570" t="s">
        <v>601</v>
      </c>
      <c r="AF218" s="570"/>
      <c r="AG218" s="570"/>
      <c r="AH218" s="570"/>
      <c r="AI218" s="570"/>
      <c r="AJ218" s="570"/>
      <c r="AK218" s="570"/>
      <c r="AL218" s="570"/>
      <c r="AM218" s="570"/>
      <c r="AN218" s="570"/>
      <c r="AO218" s="570"/>
      <c r="AP218" s="570"/>
      <c r="AQ218" s="570"/>
      <c r="AR218" s="570"/>
      <c r="AS218" s="570"/>
      <c r="AT218" s="570"/>
      <c r="AU218" s="570"/>
      <c r="AV218" s="570"/>
      <c r="AW218" s="570"/>
      <c r="AX218" s="570"/>
      <c r="AY218" s="570"/>
      <c r="AZ218" s="570"/>
      <c r="BA218" s="570"/>
      <c r="BB218" s="570"/>
      <c r="BC218" s="570"/>
      <c r="BD218" s="570"/>
      <c r="BE218" s="570"/>
      <c r="BF218" s="570"/>
      <c r="BG218" s="570"/>
      <c r="BH218" s="570"/>
      <c r="BI218" s="570"/>
      <c r="BJ218" s="570"/>
      <c r="BK218" s="570"/>
      <c r="BL218" s="570"/>
      <c r="BM218" s="570"/>
      <c r="BN218" s="570"/>
      <c r="BO218" s="570"/>
      <c r="BP218" s="570"/>
      <c r="BQ218" s="570"/>
      <c r="BR218" s="570"/>
      <c r="BS218" s="570"/>
      <c r="BT218" s="570"/>
      <c r="BU218" s="570"/>
      <c r="BV218" s="570"/>
      <c r="BW218" s="570"/>
      <c r="BX218" s="570"/>
      <c r="BY218" s="570"/>
      <c r="BZ218" s="570"/>
      <c r="CA218" s="570"/>
      <c r="CB218" s="570"/>
    </row>
    <row r="219" spans="1:81" s="31" customFormat="1" ht="7.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</row>
    <row r="220" spans="1:81" s="31" customFormat="1" ht="15" customHeight="1">
      <c r="A220" s="33" t="s">
        <v>162</v>
      </c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570" t="s">
        <v>209</v>
      </c>
      <c r="T220" s="570"/>
      <c r="U220" s="570"/>
      <c r="V220" s="570"/>
      <c r="W220" s="570"/>
      <c r="X220" s="570"/>
      <c r="Y220" s="570"/>
      <c r="Z220" s="570"/>
      <c r="AA220" s="570"/>
      <c r="AB220" s="570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570"/>
      <c r="AN220" s="570"/>
      <c r="AO220" s="570"/>
      <c r="AP220" s="570"/>
      <c r="AQ220" s="570"/>
      <c r="AR220" s="570"/>
      <c r="AS220" s="570"/>
      <c r="AT220" s="570"/>
      <c r="AU220" s="570"/>
      <c r="AV220" s="570"/>
      <c r="AW220" s="570"/>
      <c r="AX220" s="570"/>
      <c r="AY220" s="570"/>
      <c r="AZ220" s="570"/>
      <c r="BA220" s="570"/>
      <c r="BB220" s="570"/>
      <c r="BC220" s="570"/>
      <c r="BD220" s="570"/>
      <c r="BE220" s="570"/>
      <c r="BF220" s="570"/>
      <c r="BG220" s="570"/>
      <c r="BH220" s="570"/>
      <c r="BI220" s="570"/>
      <c r="BJ220" s="570"/>
      <c r="BK220" s="570"/>
      <c r="BL220" s="570"/>
      <c r="BM220" s="570"/>
      <c r="BN220" s="570"/>
      <c r="BO220" s="570"/>
      <c r="BP220" s="570"/>
      <c r="BQ220" s="570"/>
      <c r="BR220" s="570"/>
      <c r="BS220" s="570"/>
      <c r="BT220" s="570"/>
      <c r="BU220" s="570"/>
      <c r="BV220" s="570"/>
      <c r="BW220" s="570"/>
      <c r="BX220" s="570"/>
      <c r="BY220" s="570"/>
      <c r="BZ220" s="570"/>
      <c r="CA220" s="570"/>
      <c r="CB220" s="570"/>
    </row>
    <row r="221" spans="1:81" s="31" customFormat="1" ht="6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</row>
    <row r="222" spans="1:81" s="33" customFormat="1" ht="24.75" customHeight="1">
      <c r="A222" s="33" t="s">
        <v>164</v>
      </c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571" t="s">
        <v>201</v>
      </c>
      <c r="AI222" s="571"/>
      <c r="AJ222" s="571"/>
      <c r="AK222" s="571"/>
      <c r="AL222" s="571"/>
      <c r="AM222" s="571"/>
      <c r="AN222" s="571"/>
      <c r="AO222" s="571"/>
      <c r="AP222" s="571"/>
      <c r="AQ222" s="571"/>
      <c r="AR222" s="571"/>
      <c r="AS222" s="571"/>
      <c r="AT222" s="571"/>
      <c r="AU222" s="571"/>
      <c r="AV222" s="571"/>
      <c r="AW222" s="571"/>
      <c r="AX222" s="571"/>
      <c r="AY222" s="571"/>
      <c r="AZ222" s="571"/>
      <c r="BA222" s="571"/>
      <c r="BB222" s="571"/>
      <c r="BC222" s="571"/>
      <c r="BD222" s="571"/>
      <c r="BE222" s="571"/>
      <c r="BF222" s="571"/>
      <c r="BG222" s="571"/>
      <c r="BH222" s="571"/>
      <c r="BI222" s="571"/>
      <c r="BJ222" s="571"/>
      <c r="BK222" s="571"/>
      <c r="BL222" s="571"/>
      <c r="BM222" s="571"/>
      <c r="BN222" s="571"/>
      <c r="BO222" s="571"/>
      <c r="BP222" s="571"/>
      <c r="BQ222" s="571"/>
      <c r="BR222" s="571"/>
      <c r="BS222" s="571"/>
      <c r="BT222" s="571"/>
      <c r="BU222" s="571"/>
      <c r="BV222" s="571"/>
      <c r="BW222" s="571"/>
      <c r="BX222" s="571"/>
      <c r="BY222" s="571"/>
      <c r="BZ222" s="571"/>
      <c r="CA222" s="571"/>
      <c r="CB222" s="571"/>
    </row>
    <row r="223" spans="1:81" s="31" customFormat="1" ht="6.75" customHeight="1"/>
    <row r="224" spans="1:81" s="31" customFormat="1" ht="15">
      <c r="A224" s="370" t="s">
        <v>187</v>
      </c>
      <c r="B224" s="371"/>
      <c r="C224" s="371"/>
      <c r="D224" s="372"/>
      <c r="E224" s="379" t="s">
        <v>210</v>
      </c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  <c r="AB224" s="340"/>
      <c r="AC224" s="340"/>
      <c r="AD224" s="340"/>
      <c r="AE224" s="340"/>
      <c r="AF224" s="340"/>
      <c r="AG224" s="340"/>
      <c r="AH224" s="340"/>
      <c r="AI224" s="340"/>
      <c r="AJ224" s="340"/>
      <c r="AK224" s="340"/>
      <c r="AL224" s="340"/>
      <c r="AM224" s="340"/>
      <c r="AN224" s="340"/>
      <c r="AO224" s="340"/>
      <c r="AP224" s="340"/>
      <c r="AQ224" s="340"/>
      <c r="AR224" s="340"/>
      <c r="AS224" s="340"/>
      <c r="AT224" s="340"/>
      <c r="AU224" s="340"/>
      <c r="AV224" s="340"/>
      <c r="AW224" s="491" t="s">
        <v>231</v>
      </c>
      <c r="AX224" s="492"/>
      <c r="AY224" s="492"/>
      <c r="AZ224" s="492"/>
      <c r="BA224" s="492"/>
      <c r="BB224" s="492"/>
      <c r="BC224" s="492"/>
      <c r="BD224" s="492"/>
      <c r="BE224" s="492"/>
      <c r="BF224" s="492"/>
      <c r="BG224" s="379" t="s">
        <v>232</v>
      </c>
      <c r="BH224" s="493"/>
      <c r="BI224" s="493"/>
      <c r="BJ224" s="493"/>
      <c r="BK224" s="493"/>
      <c r="BL224" s="493"/>
      <c r="BM224" s="493"/>
      <c r="BN224" s="493"/>
      <c r="BO224" s="493"/>
      <c r="BP224" s="493"/>
      <c r="BQ224" s="493"/>
      <c r="BR224" s="493"/>
      <c r="BS224" s="493"/>
      <c r="BT224" s="493"/>
      <c r="BU224" s="493"/>
      <c r="BV224" s="493"/>
      <c r="BW224" s="493"/>
      <c r="BX224" s="493"/>
      <c r="BY224" s="493"/>
      <c r="BZ224" s="493"/>
      <c r="CA224" s="493"/>
      <c r="CB224" s="493"/>
    </row>
    <row r="225" spans="1:83" s="31" customFormat="1" ht="15">
      <c r="A225" s="373"/>
      <c r="B225" s="374"/>
      <c r="C225" s="374"/>
      <c r="D225" s="375"/>
      <c r="E225" s="340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  <c r="AA225" s="340"/>
      <c r="AB225" s="340"/>
      <c r="AC225" s="340"/>
      <c r="AD225" s="340"/>
      <c r="AE225" s="340"/>
      <c r="AF225" s="340"/>
      <c r="AG225" s="340"/>
      <c r="AH225" s="340"/>
      <c r="AI225" s="340"/>
      <c r="AJ225" s="340"/>
      <c r="AK225" s="340"/>
      <c r="AL225" s="340"/>
      <c r="AM225" s="340"/>
      <c r="AN225" s="340"/>
      <c r="AO225" s="340"/>
      <c r="AP225" s="340"/>
      <c r="AQ225" s="340"/>
      <c r="AR225" s="340"/>
      <c r="AS225" s="340"/>
      <c r="AT225" s="340"/>
      <c r="AU225" s="340"/>
      <c r="AV225" s="340"/>
      <c r="AW225" s="492"/>
      <c r="AX225" s="492"/>
      <c r="AY225" s="492"/>
      <c r="AZ225" s="492"/>
      <c r="BA225" s="492"/>
      <c r="BB225" s="492"/>
      <c r="BC225" s="492"/>
      <c r="BD225" s="492"/>
      <c r="BE225" s="492"/>
      <c r="BF225" s="492"/>
      <c r="BG225" s="379" t="s">
        <v>276</v>
      </c>
      <c r="BH225" s="340"/>
      <c r="BI225" s="340"/>
      <c r="BJ225" s="340"/>
      <c r="BK225" s="340"/>
      <c r="BL225" s="340"/>
      <c r="BM225" s="340"/>
      <c r="BN225" s="340"/>
      <c r="BO225" s="340"/>
      <c r="BP225" s="607" t="s">
        <v>274</v>
      </c>
      <c r="BQ225" s="493"/>
      <c r="BR225" s="493"/>
      <c r="BS225" s="493"/>
      <c r="BT225" s="493"/>
      <c r="BU225" s="493"/>
      <c r="BV225" s="493"/>
      <c r="BW225" s="493"/>
      <c r="BX225" s="493"/>
      <c r="BY225" s="493"/>
      <c r="BZ225" s="493"/>
      <c r="CA225" s="493"/>
      <c r="CB225" s="493"/>
    </row>
    <row r="226" spans="1:83" s="31" customFormat="1" ht="15">
      <c r="A226" s="373"/>
      <c r="B226" s="374"/>
      <c r="C226" s="374"/>
      <c r="D226" s="375"/>
      <c r="E226" s="340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  <c r="AB226" s="340"/>
      <c r="AC226" s="340"/>
      <c r="AD226" s="340"/>
      <c r="AE226" s="340"/>
      <c r="AF226" s="340"/>
      <c r="AG226" s="340"/>
      <c r="AH226" s="340"/>
      <c r="AI226" s="340"/>
      <c r="AJ226" s="340"/>
      <c r="AK226" s="340"/>
      <c r="AL226" s="340"/>
      <c r="AM226" s="340"/>
      <c r="AN226" s="340"/>
      <c r="AO226" s="340"/>
      <c r="AP226" s="340"/>
      <c r="AQ226" s="340"/>
      <c r="AR226" s="340"/>
      <c r="AS226" s="340"/>
      <c r="AT226" s="340"/>
      <c r="AU226" s="340"/>
      <c r="AV226" s="340"/>
      <c r="AW226" s="492"/>
      <c r="AX226" s="492"/>
      <c r="AY226" s="492"/>
      <c r="AZ226" s="492"/>
      <c r="BA226" s="492"/>
      <c r="BB226" s="492"/>
      <c r="BC226" s="492"/>
      <c r="BD226" s="492"/>
      <c r="BE226" s="492"/>
      <c r="BF226" s="492"/>
      <c r="BG226" s="340"/>
      <c r="BH226" s="340"/>
      <c r="BI226" s="340"/>
      <c r="BJ226" s="340"/>
      <c r="BK226" s="340"/>
      <c r="BL226" s="340"/>
      <c r="BM226" s="340"/>
      <c r="BN226" s="340"/>
      <c r="BO226" s="340"/>
      <c r="BP226" s="493"/>
      <c r="BQ226" s="493"/>
      <c r="BR226" s="493"/>
      <c r="BS226" s="493"/>
      <c r="BT226" s="493"/>
      <c r="BU226" s="493"/>
      <c r="BV226" s="493"/>
      <c r="BW226" s="493"/>
      <c r="BX226" s="493"/>
      <c r="BY226" s="493"/>
      <c r="BZ226" s="493"/>
      <c r="CA226" s="493"/>
      <c r="CB226" s="493"/>
    </row>
    <row r="227" spans="1:83" s="31" customFormat="1" ht="21" customHeight="1">
      <c r="A227" s="376"/>
      <c r="B227" s="377"/>
      <c r="C227" s="377"/>
      <c r="D227" s="378"/>
      <c r="E227" s="340"/>
      <c r="F227" s="340"/>
      <c r="G227" s="340"/>
      <c r="H227" s="340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  <c r="AA227" s="340"/>
      <c r="AB227" s="340"/>
      <c r="AC227" s="340"/>
      <c r="AD227" s="340"/>
      <c r="AE227" s="340"/>
      <c r="AF227" s="340"/>
      <c r="AG227" s="340"/>
      <c r="AH227" s="340"/>
      <c r="AI227" s="340"/>
      <c r="AJ227" s="340"/>
      <c r="AK227" s="340"/>
      <c r="AL227" s="340"/>
      <c r="AM227" s="340"/>
      <c r="AN227" s="340"/>
      <c r="AO227" s="340"/>
      <c r="AP227" s="340"/>
      <c r="AQ227" s="340"/>
      <c r="AR227" s="340"/>
      <c r="AS227" s="340"/>
      <c r="AT227" s="340"/>
      <c r="AU227" s="340"/>
      <c r="AV227" s="340"/>
      <c r="AW227" s="492"/>
      <c r="AX227" s="492"/>
      <c r="AY227" s="492"/>
      <c r="AZ227" s="492"/>
      <c r="BA227" s="492"/>
      <c r="BB227" s="492"/>
      <c r="BC227" s="492"/>
      <c r="BD227" s="492"/>
      <c r="BE227" s="492"/>
      <c r="BF227" s="492"/>
      <c r="BG227" s="340"/>
      <c r="BH227" s="340"/>
      <c r="BI227" s="340"/>
      <c r="BJ227" s="340"/>
      <c r="BK227" s="340"/>
      <c r="BL227" s="340"/>
      <c r="BM227" s="340"/>
      <c r="BN227" s="340"/>
      <c r="BO227" s="340"/>
      <c r="BP227" s="390" t="s">
        <v>485</v>
      </c>
      <c r="BQ227" s="497"/>
      <c r="BR227" s="497"/>
      <c r="BS227" s="497"/>
      <c r="BT227" s="497"/>
      <c r="BU227" s="497"/>
      <c r="BV227" s="497"/>
      <c r="BW227" s="498"/>
      <c r="BX227" s="379" t="s">
        <v>518</v>
      </c>
      <c r="BY227" s="340"/>
      <c r="BZ227" s="340"/>
      <c r="CA227" s="340"/>
      <c r="CB227" s="340"/>
    </row>
    <row r="228" spans="1:83" s="31" customFormat="1" ht="15">
      <c r="A228" s="346">
        <v>1</v>
      </c>
      <c r="B228" s="346"/>
      <c r="C228" s="346"/>
      <c r="D228" s="346"/>
      <c r="E228" s="471">
        <v>2</v>
      </c>
      <c r="F228" s="472"/>
      <c r="G228" s="472"/>
      <c r="H228" s="472"/>
      <c r="I228" s="472"/>
      <c r="J228" s="472"/>
      <c r="K228" s="472"/>
      <c r="L228" s="472"/>
      <c r="M228" s="472"/>
      <c r="N228" s="472"/>
      <c r="O228" s="472"/>
      <c r="P228" s="472"/>
      <c r="Q228" s="472"/>
      <c r="R228" s="472"/>
      <c r="S228" s="472"/>
      <c r="T228" s="472"/>
      <c r="U228" s="472"/>
      <c r="V228" s="472"/>
      <c r="W228" s="472"/>
      <c r="X228" s="472"/>
      <c r="Y228" s="472"/>
      <c r="Z228" s="472"/>
      <c r="AA228" s="472"/>
      <c r="AB228" s="472"/>
      <c r="AC228" s="472"/>
      <c r="AD228" s="472"/>
      <c r="AE228" s="472"/>
      <c r="AF228" s="472"/>
      <c r="AG228" s="472"/>
      <c r="AH228" s="472"/>
      <c r="AI228" s="472"/>
      <c r="AJ228" s="472"/>
      <c r="AK228" s="472"/>
      <c r="AL228" s="472"/>
      <c r="AM228" s="472"/>
      <c r="AN228" s="472"/>
      <c r="AO228" s="472"/>
      <c r="AP228" s="472"/>
      <c r="AQ228" s="472"/>
      <c r="AR228" s="472"/>
      <c r="AS228" s="472"/>
      <c r="AT228" s="472"/>
      <c r="AU228" s="472"/>
      <c r="AV228" s="472"/>
      <c r="AW228" s="473">
        <v>3</v>
      </c>
      <c r="AX228" s="406"/>
      <c r="AY228" s="406"/>
      <c r="AZ228" s="406"/>
      <c r="BA228" s="406"/>
      <c r="BB228" s="406"/>
      <c r="BC228" s="406"/>
      <c r="BD228" s="406"/>
      <c r="BE228" s="406"/>
      <c r="BF228" s="406"/>
      <c r="BG228" s="473">
        <v>4</v>
      </c>
      <c r="BH228" s="406"/>
      <c r="BI228" s="406"/>
      <c r="BJ228" s="406"/>
      <c r="BK228" s="406"/>
      <c r="BL228" s="406"/>
      <c r="BM228" s="406"/>
      <c r="BN228" s="406"/>
      <c r="BO228" s="406"/>
      <c r="BP228" s="346">
        <v>5</v>
      </c>
      <c r="BQ228" s="406"/>
      <c r="BR228" s="406"/>
      <c r="BS228" s="406"/>
      <c r="BT228" s="406"/>
      <c r="BU228" s="406"/>
      <c r="BV228" s="406"/>
      <c r="BW228" s="406"/>
      <c r="BX228" s="346">
        <v>6</v>
      </c>
      <c r="BY228" s="347"/>
      <c r="BZ228" s="347"/>
      <c r="CA228" s="347"/>
      <c r="CB228" s="347"/>
    </row>
    <row r="229" spans="1:83" s="31" customFormat="1" ht="28.15" customHeight="1">
      <c r="A229" s="384">
        <v>1</v>
      </c>
      <c r="B229" s="384"/>
      <c r="C229" s="384"/>
      <c r="D229" s="384"/>
      <c r="E229" s="459" t="s">
        <v>211</v>
      </c>
      <c r="F229" s="661"/>
      <c r="G229" s="661"/>
      <c r="H229" s="661"/>
      <c r="I229" s="661"/>
      <c r="J229" s="661"/>
      <c r="K229" s="661"/>
      <c r="L229" s="661"/>
      <c r="M229" s="661"/>
      <c r="N229" s="661"/>
      <c r="O229" s="661"/>
      <c r="P229" s="661"/>
      <c r="Q229" s="661"/>
      <c r="R229" s="661"/>
      <c r="S229" s="661"/>
      <c r="T229" s="661"/>
      <c r="U229" s="661"/>
      <c r="V229" s="661"/>
      <c r="W229" s="661"/>
      <c r="X229" s="661"/>
      <c r="Y229" s="661"/>
      <c r="Z229" s="661"/>
      <c r="AA229" s="661"/>
      <c r="AB229" s="661"/>
      <c r="AC229" s="661"/>
      <c r="AD229" s="661"/>
      <c r="AE229" s="661"/>
      <c r="AF229" s="661"/>
      <c r="AG229" s="661"/>
      <c r="AH229" s="661"/>
      <c r="AI229" s="661"/>
      <c r="AJ229" s="661"/>
      <c r="AK229" s="661"/>
      <c r="AL229" s="661"/>
      <c r="AM229" s="661"/>
      <c r="AN229" s="661"/>
      <c r="AO229" s="661"/>
      <c r="AP229" s="661"/>
      <c r="AQ229" s="661"/>
      <c r="AR229" s="661"/>
      <c r="AS229" s="661"/>
      <c r="AT229" s="661"/>
      <c r="AU229" s="661"/>
      <c r="AV229" s="662"/>
      <c r="AW229" s="474">
        <f>BQ174+BE212</f>
        <v>0</v>
      </c>
      <c r="AX229" s="671"/>
      <c r="AY229" s="671"/>
      <c r="AZ229" s="671"/>
      <c r="BA229" s="671"/>
      <c r="BB229" s="671"/>
      <c r="BC229" s="671"/>
      <c r="BD229" s="671"/>
      <c r="BE229" s="671" t="s">
        <v>5</v>
      </c>
      <c r="BF229" s="671"/>
      <c r="BG229" s="457"/>
      <c r="BH229" s="671"/>
      <c r="BI229" s="671"/>
      <c r="BJ229" s="671"/>
      <c r="BK229" s="671"/>
      <c r="BL229" s="671"/>
      <c r="BM229" s="671"/>
      <c r="BN229" s="671"/>
      <c r="BO229" s="671"/>
      <c r="BP229" s="457">
        <f>BP230+BP232</f>
        <v>0</v>
      </c>
      <c r="BQ229" s="671"/>
      <c r="BR229" s="671"/>
      <c r="BS229" s="671"/>
      <c r="BT229" s="671"/>
      <c r="BU229" s="671"/>
      <c r="BV229" s="671"/>
      <c r="BW229" s="671"/>
      <c r="BX229" s="457">
        <f>BX230+BX232</f>
        <v>0</v>
      </c>
      <c r="BY229" s="671"/>
      <c r="BZ229" s="671"/>
      <c r="CA229" s="671"/>
      <c r="CB229" s="671"/>
    </row>
    <row r="230" spans="1:83" s="31" customFormat="1" ht="15">
      <c r="A230" s="424" t="s">
        <v>98</v>
      </c>
      <c r="B230" s="425"/>
      <c r="C230" s="425"/>
      <c r="D230" s="426"/>
      <c r="E230" s="430" t="s">
        <v>30</v>
      </c>
      <c r="F230" s="644"/>
      <c r="G230" s="644"/>
      <c r="H230" s="644"/>
      <c r="I230" s="644"/>
      <c r="J230" s="644"/>
      <c r="K230" s="644"/>
      <c r="L230" s="644"/>
      <c r="M230" s="644"/>
      <c r="N230" s="644"/>
      <c r="O230" s="644"/>
      <c r="P230" s="644"/>
      <c r="Q230" s="644"/>
      <c r="R230" s="644"/>
      <c r="S230" s="644"/>
      <c r="T230" s="644"/>
      <c r="U230" s="644"/>
      <c r="V230" s="644"/>
      <c r="W230" s="644"/>
      <c r="X230" s="644"/>
      <c r="Y230" s="644"/>
      <c r="Z230" s="644"/>
      <c r="AA230" s="644"/>
      <c r="AB230" s="644"/>
      <c r="AC230" s="644"/>
      <c r="AD230" s="644"/>
      <c r="AE230" s="644"/>
      <c r="AF230" s="644"/>
      <c r="AG230" s="644"/>
      <c r="AH230" s="644"/>
      <c r="AI230" s="644"/>
      <c r="AJ230" s="644"/>
      <c r="AK230" s="644"/>
      <c r="AL230" s="644"/>
      <c r="AM230" s="644"/>
      <c r="AN230" s="644"/>
      <c r="AO230" s="644"/>
      <c r="AP230" s="644"/>
      <c r="AQ230" s="644"/>
      <c r="AR230" s="644"/>
      <c r="AS230" s="644"/>
      <c r="AT230" s="644"/>
      <c r="AU230" s="644"/>
      <c r="AV230" s="645"/>
      <c r="AW230" s="433"/>
      <c r="AX230" s="646"/>
      <c r="AY230" s="646"/>
      <c r="AZ230" s="646"/>
      <c r="BA230" s="646"/>
      <c r="BB230" s="646"/>
      <c r="BC230" s="646"/>
      <c r="BD230" s="646"/>
      <c r="BE230" s="646"/>
      <c r="BF230" s="647"/>
      <c r="BG230" s="433"/>
      <c r="BH230" s="646"/>
      <c r="BI230" s="646"/>
      <c r="BJ230" s="646"/>
      <c r="BK230" s="646"/>
      <c r="BL230" s="646"/>
      <c r="BM230" s="646"/>
      <c r="BN230" s="646"/>
      <c r="BO230" s="647"/>
      <c r="BP230" s="433"/>
      <c r="BQ230" s="467"/>
      <c r="BR230" s="467"/>
      <c r="BS230" s="467"/>
      <c r="BT230" s="467"/>
      <c r="BU230" s="467"/>
      <c r="BV230" s="467"/>
      <c r="BW230" s="462"/>
      <c r="BX230" s="433"/>
      <c r="BY230" s="467"/>
      <c r="BZ230" s="467"/>
      <c r="CA230" s="467"/>
      <c r="CB230" s="462"/>
    </row>
    <row r="231" spans="1:83" s="31" customFormat="1" ht="15">
      <c r="A231" s="427"/>
      <c r="B231" s="428"/>
      <c r="C231" s="428"/>
      <c r="D231" s="429"/>
      <c r="E231" s="439" t="s">
        <v>233</v>
      </c>
      <c r="F231" s="654"/>
      <c r="G231" s="654"/>
      <c r="H231" s="654"/>
      <c r="I231" s="654"/>
      <c r="J231" s="654"/>
      <c r="K231" s="654"/>
      <c r="L231" s="654"/>
      <c r="M231" s="654"/>
      <c r="N231" s="654"/>
      <c r="O231" s="654"/>
      <c r="P231" s="654"/>
      <c r="Q231" s="654"/>
      <c r="R231" s="654"/>
      <c r="S231" s="654"/>
      <c r="T231" s="654"/>
      <c r="U231" s="654"/>
      <c r="V231" s="654"/>
      <c r="W231" s="654"/>
      <c r="X231" s="654"/>
      <c r="Y231" s="654"/>
      <c r="Z231" s="654"/>
      <c r="AA231" s="654"/>
      <c r="AB231" s="654"/>
      <c r="AC231" s="654"/>
      <c r="AD231" s="654"/>
      <c r="AE231" s="654"/>
      <c r="AF231" s="654"/>
      <c r="AG231" s="654"/>
      <c r="AH231" s="654"/>
      <c r="AI231" s="654"/>
      <c r="AJ231" s="654"/>
      <c r="AK231" s="654"/>
      <c r="AL231" s="654"/>
      <c r="AM231" s="654"/>
      <c r="AN231" s="654"/>
      <c r="AO231" s="654"/>
      <c r="AP231" s="654"/>
      <c r="AQ231" s="654"/>
      <c r="AR231" s="654"/>
      <c r="AS231" s="654"/>
      <c r="AT231" s="654"/>
      <c r="AU231" s="654"/>
      <c r="AV231" s="654"/>
      <c r="AW231" s="436"/>
      <c r="AX231" s="437"/>
      <c r="AY231" s="437"/>
      <c r="AZ231" s="437"/>
      <c r="BA231" s="437"/>
      <c r="BB231" s="437"/>
      <c r="BC231" s="437"/>
      <c r="BD231" s="437"/>
      <c r="BE231" s="437"/>
      <c r="BF231" s="438"/>
      <c r="BG231" s="436"/>
      <c r="BH231" s="437"/>
      <c r="BI231" s="437"/>
      <c r="BJ231" s="437"/>
      <c r="BK231" s="437"/>
      <c r="BL231" s="437"/>
      <c r="BM231" s="437"/>
      <c r="BN231" s="437"/>
      <c r="BO231" s="438"/>
      <c r="BP231" s="655"/>
      <c r="BQ231" s="656"/>
      <c r="BR231" s="656"/>
      <c r="BS231" s="656"/>
      <c r="BT231" s="656"/>
      <c r="BU231" s="656"/>
      <c r="BV231" s="656"/>
      <c r="BW231" s="657"/>
      <c r="BX231" s="655"/>
      <c r="BY231" s="656"/>
      <c r="BZ231" s="656"/>
      <c r="CA231" s="656"/>
      <c r="CB231" s="657"/>
      <c r="CC231" s="31">
        <f>AW229*0.22</f>
        <v>0</v>
      </c>
      <c r="CD231" s="31">
        <f>CE231*0.22</f>
        <v>4758193.88</v>
      </c>
      <c r="CE231" s="31">
        <f>21525154+103000</f>
        <v>21628154</v>
      </c>
    </row>
    <row r="232" spans="1:83" s="31" customFormat="1" ht="15">
      <c r="A232" s="454" t="s">
        <v>100</v>
      </c>
      <c r="B232" s="455"/>
      <c r="C232" s="455"/>
      <c r="D232" s="456"/>
      <c r="E232" s="384" t="s">
        <v>234</v>
      </c>
      <c r="F232" s="670"/>
      <c r="G232" s="670"/>
      <c r="H232" s="670"/>
      <c r="I232" s="670"/>
      <c r="J232" s="670"/>
      <c r="K232" s="670"/>
      <c r="L232" s="670"/>
      <c r="M232" s="670"/>
      <c r="N232" s="670"/>
      <c r="O232" s="670"/>
      <c r="P232" s="670"/>
      <c r="Q232" s="670"/>
      <c r="R232" s="670"/>
      <c r="S232" s="670"/>
      <c r="T232" s="670"/>
      <c r="U232" s="670"/>
      <c r="V232" s="670"/>
      <c r="W232" s="670"/>
      <c r="X232" s="670"/>
      <c r="Y232" s="670"/>
      <c r="Z232" s="670"/>
      <c r="AA232" s="670"/>
      <c r="AB232" s="670"/>
      <c r="AC232" s="670"/>
      <c r="AD232" s="670"/>
      <c r="AE232" s="670"/>
      <c r="AF232" s="670"/>
      <c r="AG232" s="670"/>
      <c r="AH232" s="670"/>
      <c r="AI232" s="670"/>
      <c r="AJ232" s="670"/>
      <c r="AK232" s="670"/>
      <c r="AL232" s="670"/>
      <c r="AM232" s="670"/>
      <c r="AN232" s="670"/>
      <c r="AO232" s="670"/>
      <c r="AP232" s="670"/>
      <c r="AQ232" s="670"/>
      <c r="AR232" s="670"/>
      <c r="AS232" s="670"/>
      <c r="AT232" s="670"/>
      <c r="AU232" s="670"/>
      <c r="AV232" s="670"/>
      <c r="AW232" s="457"/>
      <c r="AX232" s="671"/>
      <c r="AY232" s="671"/>
      <c r="AZ232" s="671"/>
      <c r="BA232" s="671"/>
      <c r="BB232" s="671"/>
      <c r="BC232" s="671"/>
      <c r="BD232" s="671"/>
      <c r="BE232" s="671"/>
      <c r="BF232" s="671"/>
      <c r="BG232" s="457"/>
      <c r="BH232" s="671"/>
      <c r="BI232" s="671"/>
      <c r="BJ232" s="671"/>
      <c r="BK232" s="671"/>
      <c r="BL232" s="671"/>
      <c r="BM232" s="671"/>
      <c r="BN232" s="671"/>
      <c r="BO232" s="671"/>
      <c r="BP232" s="664"/>
      <c r="BQ232" s="665"/>
      <c r="BR232" s="665"/>
      <c r="BS232" s="665"/>
      <c r="BT232" s="665"/>
      <c r="BU232" s="665"/>
      <c r="BV232" s="665"/>
      <c r="BW232" s="666"/>
      <c r="BX232" s="664"/>
      <c r="BY232" s="665"/>
      <c r="BZ232" s="665"/>
      <c r="CA232" s="665"/>
      <c r="CB232" s="666"/>
    </row>
    <row r="233" spans="1:83" s="31" customFormat="1" ht="43.9" customHeight="1">
      <c r="A233" s="424" t="s">
        <v>102</v>
      </c>
      <c r="B233" s="425"/>
      <c r="C233" s="425"/>
      <c r="D233" s="426"/>
      <c r="E233" s="459" t="s">
        <v>277</v>
      </c>
      <c r="F233" s="661"/>
      <c r="G233" s="661"/>
      <c r="H233" s="661"/>
      <c r="I233" s="661"/>
      <c r="J233" s="661"/>
      <c r="K233" s="661"/>
      <c r="L233" s="661"/>
      <c r="M233" s="661"/>
      <c r="N233" s="661"/>
      <c r="O233" s="661"/>
      <c r="P233" s="661"/>
      <c r="Q233" s="661"/>
      <c r="R233" s="661"/>
      <c r="S233" s="661"/>
      <c r="T233" s="661"/>
      <c r="U233" s="661"/>
      <c r="V233" s="661"/>
      <c r="W233" s="661"/>
      <c r="X233" s="661"/>
      <c r="Y233" s="661"/>
      <c r="Z233" s="661"/>
      <c r="AA233" s="661"/>
      <c r="AB233" s="661"/>
      <c r="AC233" s="661"/>
      <c r="AD233" s="661"/>
      <c r="AE233" s="661"/>
      <c r="AF233" s="661"/>
      <c r="AG233" s="661"/>
      <c r="AH233" s="661"/>
      <c r="AI233" s="661"/>
      <c r="AJ233" s="661"/>
      <c r="AK233" s="661"/>
      <c r="AL233" s="661"/>
      <c r="AM233" s="661"/>
      <c r="AN233" s="661"/>
      <c r="AO233" s="661"/>
      <c r="AP233" s="661"/>
      <c r="AQ233" s="661"/>
      <c r="AR233" s="661"/>
      <c r="AS233" s="661"/>
      <c r="AT233" s="661"/>
      <c r="AU233" s="661"/>
      <c r="AV233" s="662"/>
      <c r="AW233" s="462"/>
      <c r="AX233" s="663"/>
      <c r="AY233" s="663"/>
      <c r="AZ233" s="663"/>
      <c r="BA233" s="663"/>
      <c r="BB233" s="663"/>
      <c r="BC233" s="663"/>
      <c r="BD233" s="663"/>
      <c r="BE233" s="663"/>
      <c r="BF233" s="663"/>
      <c r="BG233" s="464"/>
      <c r="BH233" s="663"/>
      <c r="BI233" s="663"/>
      <c r="BJ233" s="663"/>
      <c r="BK233" s="663"/>
      <c r="BL233" s="663"/>
      <c r="BM233" s="663"/>
      <c r="BN233" s="663"/>
      <c r="BO233" s="663"/>
      <c r="BP233" s="664"/>
      <c r="BQ233" s="665"/>
      <c r="BR233" s="665"/>
      <c r="BS233" s="665"/>
      <c r="BT233" s="665"/>
      <c r="BU233" s="665"/>
      <c r="BV233" s="665"/>
      <c r="BW233" s="666"/>
      <c r="BX233" s="664"/>
      <c r="BY233" s="665"/>
      <c r="BZ233" s="665"/>
      <c r="CA233" s="665"/>
      <c r="CB233" s="666"/>
    </row>
    <row r="234" spans="1:83" s="31" customFormat="1" ht="15">
      <c r="A234" s="424">
        <v>2</v>
      </c>
      <c r="B234" s="425"/>
      <c r="C234" s="425"/>
      <c r="D234" s="426"/>
      <c r="E234" s="465" t="s">
        <v>212</v>
      </c>
      <c r="F234" s="667"/>
      <c r="G234" s="667"/>
      <c r="H234" s="667"/>
      <c r="I234" s="667"/>
      <c r="J234" s="667"/>
      <c r="K234" s="667"/>
      <c r="L234" s="667"/>
      <c r="M234" s="667"/>
      <c r="N234" s="667"/>
      <c r="O234" s="667"/>
      <c r="P234" s="667"/>
      <c r="Q234" s="667"/>
      <c r="R234" s="667"/>
      <c r="S234" s="667"/>
      <c r="T234" s="667"/>
      <c r="U234" s="667"/>
      <c r="V234" s="667"/>
      <c r="W234" s="667"/>
      <c r="X234" s="667"/>
      <c r="Y234" s="667"/>
      <c r="Z234" s="667"/>
      <c r="AA234" s="667"/>
      <c r="AB234" s="667"/>
      <c r="AC234" s="667"/>
      <c r="AD234" s="667"/>
      <c r="AE234" s="667"/>
      <c r="AF234" s="667"/>
      <c r="AG234" s="667"/>
      <c r="AH234" s="667"/>
      <c r="AI234" s="667"/>
      <c r="AJ234" s="667"/>
      <c r="AK234" s="667"/>
      <c r="AL234" s="667"/>
      <c r="AM234" s="667"/>
      <c r="AN234" s="667"/>
      <c r="AO234" s="667"/>
      <c r="AP234" s="667"/>
      <c r="AQ234" s="667"/>
      <c r="AR234" s="667"/>
      <c r="AS234" s="667"/>
      <c r="AT234" s="667"/>
      <c r="AU234" s="667"/>
      <c r="AV234" s="667"/>
      <c r="AW234" s="433">
        <f>AW229</f>
        <v>0</v>
      </c>
      <c r="AX234" s="467"/>
      <c r="AY234" s="467"/>
      <c r="AZ234" s="467"/>
      <c r="BA234" s="467"/>
      <c r="BB234" s="467"/>
      <c r="BC234" s="467"/>
      <c r="BD234" s="467"/>
      <c r="BE234" s="467"/>
      <c r="BF234" s="467"/>
      <c r="BG234" s="433"/>
      <c r="BH234" s="467"/>
      <c r="BI234" s="467"/>
      <c r="BJ234" s="467"/>
      <c r="BK234" s="467"/>
      <c r="BL234" s="467"/>
      <c r="BM234" s="467"/>
      <c r="BN234" s="467"/>
      <c r="BO234" s="467"/>
      <c r="BP234" s="433">
        <f>BP236+BP243</f>
        <v>0</v>
      </c>
      <c r="BQ234" s="467"/>
      <c r="BR234" s="467"/>
      <c r="BS234" s="467"/>
      <c r="BT234" s="467"/>
      <c r="BU234" s="467"/>
      <c r="BV234" s="467"/>
      <c r="BW234" s="467"/>
      <c r="BX234" s="433">
        <v>0</v>
      </c>
      <c r="BY234" s="467"/>
      <c r="BZ234" s="467"/>
      <c r="CA234" s="467"/>
      <c r="CB234" s="462"/>
    </row>
    <row r="235" spans="1:83" s="31" customFormat="1" ht="15">
      <c r="A235" s="427"/>
      <c r="B235" s="428"/>
      <c r="C235" s="428"/>
      <c r="D235" s="429"/>
      <c r="E235" s="468" t="s">
        <v>213</v>
      </c>
      <c r="F235" s="668"/>
      <c r="G235" s="668"/>
      <c r="H235" s="668"/>
      <c r="I235" s="668"/>
      <c r="J235" s="668"/>
      <c r="K235" s="668"/>
      <c r="L235" s="668"/>
      <c r="M235" s="668"/>
      <c r="N235" s="668"/>
      <c r="O235" s="668"/>
      <c r="P235" s="668"/>
      <c r="Q235" s="668"/>
      <c r="R235" s="668"/>
      <c r="S235" s="668"/>
      <c r="T235" s="668"/>
      <c r="U235" s="668"/>
      <c r="V235" s="668"/>
      <c r="W235" s="668"/>
      <c r="X235" s="668"/>
      <c r="Y235" s="668"/>
      <c r="Z235" s="668"/>
      <c r="AA235" s="668"/>
      <c r="AB235" s="668"/>
      <c r="AC235" s="668"/>
      <c r="AD235" s="668"/>
      <c r="AE235" s="668"/>
      <c r="AF235" s="668"/>
      <c r="AG235" s="668"/>
      <c r="AH235" s="668"/>
      <c r="AI235" s="668"/>
      <c r="AJ235" s="668"/>
      <c r="AK235" s="668"/>
      <c r="AL235" s="668"/>
      <c r="AM235" s="668"/>
      <c r="AN235" s="668"/>
      <c r="AO235" s="668"/>
      <c r="AP235" s="668"/>
      <c r="AQ235" s="668"/>
      <c r="AR235" s="668"/>
      <c r="AS235" s="668"/>
      <c r="AT235" s="668"/>
      <c r="AU235" s="668"/>
      <c r="AV235" s="669"/>
      <c r="AW235" s="436"/>
      <c r="AX235" s="437"/>
      <c r="AY235" s="437"/>
      <c r="AZ235" s="437"/>
      <c r="BA235" s="437"/>
      <c r="BB235" s="437"/>
      <c r="BC235" s="437"/>
      <c r="BD235" s="437"/>
      <c r="BE235" s="437"/>
      <c r="BF235" s="437"/>
      <c r="BG235" s="436"/>
      <c r="BH235" s="437"/>
      <c r="BI235" s="437"/>
      <c r="BJ235" s="437"/>
      <c r="BK235" s="437"/>
      <c r="BL235" s="437"/>
      <c r="BM235" s="437"/>
      <c r="BN235" s="437"/>
      <c r="BO235" s="437"/>
      <c r="BP235" s="436"/>
      <c r="BQ235" s="437"/>
      <c r="BR235" s="437"/>
      <c r="BS235" s="437"/>
      <c r="BT235" s="437"/>
      <c r="BU235" s="437"/>
      <c r="BV235" s="437"/>
      <c r="BW235" s="437"/>
      <c r="BX235" s="436"/>
      <c r="BY235" s="437"/>
      <c r="BZ235" s="437"/>
      <c r="CA235" s="437"/>
      <c r="CB235" s="438"/>
    </row>
    <row r="236" spans="1:83" s="31" customFormat="1" ht="15">
      <c r="A236" s="424" t="s">
        <v>214</v>
      </c>
      <c r="B236" s="425"/>
      <c r="C236" s="425"/>
      <c r="D236" s="426"/>
      <c r="E236" s="430" t="s">
        <v>30</v>
      </c>
      <c r="F236" s="644"/>
      <c r="G236" s="644"/>
      <c r="H236" s="644"/>
      <c r="I236" s="644"/>
      <c r="J236" s="644"/>
      <c r="K236" s="644"/>
      <c r="L236" s="644"/>
      <c r="M236" s="644"/>
      <c r="N236" s="644"/>
      <c r="O236" s="644"/>
      <c r="P236" s="644"/>
      <c r="Q236" s="644"/>
      <c r="R236" s="644"/>
      <c r="S236" s="644"/>
      <c r="T236" s="644"/>
      <c r="U236" s="644"/>
      <c r="V236" s="644"/>
      <c r="W236" s="644"/>
      <c r="X236" s="644"/>
      <c r="Y236" s="644"/>
      <c r="Z236" s="644"/>
      <c r="AA236" s="644"/>
      <c r="AB236" s="644"/>
      <c r="AC236" s="644"/>
      <c r="AD236" s="644"/>
      <c r="AE236" s="644"/>
      <c r="AF236" s="644"/>
      <c r="AG236" s="644"/>
      <c r="AH236" s="644"/>
      <c r="AI236" s="644"/>
      <c r="AJ236" s="644"/>
      <c r="AK236" s="644"/>
      <c r="AL236" s="644"/>
      <c r="AM236" s="644"/>
      <c r="AN236" s="644"/>
      <c r="AO236" s="644"/>
      <c r="AP236" s="644"/>
      <c r="AQ236" s="644"/>
      <c r="AR236" s="644"/>
      <c r="AS236" s="644"/>
      <c r="AT236" s="644"/>
      <c r="AU236" s="644"/>
      <c r="AV236" s="645"/>
      <c r="AW236" s="444"/>
      <c r="AX236" s="658"/>
      <c r="AY236" s="658"/>
      <c r="AZ236" s="658"/>
      <c r="BA236" s="658"/>
      <c r="BB236" s="658"/>
      <c r="BC236" s="658"/>
      <c r="BD236" s="658"/>
      <c r="BE236" s="658"/>
      <c r="BF236" s="658"/>
      <c r="BG236" s="447"/>
      <c r="BH236" s="658"/>
      <c r="BI236" s="658"/>
      <c r="BJ236" s="658"/>
      <c r="BK236" s="658"/>
      <c r="BL236" s="658"/>
      <c r="BM236" s="658"/>
      <c r="BN236" s="658"/>
      <c r="BO236" s="658"/>
      <c r="BP236" s="447"/>
      <c r="BQ236" s="658"/>
      <c r="BR236" s="658"/>
      <c r="BS236" s="658"/>
      <c r="BT236" s="658"/>
      <c r="BU236" s="658"/>
      <c r="BV236" s="658"/>
      <c r="BW236" s="658"/>
      <c r="BX236" s="433"/>
      <c r="BY236" s="646"/>
      <c r="BZ236" s="646"/>
      <c r="CA236" s="646"/>
      <c r="CB236" s="647"/>
    </row>
    <row r="237" spans="1:83" s="31" customFormat="1" ht="15">
      <c r="A237" s="441"/>
      <c r="B237" s="442"/>
      <c r="C237" s="442"/>
      <c r="D237" s="443"/>
      <c r="E237" s="450" t="s">
        <v>215</v>
      </c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  <c r="AE237" s="659"/>
      <c r="AF237" s="659"/>
      <c r="AG237" s="659"/>
      <c r="AH237" s="659"/>
      <c r="AI237" s="659"/>
      <c r="AJ237" s="659"/>
      <c r="AK237" s="659"/>
      <c r="AL237" s="659"/>
      <c r="AM237" s="659"/>
      <c r="AN237" s="659"/>
      <c r="AO237" s="659"/>
      <c r="AP237" s="659"/>
      <c r="AQ237" s="659"/>
      <c r="AR237" s="659"/>
      <c r="AS237" s="659"/>
      <c r="AT237" s="659"/>
      <c r="AU237" s="659"/>
      <c r="AV237" s="660"/>
      <c r="AW237" s="446"/>
      <c r="AX237" s="446"/>
      <c r="AY237" s="446"/>
      <c r="AZ237" s="446"/>
      <c r="BA237" s="446"/>
      <c r="BB237" s="446"/>
      <c r="BC237" s="446"/>
      <c r="BD237" s="446"/>
      <c r="BE237" s="446"/>
      <c r="BF237" s="446"/>
      <c r="BG237" s="448"/>
      <c r="BH237" s="446"/>
      <c r="BI237" s="446"/>
      <c r="BJ237" s="446"/>
      <c r="BK237" s="446"/>
      <c r="BL237" s="446"/>
      <c r="BM237" s="446"/>
      <c r="BN237" s="446"/>
      <c r="BO237" s="446"/>
      <c r="BP237" s="448"/>
      <c r="BQ237" s="446"/>
      <c r="BR237" s="446"/>
      <c r="BS237" s="446"/>
      <c r="BT237" s="446"/>
      <c r="BU237" s="446"/>
      <c r="BV237" s="446"/>
      <c r="BW237" s="446"/>
      <c r="BX237" s="448"/>
      <c r="BY237" s="446"/>
      <c r="BZ237" s="446"/>
      <c r="CA237" s="446"/>
      <c r="CB237" s="449"/>
    </row>
    <row r="238" spans="1:83" s="31" customFormat="1" ht="15">
      <c r="A238" s="427"/>
      <c r="B238" s="428"/>
      <c r="C238" s="428"/>
      <c r="D238" s="429"/>
      <c r="E238" s="453" t="s">
        <v>216</v>
      </c>
      <c r="F238" s="654"/>
      <c r="G238" s="654"/>
      <c r="H238" s="654"/>
      <c r="I238" s="654"/>
      <c r="J238" s="654"/>
      <c r="K238" s="654"/>
      <c r="L238" s="654"/>
      <c r="M238" s="654"/>
      <c r="N238" s="654"/>
      <c r="O238" s="654"/>
      <c r="P238" s="654"/>
      <c r="Q238" s="654"/>
      <c r="R238" s="654"/>
      <c r="S238" s="654"/>
      <c r="T238" s="654"/>
      <c r="U238" s="654"/>
      <c r="V238" s="654"/>
      <c r="W238" s="654"/>
      <c r="X238" s="654"/>
      <c r="Y238" s="654"/>
      <c r="Z238" s="654"/>
      <c r="AA238" s="654"/>
      <c r="AB238" s="654"/>
      <c r="AC238" s="654"/>
      <c r="AD238" s="654"/>
      <c r="AE238" s="654"/>
      <c r="AF238" s="654"/>
      <c r="AG238" s="654"/>
      <c r="AH238" s="654"/>
      <c r="AI238" s="654"/>
      <c r="AJ238" s="654"/>
      <c r="AK238" s="654"/>
      <c r="AL238" s="654"/>
      <c r="AM238" s="654"/>
      <c r="AN238" s="654"/>
      <c r="AO238" s="654"/>
      <c r="AP238" s="654"/>
      <c r="AQ238" s="654"/>
      <c r="AR238" s="654"/>
      <c r="AS238" s="654"/>
      <c r="AT238" s="654"/>
      <c r="AU238" s="654"/>
      <c r="AV238" s="654"/>
      <c r="AW238" s="437"/>
      <c r="AX238" s="437"/>
      <c r="AY238" s="437"/>
      <c r="AZ238" s="437"/>
      <c r="BA238" s="437"/>
      <c r="BB238" s="437"/>
      <c r="BC238" s="437"/>
      <c r="BD238" s="437"/>
      <c r="BE238" s="437"/>
      <c r="BF238" s="437"/>
      <c r="BG238" s="436"/>
      <c r="BH238" s="437"/>
      <c r="BI238" s="437"/>
      <c r="BJ238" s="437"/>
      <c r="BK238" s="437"/>
      <c r="BL238" s="437"/>
      <c r="BM238" s="437"/>
      <c r="BN238" s="437"/>
      <c r="BO238" s="437"/>
      <c r="BP238" s="436"/>
      <c r="BQ238" s="437"/>
      <c r="BR238" s="437"/>
      <c r="BS238" s="437"/>
      <c r="BT238" s="437"/>
      <c r="BU238" s="437"/>
      <c r="BV238" s="437"/>
      <c r="BW238" s="437"/>
      <c r="BX238" s="436"/>
      <c r="BY238" s="437"/>
      <c r="BZ238" s="437"/>
      <c r="CA238" s="437"/>
      <c r="CB238" s="438"/>
      <c r="CC238" s="31">
        <f>AW234*0.029</f>
        <v>0</v>
      </c>
      <c r="CD238" s="31">
        <f>CE231*0.029</f>
        <v>627216.46600000001</v>
      </c>
    </row>
    <row r="239" spans="1:83" s="31" customFormat="1" ht="15">
      <c r="A239" s="424" t="s">
        <v>217</v>
      </c>
      <c r="B239" s="425"/>
      <c r="C239" s="425"/>
      <c r="D239" s="426"/>
      <c r="E239" s="430" t="s">
        <v>237</v>
      </c>
      <c r="F239" s="644"/>
      <c r="G239" s="644"/>
      <c r="H239" s="644"/>
      <c r="I239" s="644"/>
      <c r="J239" s="644"/>
      <c r="K239" s="644"/>
      <c r="L239" s="644"/>
      <c r="M239" s="644"/>
      <c r="N239" s="644"/>
      <c r="O239" s="644"/>
      <c r="P239" s="644"/>
      <c r="Q239" s="644"/>
      <c r="R239" s="644"/>
      <c r="S239" s="644"/>
      <c r="T239" s="644"/>
      <c r="U239" s="644"/>
      <c r="V239" s="644"/>
      <c r="W239" s="644"/>
      <c r="X239" s="644"/>
      <c r="Y239" s="644"/>
      <c r="Z239" s="644"/>
      <c r="AA239" s="644"/>
      <c r="AB239" s="644"/>
      <c r="AC239" s="644"/>
      <c r="AD239" s="644"/>
      <c r="AE239" s="644"/>
      <c r="AF239" s="644"/>
      <c r="AG239" s="644"/>
      <c r="AH239" s="644"/>
      <c r="AI239" s="644"/>
      <c r="AJ239" s="644"/>
      <c r="AK239" s="644"/>
      <c r="AL239" s="644"/>
      <c r="AM239" s="644"/>
      <c r="AN239" s="644"/>
      <c r="AO239" s="644"/>
      <c r="AP239" s="644"/>
      <c r="AQ239" s="644"/>
      <c r="AR239" s="644"/>
      <c r="AS239" s="644"/>
      <c r="AT239" s="644"/>
      <c r="AU239" s="644"/>
      <c r="AV239" s="645"/>
      <c r="AW239" s="433"/>
      <c r="AX239" s="646"/>
      <c r="AY239" s="646"/>
      <c r="AZ239" s="646"/>
      <c r="BA239" s="646"/>
      <c r="BB239" s="646"/>
      <c r="BC239" s="646"/>
      <c r="BD239" s="646"/>
      <c r="BE239" s="646"/>
      <c r="BF239" s="647"/>
      <c r="BG239" s="433"/>
      <c r="BH239" s="646"/>
      <c r="BI239" s="646"/>
      <c r="BJ239" s="646"/>
      <c r="BK239" s="646"/>
      <c r="BL239" s="646"/>
      <c r="BM239" s="646"/>
      <c r="BN239" s="646"/>
      <c r="BO239" s="647"/>
      <c r="BP239" s="648"/>
      <c r="BQ239" s="649"/>
      <c r="BR239" s="649"/>
      <c r="BS239" s="649"/>
      <c r="BT239" s="649"/>
      <c r="BU239" s="649"/>
      <c r="BV239" s="649"/>
      <c r="BW239" s="650"/>
      <c r="BX239" s="648"/>
      <c r="BY239" s="649"/>
      <c r="BZ239" s="649"/>
      <c r="CA239" s="649"/>
      <c r="CB239" s="650"/>
    </row>
    <row r="240" spans="1:83" s="31" customFormat="1" ht="15">
      <c r="A240" s="427"/>
      <c r="B240" s="428"/>
      <c r="C240" s="428"/>
      <c r="D240" s="429"/>
      <c r="E240" s="439" t="s">
        <v>238</v>
      </c>
      <c r="F240" s="654"/>
      <c r="G240" s="654"/>
      <c r="H240" s="654"/>
      <c r="I240" s="654"/>
      <c r="J240" s="654"/>
      <c r="K240" s="654"/>
      <c r="L240" s="654"/>
      <c r="M240" s="654"/>
      <c r="N240" s="654"/>
      <c r="O240" s="654"/>
      <c r="P240" s="654"/>
      <c r="Q240" s="654"/>
      <c r="R240" s="654"/>
      <c r="S240" s="654"/>
      <c r="T240" s="654"/>
      <c r="U240" s="654"/>
      <c r="V240" s="654"/>
      <c r="W240" s="654"/>
      <c r="X240" s="654"/>
      <c r="Y240" s="654"/>
      <c r="Z240" s="654"/>
      <c r="AA240" s="654"/>
      <c r="AB240" s="654"/>
      <c r="AC240" s="654"/>
      <c r="AD240" s="654"/>
      <c r="AE240" s="654"/>
      <c r="AF240" s="654"/>
      <c r="AG240" s="654"/>
      <c r="AH240" s="654"/>
      <c r="AI240" s="654"/>
      <c r="AJ240" s="654"/>
      <c r="AK240" s="654"/>
      <c r="AL240" s="654"/>
      <c r="AM240" s="654"/>
      <c r="AN240" s="654"/>
      <c r="AO240" s="654"/>
      <c r="AP240" s="654"/>
      <c r="AQ240" s="654"/>
      <c r="AR240" s="654"/>
      <c r="AS240" s="654"/>
      <c r="AT240" s="654"/>
      <c r="AU240" s="654"/>
      <c r="AV240" s="654"/>
      <c r="AW240" s="436"/>
      <c r="AX240" s="437"/>
      <c r="AY240" s="437"/>
      <c r="AZ240" s="437"/>
      <c r="BA240" s="437"/>
      <c r="BB240" s="437"/>
      <c r="BC240" s="437"/>
      <c r="BD240" s="437"/>
      <c r="BE240" s="437"/>
      <c r="BF240" s="438"/>
      <c r="BG240" s="436"/>
      <c r="BH240" s="437"/>
      <c r="BI240" s="437"/>
      <c r="BJ240" s="437"/>
      <c r="BK240" s="437"/>
      <c r="BL240" s="437"/>
      <c r="BM240" s="437"/>
      <c r="BN240" s="437"/>
      <c r="BO240" s="438"/>
      <c r="BP240" s="651"/>
      <c r="BQ240" s="652"/>
      <c r="BR240" s="652"/>
      <c r="BS240" s="652"/>
      <c r="BT240" s="652"/>
      <c r="BU240" s="652"/>
      <c r="BV240" s="652"/>
      <c r="BW240" s="653"/>
      <c r="BX240" s="651"/>
      <c r="BY240" s="652"/>
      <c r="BZ240" s="652"/>
      <c r="CA240" s="652"/>
      <c r="CB240" s="653"/>
    </row>
    <row r="241" spans="1:82" s="31" customFormat="1" ht="15">
      <c r="A241" s="424" t="s">
        <v>239</v>
      </c>
      <c r="B241" s="425"/>
      <c r="C241" s="425"/>
      <c r="D241" s="426"/>
      <c r="E241" s="430" t="s">
        <v>218</v>
      </c>
      <c r="F241" s="644"/>
      <c r="G241" s="644"/>
      <c r="H241" s="644"/>
      <c r="I241" s="644"/>
      <c r="J241" s="644"/>
      <c r="K241" s="644"/>
      <c r="L241" s="644"/>
      <c r="M241" s="644"/>
      <c r="N241" s="644"/>
      <c r="O241" s="644"/>
      <c r="P241" s="644"/>
      <c r="Q241" s="644"/>
      <c r="R241" s="644"/>
      <c r="S241" s="644"/>
      <c r="T241" s="644"/>
      <c r="U241" s="644"/>
      <c r="V241" s="644"/>
      <c r="W241" s="644"/>
      <c r="X241" s="644"/>
      <c r="Y241" s="644"/>
      <c r="Z241" s="644"/>
      <c r="AA241" s="644"/>
      <c r="AB241" s="644"/>
      <c r="AC241" s="644"/>
      <c r="AD241" s="644"/>
      <c r="AE241" s="644"/>
      <c r="AF241" s="644"/>
      <c r="AG241" s="644"/>
      <c r="AH241" s="644"/>
      <c r="AI241" s="644"/>
      <c r="AJ241" s="644"/>
      <c r="AK241" s="644"/>
      <c r="AL241" s="644"/>
      <c r="AM241" s="644"/>
      <c r="AN241" s="644"/>
      <c r="AO241" s="644"/>
      <c r="AP241" s="644"/>
      <c r="AQ241" s="644"/>
      <c r="AR241" s="644"/>
      <c r="AS241" s="644"/>
      <c r="AT241" s="644"/>
      <c r="AU241" s="644"/>
      <c r="AV241" s="645"/>
      <c r="AW241" s="433"/>
      <c r="AX241" s="646"/>
      <c r="AY241" s="646"/>
      <c r="AZ241" s="646"/>
      <c r="BA241" s="646"/>
      <c r="BB241" s="646"/>
      <c r="BC241" s="646"/>
      <c r="BD241" s="646"/>
      <c r="BE241" s="646"/>
      <c r="BF241" s="647"/>
      <c r="BG241" s="433"/>
      <c r="BH241" s="646"/>
      <c r="BI241" s="646"/>
      <c r="BJ241" s="646"/>
      <c r="BK241" s="646"/>
      <c r="BL241" s="646"/>
      <c r="BM241" s="646"/>
      <c r="BN241" s="646"/>
      <c r="BO241" s="647"/>
      <c r="BP241" s="433"/>
      <c r="BQ241" s="467"/>
      <c r="BR241" s="467"/>
      <c r="BS241" s="467"/>
      <c r="BT241" s="467"/>
      <c r="BU241" s="467"/>
      <c r="BV241" s="467"/>
      <c r="BW241" s="462"/>
      <c r="BX241" s="433"/>
      <c r="BY241" s="467"/>
      <c r="BZ241" s="467"/>
      <c r="CA241" s="467"/>
      <c r="CB241" s="462"/>
    </row>
    <row r="242" spans="1:82" s="31" customFormat="1" ht="20.25" customHeight="1">
      <c r="A242" s="427"/>
      <c r="B242" s="428"/>
      <c r="C242" s="428"/>
      <c r="D242" s="429"/>
      <c r="E242" s="439" t="s">
        <v>219</v>
      </c>
      <c r="F242" s="654"/>
      <c r="G242" s="654"/>
      <c r="H242" s="654"/>
      <c r="I242" s="654"/>
      <c r="J242" s="654"/>
      <c r="K242" s="654"/>
      <c r="L242" s="654"/>
      <c r="M242" s="654"/>
      <c r="N242" s="654"/>
      <c r="O242" s="654"/>
      <c r="P242" s="654"/>
      <c r="Q242" s="654"/>
      <c r="R242" s="654"/>
      <c r="S242" s="654"/>
      <c r="T242" s="654"/>
      <c r="U242" s="654"/>
      <c r="V242" s="654"/>
      <c r="W242" s="654"/>
      <c r="X242" s="654"/>
      <c r="Y242" s="654"/>
      <c r="Z242" s="654"/>
      <c r="AA242" s="654"/>
      <c r="AB242" s="654"/>
      <c r="AC242" s="654"/>
      <c r="AD242" s="654"/>
      <c r="AE242" s="654"/>
      <c r="AF242" s="654"/>
      <c r="AG242" s="654"/>
      <c r="AH242" s="654"/>
      <c r="AI242" s="654"/>
      <c r="AJ242" s="654"/>
      <c r="AK242" s="654"/>
      <c r="AL242" s="654"/>
      <c r="AM242" s="654"/>
      <c r="AN242" s="654"/>
      <c r="AO242" s="654"/>
      <c r="AP242" s="654"/>
      <c r="AQ242" s="654"/>
      <c r="AR242" s="654"/>
      <c r="AS242" s="654"/>
      <c r="AT242" s="654"/>
      <c r="AU242" s="654"/>
      <c r="AV242" s="654"/>
      <c r="AW242" s="436"/>
      <c r="AX242" s="437"/>
      <c r="AY242" s="437"/>
      <c r="AZ242" s="437"/>
      <c r="BA242" s="437"/>
      <c r="BB242" s="437"/>
      <c r="BC242" s="437"/>
      <c r="BD242" s="437"/>
      <c r="BE242" s="437"/>
      <c r="BF242" s="438"/>
      <c r="BG242" s="436"/>
      <c r="BH242" s="437"/>
      <c r="BI242" s="437"/>
      <c r="BJ242" s="437"/>
      <c r="BK242" s="437"/>
      <c r="BL242" s="437"/>
      <c r="BM242" s="437"/>
      <c r="BN242" s="437"/>
      <c r="BO242" s="438"/>
      <c r="BP242" s="655"/>
      <c r="BQ242" s="656"/>
      <c r="BR242" s="656"/>
      <c r="BS242" s="656"/>
      <c r="BT242" s="656"/>
      <c r="BU242" s="656"/>
      <c r="BV242" s="656"/>
      <c r="BW242" s="657"/>
      <c r="BX242" s="655"/>
      <c r="BY242" s="656"/>
      <c r="BZ242" s="656"/>
      <c r="CA242" s="656"/>
      <c r="CB242" s="657"/>
    </row>
    <row r="243" spans="1:82" s="31" customFormat="1" ht="21" customHeight="1">
      <c r="A243" s="424" t="s">
        <v>240</v>
      </c>
      <c r="B243" s="425"/>
      <c r="C243" s="425"/>
      <c r="D243" s="426"/>
      <c r="E243" s="430" t="s">
        <v>218</v>
      </c>
      <c r="F243" s="644"/>
      <c r="G243" s="644"/>
      <c r="H243" s="644"/>
      <c r="I243" s="644"/>
      <c r="J243" s="644"/>
      <c r="K243" s="644"/>
      <c r="L243" s="644"/>
      <c r="M243" s="644"/>
      <c r="N243" s="644"/>
      <c r="O243" s="644"/>
      <c r="P243" s="644"/>
      <c r="Q243" s="644"/>
      <c r="R243" s="644"/>
      <c r="S243" s="644"/>
      <c r="T243" s="644"/>
      <c r="U243" s="644"/>
      <c r="V243" s="644"/>
      <c r="W243" s="644"/>
      <c r="X243" s="644"/>
      <c r="Y243" s="644"/>
      <c r="Z243" s="644"/>
      <c r="AA243" s="644"/>
      <c r="AB243" s="644"/>
      <c r="AC243" s="644"/>
      <c r="AD243" s="644"/>
      <c r="AE243" s="644"/>
      <c r="AF243" s="644"/>
      <c r="AG243" s="644"/>
      <c r="AH243" s="644"/>
      <c r="AI243" s="644"/>
      <c r="AJ243" s="644"/>
      <c r="AK243" s="644"/>
      <c r="AL243" s="644"/>
      <c r="AM243" s="644"/>
      <c r="AN243" s="644"/>
      <c r="AO243" s="644"/>
      <c r="AP243" s="644"/>
      <c r="AQ243" s="644"/>
      <c r="AR243" s="644"/>
      <c r="AS243" s="644"/>
      <c r="AT243" s="644"/>
      <c r="AU243" s="644"/>
      <c r="AV243" s="645"/>
      <c r="AW243" s="433"/>
      <c r="AX243" s="646"/>
      <c r="AY243" s="646"/>
      <c r="AZ243" s="646"/>
      <c r="BA243" s="646"/>
      <c r="BB243" s="646"/>
      <c r="BC243" s="646"/>
      <c r="BD243" s="646"/>
      <c r="BE243" s="646"/>
      <c r="BF243" s="647"/>
      <c r="BG243" s="433"/>
      <c r="BH243" s="646"/>
      <c r="BI243" s="646"/>
      <c r="BJ243" s="646"/>
      <c r="BK243" s="646"/>
      <c r="BL243" s="646"/>
      <c r="BM243" s="646"/>
      <c r="BN243" s="646"/>
      <c r="BO243" s="647"/>
      <c r="BP243" s="433"/>
      <c r="BQ243" s="646"/>
      <c r="BR243" s="646"/>
      <c r="BS243" s="646"/>
      <c r="BT243" s="646"/>
      <c r="BU243" s="646"/>
      <c r="BV243" s="646"/>
      <c r="BW243" s="646"/>
      <c r="BX243" s="433"/>
      <c r="BY243" s="646"/>
      <c r="BZ243" s="646"/>
      <c r="CA243" s="646"/>
      <c r="CB243" s="647"/>
    </row>
    <row r="244" spans="1:82" s="31" customFormat="1" ht="23.25" customHeight="1">
      <c r="A244" s="427"/>
      <c r="B244" s="428"/>
      <c r="C244" s="428"/>
      <c r="D244" s="429"/>
      <c r="E244" s="439" t="s">
        <v>241</v>
      </c>
      <c r="F244" s="654"/>
      <c r="G244" s="654"/>
      <c r="H244" s="654"/>
      <c r="I244" s="654"/>
      <c r="J244" s="654"/>
      <c r="K244" s="654"/>
      <c r="L244" s="654"/>
      <c r="M244" s="654"/>
      <c r="N244" s="654"/>
      <c r="O244" s="654"/>
      <c r="P244" s="654"/>
      <c r="Q244" s="654"/>
      <c r="R244" s="654"/>
      <c r="S244" s="654"/>
      <c r="T244" s="654"/>
      <c r="U244" s="654"/>
      <c r="V244" s="654"/>
      <c r="W244" s="654"/>
      <c r="X244" s="654"/>
      <c r="Y244" s="654"/>
      <c r="Z244" s="654"/>
      <c r="AA244" s="654"/>
      <c r="AB244" s="654"/>
      <c r="AC244" s="654"/>
      <c r="AD244" s="654"/>
      <c r="AE244" s="654"/>
      <c r="AF244" s="654"/>
      <c r="AG244" s="654"/>
      <c r="AH244" s="654"/>
      <c r="AI244" s="654"/>
      <c r="AJ244" s="654"/>
      <c r="AK244" s="654"/>
      <c r="AL244" s="654"/>
      <c r="AM244" s="654"/>
      <c r="AN244" s="654"/>
      <c r="AO244" s="654"/>
      <c r="AP244" s="654"/>
      <c r="AQ244" s="654"/>
      <c r="AR244" s="654"/>
      <c r="AS244" s="654"/>
      <c r="AT244" s="654"/>
      <c r="AU244" s="654"/>
      <c r="AV244" s="654"/>
      <c r="AW244" s="436"/>
      <c r="AX244" s="437"/>
      <c r="AY244" s="437"/>
      <c r="AZ244" s="437"/>
      <c r="BA244" s="437"/>
      <c r="BB244" s="437"/>
      <c r="BC244" s="437"/>
      <c r="BD244" s="437"/>
      <c r="BE244" s="437"/>
      <c r="BF244" s="438"/>
      <c r="BG244" s="436"/>
      <c r="BH244" s="437"/>
      <c r="BI244" s="437"/>
      <c r="BJ244" s="437"/>
      <c r="BK244" s="437"/>
      <c r="BL244" s="437"/>
      <c r="BM244" s="437"/>
      <c r="BN244" s="437"/>
      <c r="BO244" s="438"/>
      <c r="BP244" s="436"/>
      <c r="BQ244" s="437"/>
      <c r="BR244" s="437"/>
      <c r="BS244" s="437"/>
      <c r="BT244" s="437"/>
      <c r="BU244" s="437"/>
      <c r="BV244" s="437"/>
      <c r="BW244" s="437"/>
      <c r="BX244" s="436"/>
      <c r="BY244" s="437"/>
      <c r="BZ244" s="437"/>
      <c r="CA244" s="437"/>
      <c r="CB244" s="438"/>
      <c r="CC244" s="31">
        <f>AW234*0.002</f>
        <v>0</v>
      </c>
      <c r="CD244" s="31">
        <f>CE231*0.002</f>
        <v>43256.308000000005</v>
      </c>
    </row>
    <row r="245" spans="1:82" s="31" customFormat="1" ht="15">
      <c r="A245" s="424" t="s">
        <v>242</v>
      </c>
      <c r="B245" s="425"/>
      <c r="C245" s="425"/>
      <c r="D245" s="426"/>
      <c r="E245" s="430" t="s">
        <v>218</v>
      </c>
      <c r="F245" s="644"/>
      <c r="G245" s="644"/>
      <c r="H245" s="644"/>
      <c r="I245" s="644"/>
      <c r="J245" s="644"/>
      <c r="K245" s="644"/>
      <c r="L245" s="644"/>
      <c r="M245" s="644"/>
      <c r="N245" s="644"/>
      <c r="O245" s="644"/>
      <c r="P245" s="644"/>
      <c r="Q245" s="644"/>
      <c r="R245" s="644"/>
      <c r="S245" s="644"/>
      <c r="T245" s="644"/>
      <c r="U245" s="644"/>
      <c r="V245" s="644"/>
      <c r="W245" s="644"/>
      <c r="X245" s="644"/>
      <c r="Y245" s="644"/>
      <c r="Z245" s="644"/>
      <c r="AA245" s="644"/>
      <c r="AB245" s="644"/>
      <c r="AC245" s="644"/>
      <c r="AD245" s="644"/>
      <c r="AE245" s="644"/>
      <c r="AF245" s="644"/>
      <c r="AG245" s="644"/>
      <c r="AH245" s="644"/>
      <c r="AI245" s="644"/>
      <c r="AJ245" s="644"/>
      <c r="AK245" s="644"/>
      <c r="AL245" s="644"/>
      <c r="AM245" s="644"/>
      <c r="AN245" s="644"/>
      <c r="AO245" s="644"/>
      <c r="AP245" s="644"/>
      <c r="AQ245" s="644"/>
      <c r="AR245" s="644"/>
      <c r="AS245" s="644"/>
      <c r="AT245" s="644"/>
      <c r="AU245" s="644"/>
      <c r="AV245" s="645"/>
      <c r="AW245" s="433"/>
      <c r="AX245" s="646"/>
      <c r="AY245" s="646"/>
      <c r="AZ245" s="646"/>
      <c r="BA245" s="646"/>
      <c r="BB245" s="646"/>
      <c r="BC245" s="646"/>
      <c r="BD245" s="646"/>
      <c r="BE245" s="646"/>
      <c r="BF245" s="647"/>
      <c r="BG245" s="433"/>
      <c r="BH245" s="646"/>
      <c r="BI245" s="646"/>
      <c r="BJ245" s="646"/>
      <c r="BK245" s="646"/>
      <c r="BL245" s="646"/>
      <c r="BM245" s="646"/>
      <c r="BN245" s="646"/>
      <c r="BO245" s="647"/>
      <c r="BP245" s="648"/>
      <c r="BQ245" s="649"/>
      <c r="BR245" s="649"/>
      <c r="BS245" s="649"/>
      <c r="BT245" s="649"/>
      <c r="BU245" s="649"/>
      <c r="BV245" s="649"/>
      <c r="BW245" s="650"/>
      <c r="BX245" s="648"/>
      <c r="BY245" s="649"/>
      <c r="BZ245" s="649"/>
      <c r="CA245" s="649"/>
      <c r="CB245" s="650"/>
    </row>
    <row r="246" spans="1:82" s="31" customFormat="1" ht="15">
      <c r="A246" s="427"/>
      <c r="B246" s="428"/>
      <c r="C246" s="428"/>
      <c r="D246" s="429"/>
      <c r="E246" s="439" t="s">
        <v>241</v>
      </c>
      <c r="F246" s="654"/>
      <c r="G246" s="654"/>
      <c r="H246" s="654"/>
      <c r="I246" s="654"/>
      <c r="J246" s="654"/>
      <c r="K246" s="654"/>
      <c r="L246" s="654"/>
      <c r="M246" s="654"/>
      <c r="N246" s="654"/>
      <c r="O246" s="654"/>
      <c r="P246" s="654"/>
      <c r="Q246" s="654"/>
      <c r="R246" s="654"/>
      <c r="S246" s="654"/>
      <c r="T246" s="654"/>
      <c r="U246" s="654"/>
      <c r="V246" s="654"/>
      <c r="W246" s="654"/>
      <c r="X246" s="654"/>
      <c r="Y246" s="654"/>
      <c r="Z246" s="654"/>
      <c r="AA246" s="654"/>
      <c r="AB246" s="654"/>
      <c r="AC246" s="654"/>
      <c r="AD246" s="654"/>
      <c r="AE246" s="654"/>
      <c r="AF246" s="654"/>
      <c r="AG246" s="654"/>
      <c r="AH246" s="654"/>
      <c r="AI246" s="654"/>
      <c r="AJ246" s="654"/>
      <c r="AK246" s="654"/>
      <c r="AL246" s="654"/>
      <c r="AM246" s="654"/>
      <c r="AN246" s="654"/>
      <c r="AO246" s="654"/>
      <c r="AP246" s="654"/>
      <c r="AQ246" s="654"/>
      <c r="AR246" s="654"/>
      <c r="AS246" s="654"/>
      <c r="AT246" s="654"/>
      <c r="AU246" s="654"/>
      <c r="AV246" s="654"/>
      <c r="AW246" s="436"/>
      <c r="AX246" s="437"/>
      <c r="AY246" s="437"/>
      <c r="AZ246" s="437"/>
      <c r="BA246" s="437"/>
      <c r="BB246" s="437"/>
      <c r="BC246" s="437"/>
      <c r="BD246" s="437"/>
      <c r="BE246" s="437"/>
      <c r="BF246" s="438"/>
      <c r="BG246" s="436"/>
      <c r="BH246" s="437"/>
      <c r="BI246" s="437"/>
      <c r="BJ246" s="437"/>
      <c r="BK246" s="437"/>
      <c r="BL246" s="437"/>
      <c r="BM246" s="437"/>
      <c r="BN246" s="437"/>
      <c r="BO246" s="438"/>
      <c r="BP246" s="651"/>
      <c r="BQ246" s="652"/>
      <c r="BR246" s="652"/>
      <c r="BS246" s="652"/>
      <c r="BT246" s="652"/>
      <c r="BU246" s="652"/>
      <c r="BV246" s="652"/>
      <c r="BW246" s="653"/>
      <c r="BX246" s="651"/>
      <c r="BY246" s="652"/>
      <c r="BZ246" s="652"/>
      <c r="CA246" s="652"/>
      <c r="CB246" s="653"/>
    </row>
    <row r="247" spans="1:82" s="31" customFormat="1" ht="21" customHeight="1">
      <c r="A247" s="424">
        <v>3</v>
      </c>
      <c r="B247" s="425"/>
      <c r="C247" s="425"/>
      <c r="D247" s="426"/>
      <c r="E247" s="430" t="s">
        <v>220</v>
      </c>
      <c r="F247" s="644"/>
      <c r="G247" s="644"/>
      <c r="H247" s="644"/>
      <c r="I247" s="644"/>
      <c r="J247" s="644"/>
      <c r="K247" s="644"/>
      <c r="L247" s="644"/>
      <c r="M247" s="644"/>
      <c r="N247" s="644"/>
      <c r="O247" s="644"/>
      <c r="P247" s="644"/>
      <c r="Q247" s="644"/>
      <c r="R247" s="644"/>
      <c r="S247" s="644"/>
      <c r="T247" s="644"/>
      <c r="U247" s="644"/>
      <c r="V247" s="644"/>
      <c r="W247" s="644"/>
      <c r="X247" s="644"/>
      <c r="Y247" s="644"/>
      <c r="Z247" s="644"/>
      <c r="AA247" s="644"/>
      <c r="AB247" s="644"/>
      <c r="AC247" s="644"/>
      <c r="AD247" s="644"/>
      <c r="AE247" s="644"/>
      <c r="AF247" s="644"/>
      <c r="AG247" s="644"/>
      <c r="AH247" s="644"/>
      <c r="AI247" s="644"/>
      <c r="AJ247" s="644"/>
      <c r="AK247" s="644"/>
      <c r="AL247" s="644"/>
      <c r="AM247" s="644"/>
      <c r="AN247" s="644"/>
      <c r="AO247" s="644"/>
      <c r="AP247" s="644"/>
      <c r="AQ247" s="644"/>
      <c r="AR247" s="644"/>
      <c r="AS247" s="644"/>
      <c r="AT247" s="644"/>
      <c r="AU247" s="644"/>
      <c r="AV247" s="645"/>
      <c r="AW247" s="433">
        <f>AW229</f>
        <v>0</v>
      </c>
      <c r="AX247" s="646"/>
      <c r="AY247" s="646"/>
      <c r="AZ247" s="646"/>
      <c r="BA247" s="646"/>
      <c r="BB247" s="646"/>
      <c r="BC247" s="646"/>
      <c r="BD247" s="646"/>
      <c r="BE247" s="646"/>
      <c r="BF247" s="647"/>
      <c r="BG247" s="433"/>
      <c r="BH247" s="467"/>
      <c r="BI247" s="467"/>
      <c r="BJ247" s="467"/>
      <c r="BK247" s="467"/>
      <c r="BL247" s="467"/>
      <c r="BM247" s="467"/>
      <c r="BN247" s="467"/>
      <c r="BO247" s="462"/>
      <c r="BP247" s="433"/>
      <c r="BQ247" s="467"/>
      <c r="BR247" s="467"/>
      <c r="BS247" s="467"/>
      <c r="BT247" s="467"/>
      <c r="BU247" s="467"/>
      <c r="BV247" s="467"/>
      <c r="BW247" s="467"/>
      <c r="BX247" s="433"/>
      <c r="BY247" s="467"/>
      <c r="BZ247" s="467"/>
      <c r="CA247" s="467"/>
      <c r="CB247" s="462"/>
    </row>
    <row r="248" spans="1:82" s="31" customFormat="1" ht="15">
      <c r="A248" s="427"/>
      <c r="B248" s="428"/>
      <c r="C248" s="428"/>
      <c r="D248" s="429"/>
      <c r="E248" s="439" t="s">
        <v>221</v>
      </c>
      <c r="F248" s="654"/>
      <c r="G248" s="654"/>
      <c r="H248" s="654"/>
      <c r="I248" s="654"/>
      <c r="J248" s="654"/>
      <c r="K248" s="654"/>
      <c r="L248" s="654"/>
      <c r="M248" s="654"/>
      <c r="N248" s="654"/>
      <c r="O248" s="654"/>
      <c r="P248" s="654"/>
      <c r="Q248" s="654"/>
      <c r="R248" s="654"/>
      <c r="S248" s="654"/>
      <c r="T248" s="654"/>
      <c r="U248" s="654"/>
      <c r="V248" s="654"/>
      <c r="W248" s="654"/>
      <c r="X248" s="654"/>
      <c r="Y248" s="654"/>
      <c r="Z248" s="654"/>
      <c r="AA248" s="654"/>
      <c r="AB248" s="654"/>
      <c r="AC248" s="654"/>
      <c r="AD248" s="654"/>
      <c r="AE248" s="654"/>
      <c r="AF248" s="654"/>
      <c r="AG248" s="654"/>
      <c r="AH248" s="654"/>
      <c r="AI248" s="654"/>
      <c r="AJ248" s="654"/>
      <c r="AK248" s="654"/>
      <c r="AL248" s="654"/>
      <c r="AM248" s="654"/>
      <c r="AN248" s="654"/>
      <c r="AO248" s="654"/>
      <c r="AP248" s="654"/>
      <c r="AQ248" s="654"/>
      <c r="AR248" s="654"/>
      <c r="AS248" s="654"/>
      <c r="AT248" s="654"/>
      <c r="AU248" s="654"/>
      <c r="AV248" s="654"/>
      <c r="AW248" s="436"/>
      <c r="AX248" s="437"/>
      <c r="AY248" s="437"/>
      <c r="AZ248" s="437"/>
      <c r="BA248" s="437"/>
      <c r="BB248" s="437"/>
      <c r="BC248" s="437"/>
      <c r="BD248" s="437"/>
      <c r="BE248" s="437"/>
      <c r="BF248" s="438"/>
      <c r="BG248" s="655"/>
      <c r="BH248" s="656"/>
      <c r="BI248" s="656"/>
      <c r="BJ248" s="656"/>
      <c r="BK248" s="656"/>
      <c r="BL248" s="656"/>
      <c r="BM248" s="656"/>
      <c r="BN248" s="656"/>
      <c r="BO248" s="657"/>
      <c r="BP248" s="655"/>
      <c r="BQ248" s="656"/>
      <c r="BR248" s="656"/>
      <c r="BS248" s="656"/>
      <c r="BT248" s="656"/>
      <c r="BU248" s="656"/>
      <c r="BV248" s="656"/>
      <c r="BW248" s="656"/>
      <c r="BX248" s="655"/>
      <c r="BY248" s="656"/>
      <c r="BZ248" s="656"/>
      <c r="CA248" s="656"/>
      <c r="CB248" s="657"/>
      <c r="CC248" s="31">
        <f>AW247*0.051</f>
        <v>0</v>
      </c>
      <c r="CD248" s="31">
        <f>CE231*0.051</f>
        <v>1103035.8539999998</v>
      </c>
    </row>
    <row r="249" spans="1:82" s="31" customFormat="1" ht="12.75" customHeight="1">
      <c r="A249" s="355"/>
      <c r="B249" s="355"/>
      <c r="C249" s="355"/>
      <c r="D249" s="355"/>
      <c r="E249" s="355" t="s">
        <v>168</v>
      </c>
      <c r="F249" s="397"/>
      <c r="G249" s="397"/>
      <c r="H249" s="397"/>
      <c r="I249" s="397"/>
      <c r="J249" s="397"/>
      <c r="K249" s="397"/>
      <c r="L249" s="397"/>
      <c r="M249" s="397"/>
      <c r="N249" s="397"/>
      <c r="O249" s="397"/>
      <c r="P249" s="397"/>
      <c r="Q249" s="397"/>
      <c r="R249" s="397"/>
      <c r="S249" s="397"/>
      <c r="T249" s="397"/>
      <c r="U249" s="397"/>
      <c r="V249" s="397"/>
      <c r="W249" s="397"/>
      <c r="X249" s="397"/>
      <c r="Y249" s="397"/>
      <c r="Z249" s="397"/>
      <c r="AA249" s="397"/>
      <c r="AB249" s="397"/>
      <c r="AC249" s="397"/>
      <c r="AD249" s="397"/>
      <c r="AE249" s="397"/>
      <c r="AF249" s="397"/>
      <c r="AG249" s="397"/>
      <c r="AH249" s="397"/>
      <c r="AI249" s="397"/>
      <c r="AJ249" s="397"/>
      <c r="AK249" s="397"/>
      <c r="AL249" s="397"/>
      <c r="AM249" s="397"/>
      <c r="AN249" s="397"/>
      <c r="AO249" s="397"/>
      <c r="AP249" s="397"/>
      <c r="AQ249" s="397"/>
      <c r="AR249" s="397"/>
      <c r="AS249" s="397"/>
      <c r="AT249" s="397"/>
      <c r="AU249" s="397"/>
      <c r="AV249" s="397"/>
      <c r="AW249" s="414" t="s">
        <v>5</v>
      </c>
      <c r="AX249" s="642"/>
      <c r="AY249" s="642"/>
      <c r="AZ249" s="642"/>
      <c r="BA249" s="642"/>
      <c r="BB249" s="642"/>
      <c r="BC249" s="642"/>
      <c r="BD249" s="642"/>
      <c r="BE249" s="642" t="s">
        <v>5</v>
      </c>
      <c r="BF249" s="642"/>
      <c r="BG249" s="643">
        <v>434293.96</v>
      </c>
      <c r="BH249" s="643"/>
      <c r="BI249" s="643"/>
      <c r="BJ249" s="643"/>
      <c r="BK249" s="643"/>
      <c r="BL249" s="643"/>
      <c r="BM249" s="643"/>
      <c r="BN249" s="643"/>
      <c r="BO249" s="643"/>
      <c r="BP249" s="643"/>
      <c r="BQ249" s="643"/>
      <c r="BR249" s="643"/>
      <c r="BS249" s="643"/>
      <c r="BT249" s="643"/>
      <c r="BU249" s="643"/>
      <c r="BV249" s="643"/>
      <c r="BW249" s="643"/>
      <c r="BX249" s="643"/>
      <c r="BY249" s="643"/>
      <c r="BZ249" s="643"/>
      <c r="CA249" s="643"/>
      <c r="CB249" s="643"/>
    </row>
    <row r="250" spans="1:82" s="31" customFormat="1" ht="12.75" customHeight="1">
      <c r="A250" s="86"/>
      <c r="B250" s="86"/>
      <c r="C250" s="86"/>
      <c r="D250" s="86"/>
      <c r="E250" s="86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2"/>
      <c r="U250" s="242"/>
      <c r="V250" s="242"/>
      <c r="W250" s="242"/>
      <c r="X250" s="242"/>
      <c r="Y250" s="242"/>
      <c r="Z250" s="242"/>
      <c r="AA250" s="242"/>
      <c r="AB250" s="242"/>
      <c r="AC250" s="242"/>
      <c r="AD250" s="242"/>
      <c r="AE250" s="259"/>
      <c r="AF250" s="259"/>
      <c r="AG250" s="259"/>
      <c r="AH250" s="259"/>
      <c r="AI250" s="259"/>
      <c r="AJ250" s="259"/>
      <c r="AK250" s="259"/>
      <c r="AL250" s="259"/>
      <c r="AM250" s="259"/>
      <c r="AN250" s="259"/>
      <c r="AO250" s="259"/>
      <c r="AP250" s="259"/>
      <c r="AQ250" s="259"/>
      <c r="AR250" s="259"/>
      <c r="AS250" s="259"/>
      <c r="AT250" s="259"/>
      <c r="AU250" s="259"/>
      <c r="AV250" s="259"/>
      <c r="AW250" s="260"/>
      <c r="AX250" s="261"/>
      <c r="AY250" s="261"/>
      <c r="AZ250" s="261"/>
      <c r="BA250" s="261"/>
      <c r="BB250" s="261"/>
      <c r="BC250" s="261"/>
      <c r="BD250" s="261"/>
      <c r="BE250" s="261"/>
      <c r="BF250" s="261"/>
      <c r="BG250" s="262"/>
      <c r="BH250" s="262"/>
      <c r="BI250" s="262"/>
      <c r="BJ250" s="262"/>
      <c r="BK250" s="262"/>
      <c r="BL250" s="262"/>
      <c r="BM250" s="262"/>
      <c r="BN250" s="262"/>
      <c r="BO250" s="262"/>
      <c r="BP250" s="262"/>
      <c r="BQ250" s="262"/>
      <c r="BR250" s="262"/>
      <c r="BS250" s="262"/>
      <c r="BT250" s="262"/>
      <c r="BU250" s="262"/>
      <c r="BV250" s="262"/>
      <c r="BW250" s="262"/>
      <c r="BX250" s="262"/>
      <c r="BY250" s="262"/>
      <c r="BZ250" s="262"/>
      <c r="CA250" s="262"/>
      <c r="CB250" s="262"/>
    </row>
    <row r="251" spans="1:82" s="31" customFormat="1" ht="15">
      <c r="A251" s="389" t="s">
        <v>179</v>
      </c>
      <c r="B251" s="389"/>
      <c r="C251" s="389"/>
      <c r="D251" s="389"/>
      <c r="E251" s="389"/>
      <c r="F251" s="389"/>
      <c r="G251" s="389"/>
      <c r="H251" s="389"/>
      <c r="I251" s="389"/>
      <c r="J251" s="389"/>
      <c r="K251" s="389"/>
      <c r="L251" s="389"/>
      <c r="M251" s="389"/>
      <c r="N251" s="389"/>
      <c r="O251" s="389"/>
      <c r="P251" s="389"/>
      <c r="Q251" s="389"/>
      <c r="R251" s="389"/>
      <c r="S251" s="389"/>
      <c r="T251" s="389"/>
      <c r="U251" s="389"/>
      <c r="V251" s="389"/>
      <c r="W251" s="389"/>
      <c r="X251" s="389"/>
      <c r="Y251" s="389"/>
      <c r="Z251" s="389"/>
      <c r="AA251" s="389"/>
      <c r="AB251" s="389"/>
      <c r="AC251" s="389"/>
      <c r="AD251" s="389"/>
      <c r="AE251" s="389"/>
      <c r="AF251" s="389"/>
      <c r="AG251" s="389"/>
      <c r="AH251" s="389"/>
      <c r="AI251" s="389"/>
      <c r="AJ251" s="389"/>
      <c r="AK251" s="389"/>
      <c r="AL251" s="389"/>
      <c r="AM251" s="389"/>
      <c r="AN251" s="389"/>
      <c r="AO251" s="389"/>
      <c r="AP251" s="389"/>
      <c r="AQ251" s="389"/>
      <c r="AR251" s="389"/>
      <c r="AS251" s="389"/>
      <c r="AT251" s="389"/>
      <c r="AU251" s="389"/>
      <c r="AV251" s="389"/>
      <c r="AW251" s="389"/>
      <c r="AX251" s="389"/>
      <c r="AY251" s="389"/>
      <c r="AZ251" s="389"/>
      <c r="BA251" s="389"/>
      <c r="BB251" s="389"/>
      <c r="BC251" s="389"/>
      <c r="BD251" s="389"/>
      <c r="BE251" s="389"/>
      <c r="BF251" s="389"/>
      <c r="BG251" s="389"/>
      <c r="BH251" s="389"/>
      <c r="BI251" s="389"/>
      <c r="BJ251" s="389"/>
      <c r="BK251" s="389"/>
      <c r="BL251" s="389"/>
      <c r="BM251" s="389"/>
      <c r="BN251" s="389"/>
      <c r="BO251" s="389"/>
      <c r="BP251" s="389"/>
      <c r="BQ251" s="389"/>
      <c r="BR251" s="389"/>
      <c r="BS251" s="389"/>
      <c r="BT251" s="389"/>
      <c r="BU251" s="389"/>
      <c r="BV251" s="389"/>
      <c r="BW251" s="389"/>
      <c r="BX251" s="389"/>
      <c r="BY251" s="389"/>
      <c r="BZ251" s="389"/>
      <c r="CA251" s="389"/>
      <c r="CB251" s="389"/>
    </row>
    <row r="252" spans="1:82" s="31" customFormat="1" ht="10.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</row>
    <row r="253" spans="1:82" s="31" customFormat="1" ht="15">
      <c r="A253" s="389" t="s">
        <v>161</v>
      </c>
      <c r="B253" s="389"/>
      <c r="C253" s="389"/>
      <c r="D253" s="389"/>
      <c r="E253" s="389"/>
      <c r="F253" s="389"/>
      <c r="G253" s="389"/>
      <c r="H253" s="389"/>
      <c r="I253" s="389"/>
      <c r="J253" s="389"/>
      <c r="K253" s="389"/>
      <c r="L253" s="389"/>
      <c r="M253" s="389"/>
      <c r="N253" s="389"/>
      <c r="O253" s="389"/>
      <c r="P253" s="389"/>
      <c r="Q253" s="389"/>
      <c r="R253" s="389"/>
      <c r="S253" s="389"/>
      <c r="T253" s="389"/>
      <c r="U253" s="389"/>
      <c r="V253" s="389"/>
      <c r="W253" s="389"/>
      <c r="X253" s="389"/>
      <c r="Y253" s="389"/>
      <c r="Z253" s="389"/>
      <c r="AA253" s="389"/>
      <c r="AB253" s="389"/>
      <c r="AC253" s="389"/>
      <c r="AD253" s="389"/>
      <c r="AE253" s="570" t="s">
        <v>601</v>
      </c>
      <c r="AF253" s="570"/>
      <c r="AG253" s="570"/>
      <c r="AH253" s="570"/>
      <c r="AI253" s="570"/>
      <c r="AJ253" s="570"/>
      <c r="AK253" s="570"/>
      <c r="AL253" s="570"/>
      <c r="AM253" s="570"/>
      <c r="AN253" s="570"/>
      <c r="AO253" s="570"/>
      <c r="AP253" s="570"/>
      <c r="AQ253" s="570"/>
      <c r="AR253" s="570"/>
      <c r="AS253" s="570"/>
      <c r="AT253" s="570"/>
      <c r="AU253" s="570"/>
      <c r="AV253" s="570"/>
      <c r="AW253" s="570"/>
      <c r="AX253" s="570"/>
      <c r="AY253" s="570"/>
      <c r="AZ253" s="570"/>
      <c r="BA253" s="570"/>
      <c r="BB253" s="570"/>
      <c r="BC253" s="570"/>
      <c r="BD253" s="570"/>
      <c r="BE253" s="570"/>
      <c r="BF253" s="570"/>
      <c r="BG253" s="570"/>
      <c r="BH253" s="570"/>
      <c r="BI253" s="570"/>
      <c r="BJ253" s="570"/>
      <c r="BK253" s="570"/>
      <c r="BL253" s="570"/>
      <c r="BM253" s="570"/>
      <c r="BN253" s="570"/>
      <c r="BO253" s="570"/>
      <c r="BP253" s="570"/>
      <c r="BQ253" s="570"/>
      <c r="BR253" s="570"/>
      <c r="BS253" s="570"/>
      <c r="BT253" s="570"/>
      <c r="BU253" s="570"/>
      <c r="BV253" s="570"/>
      <c r="BW253" s="570"/>
      <c r="BX253" s="570"/>
      <c r="BY253" s="570"/>
      <c r="BZ253" s="570"/>
      <c r="CA253" s="570"/>
      <c r="CB253" s="570"/>
    </row>
    <row r="254" spans="1:82" s="31" customFormat="1" ht="9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</row>
    <row r="255" spans="1:82" s="31" customFormat="1" ht="15">
      <c r="A255" s="33" t="s">
        <v>162</v>
      </c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570" t="s">
        <v>172</v>
      </c>
      <c r="T255" s="570"/>
      <c r="U255" s="570"/>
      <c r="V255" s="570"/>
      <c r="W255" s="570"/>
      <c r="X255" s="570"/>
      <c r="Y255" s="570"/>
      <c r="Z255" s="570"/>
      <c r="AA255" s="570"/>
      <c r="AB255" s="570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570"/>
      <c r="AN255" s="570"/>
      <c r="AO255" s="570"/>
      <c r="AP255" s="570"/>
      <c r="AQ255" s="570"/>
      <c r="AR255" s="570"/>
      <c r="AS255" s="570"/>
      <c r="AT255" s="570"/>
      <c r="AU255" s="570"/>
      <c r="AV255" s="570"/>
      <c r="AW255" s="570"/>
      <c r="AX255" s="570"/>
      <c r="AY255" s="570"/>
      <c r="AZ255" s="570"/>
      <c r="BA255" s="570"/>
      <c r="BB255" s="570"/>
      <c r="BC255" s="570"/>
      <c r="BD255" s="570"/>
      <c r="BE255" s="570"/>
      <c r="BF255" s="570"/>
      <c r="BG255" s="570"/>
      <c r="BH255" s="570"/>
      <c r="BI255" s="570"/>
      <c r="BJ255" s="570"/>
      <c r="BK255" s="570"/>
      <c r="BL255" s="570"/>
      <c r="BM255" s="570"/>
      <c r="BN255" s="570"/>
      <c r="BO255" s="570"/>
      <c r="BP255" s="570"/>
      <c r="BQ255" s="570"/>
      <c r="BR255" s="570"/>
      <c r="BS255" s="570"/>
      <c r="BT255" s="570"/>
      <c r="BU255" s="570"/>
      <c r="BV255" s="570"/>
      <c r="BW255" s="570"/>
      <c r="BX255" s="570"/>
      <c r="BY255" s="570"/>
      <c r="BZ255" s="570"/>
      <c r="CA255" s="570"/>
      <c r="CB255" s="570"/>
    </row>
    <row r="256" spans="1:82" s="31" customFormat="1" ht="9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</row>
    <row r="257" spans="1:80" s="33" customFormat="1" ht="24.75" customHeight="1">
      <c r="A257" s="33" t="s">
        <v>164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571" t="s">
        <v>201</v>
      </c>
      <c r="AI257" s="571"/>
      <c r="AJ257" s="571"/>
      <c r="AK257" s="571"/>
      <c r="AL257" s="571"/>
      <c r="AM257" s="571"/>
      <c r="AN257" s="571"/>
      <c r="AO257" s="571"/>
      <c r="AP257" s="571"/>
      <c r="AQ257" s="571"/>
      <c r="AR257" s="571"/>
      <c r="AS257" s="571"/>
      <c r="AT257" s="571"/>
      <c r="AU257" s="571"/>
      <c r="AV257" s="571"/>
      <c r="AW257" s="571"/>
      <c r="AX257" s="571"/>
      <c r="AY257" s="571"/>
      <c r="AZ257" s="571"/>
      <c r="BA257" s="571"/>
      <c r="BB257" s="571"/>
      <c r="BC257" s="571"/>
      <c r="BD257" s="571"/>
      <c r="BE257" s="571"/>
      <c r="BF257" s="571"/>
      <c r="BG257" s="571"/>
      <c r="BH257" s="571"/>
      <c r="BI257" s="571"/>
      <c r="BJ257" s="571"/>
      <c r="BK257" s="571"/>
      <c r="BL257" s="571"/>
      <c r="BM257" s="571"/>
      <c r="BN257" s="571"/>
      <c r="BO257" s="571"/>
      <c r="BP257" s="571"/>
      <c r="BQ257" s="571"/>
      <c r="BR257" s="571"/>
      <c r="BS257" s="571"/>
      <c r="BT257" s="571"/>
      <c r="BU257" s="571"/>
      <c r="BV257" s="571"/>
      <c r="BW257" s="571"/>
      <c r="BX257" s="571"/>
      <c r="BY257" s="571"/>
      <c r="BZ257" s="571"/>
      <c r="CA257" s="571"/>
      <c r="CB257" s="571"/>
    </row>
    <row r="258" spans="1:80" s="31" customFormat="1" ht="27.75" customHeight="1">
      <c r="A258" s="389" t="s">
        <v>602</v>
      </c>
      <c r="B258" s="389"/>
      <c r="C258" s="389"/>
      <c r="D258" s="389"/>
      <c r="E258" s="389"/>
      <c r="F258" s="389"/>
      <c r="G258" s="389"/>
      <c r="H258" s="389"/>
      <c r="I258" s="389"/>
      <c r="J258" s="389"/>
      <c r="K258" s="389"/>
      <c r="L258" s="389"/>
      <c r="M258" s="389"/>
      <c r="N258" s="389"/>
      <c r="O258" s="389"/>
      <c r="P258" s="389"/>
      <c r="Q258" s="389"/>
      <c r="R258" s="389"/>
      <c r="S258" s="389"/>
      <c r="T258" s="389"/>
      <c r="U258" s="389"/>
      <c r="V258" s="389"/>
      <c r="W258" s="389"/>
      <c r="X258" s="389"/>
      <c r="Y258" s="389"/>
      <c r="Z258" s="389"/>
      <c r="AA258" s="389"/>
      <c r="AB258" s="389"/>
      <c r="AC258" s="389"/>
      <c r="AD258" s="389"/>
      <c r="AE258" s="389"/>
      <c r="AF258" s="389"/>
      <c r="AG258" s="389"/>
      <c r="AH258" s="389"/>
      <c r="AI258" s="389"/>
      <c r="AJ258" s="389"/>
      <c r="AK258" s="389"/>
      <c r="AL258" s="389"/>
      <c r="AM258" s="389"/>
      <c r="AN258" s="389"/>
      <c r="AO258" s="389"/>
      <c r="AP258" s="389"/>
      <c r="AQ258" s="389"/>
      <c r="AR258" s="389"/>
      <c r="AS258" s="389"/>
      <c r="AT258" s="389"/>
      <c r="AU258" s="389"/>
      <c r="AV258" s="389"/>
      <c r="AW258" s="389"/>
      <c r="AX258" s="389"/>
      <c r="AY258" s="389"/>
      <c r="AZ258" s="389"/>
      <c r="BA258" s="389"/>
      <c r="BB258" s="389"/>
      <c r="BC258" s="389"/>
      <c r="BD258" s="389"/>
      <c r="BE258" s="389"/>
      <c r="BF258" s="389"/>
      <c r="BG258" s="389"/>
      <c r="BH258" s="389"/>
      <c r="BI258" s="389"/>
      <c r="BJ258" s="389"/>
      <c r="BK258" s="389"/>
      <c r="BL258" s="389"/>
      <c r="BM258" s="389"/>
      <c r="BN258" s="389"/>
      <c r="BO258" s="389"/>
      <c r="BP258" s="389"/>
      <c r="BQ258" s="389"/>
      <c r="BR258" s="389"/>
      <c r="BS258" s="389"/>
      <c r="BT258" s="389"/>
      <c r="BU258" s="389"/>
      <c r="BV258" s="389"/>
      <c r="BW258" s="389"/>
      <c r="BX258" s="389"/>
      <c r="BY258" s="389"/>
      <c r="BZ258" s="389"/>
      <c r="CA258" s="389"/>
      <c r="CB258" s="389"/>
    </row>
    <row r="259" spans="1:80" s="31" customFormat="1" ht="8.4499999999999993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</row>
    <row r="260" spans="1:80" s="31" customFormat="1" ht="15">
      <c r="A260" s="370" t="s">
        <v>187</v>
      </c>
      <c r="B260" s="371"/>
      <c r="C260" s="371"/>
      <c r="D260" s="372"/>
      <c r="E260" s="379" t="s">
        <v>166</v>
      </c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0"/>
      <c r="W260" s="340"/>
      <c r="X260" s="340"/>
      <c r="Y260" s="340"/>
      <c r="Z260" s="340"/>
      <c r="AA260" s="340"/>
      <c r="AB260" s="340"/>
      <c r="AC260" s="340"/>
      <c r="AD260" s="340"/>
      <c r="AE260" s="340"/>
      <c r="AF260" s="340"/>
      <c r="AG260" s="340"/>
      <c r="AH260" s="340"/>
      <c r="AI260" s="340"/>
      <c r="AJ260" s="340"/>
      <c r="AK260" s="340"/>
      <c r="AL260" s="340"/>
      <c r="AM260" s="340"/>
      <c r="AN260" s="340"/>
      <c r="AO260" s="340"/>
      <c r="AP260" s="340"/>
      <c r="AQ260" s="340"/>
      <c r="AR260" s="340"/>
      <c r="AS260" s="340"/>
      <c r="AT260" s="340"/>
      <c r="AU260" s="370" t="s">
        <v>280</v>
      </c>
      <c r="AV260" s="518"/>
      <c r="AW260" s="518"/>
      <c r="AX260" s="518"/>
      <c r="AY260" s="518"/>
      <c r="AZ260" s="518"/>
      <c r="BA260" s="518"/>
      <c r="BB260" s="518"/>
      <c r="BC260" s="519"/>
      <c r="BD260" s="379" t="s">
        <v>308</v>
      </c>
      <c r="BE260" s="340"/>
      <c r="BF260" s="340"/>
      <c r="BG260" s="340"/>
      <c r="BH260" s="340"/>
      <c r="BI260" s="340"/>
      <c r="BJ260" s="340"/>
      <c r="BK260" s="340"/>
      <c r="BL260" s="340"/>
      <c r="BM260" s="340"/>
      <c r="BN260" s="340"/>
      <c r="BO260" s="340"/>
      <c r="BP260" s="340"/>
      <c r="BQ260" s="340"/>
      <c r="BR260" s="340"/>
      <c r="BS260" s="340"/>
      <c r="BT260" s="340"/>
      <c r="BU260" s="340"/>
      <c r="BV260" s="340"/>
      <c r="BW260" s="340"/>
      <c r="BX260" s="340"/>
      <c r="BY260" s="340"/>
      <c r="BZ260" s="340"/>
      <c r="CA260" s="340"/>
      <c r="CB260" s="340"/>
    </row>
    <row r="261" spans="1:80" s="31" customFormat="1" ht="15" customHeight="1">
      <c r="A261" s="373"/>
      <c r="B261" s="374"/>
      <c r="C261" s="374"/>
      <c r="D261" s="375"/>
      <c r="E261" s="340"/>
      <c r="F261" s="340"/>
      <c r="G261" s="340"/>
      <c r="H261" s="340"/>
      <c r="I261" s="340"/>
      <c r="J261" s="340"/>
      <c r="K261" s="340"/>
      <c r="L261" s="340"/>
      <c r="M261" s="340"/>
      <c r="N261" s="340"/>
      <c r="O261" s="340"/>
      <c r="P261" s="340"/>
      <c r="Q261" s="340"/>
      <c r="R261" s="340"/>
      <c r="S261" s="340"/>
      <c r="T261" s="340"/>
      <c r="U261" s="340"/>
      <c r="V261" s="340"/>
      <c r="W261" s="340"/>
      <c r="X261" s="340"/>
      <c r="Y261" s="340"/>
      <c r="Z261" s="340"/>
      <c r="AA261" s="340"/>
      <c r="AB261" s="340"/>
      <c r="AC261" s="340"/>
      <c r="AD261" s="340"/>
      <c r="AE261" s="340"/>
      <c r="AF261" s="340"/>
      <c r="AG261" s="340"/>
      <c r="AH261" s="340"/>
      <c r="AI261" s="340"/>
      <c r="AJ261" s="340"/>
      <c r="AK261" s="340"/>
      <c r="AL261" s="340"/>
      <c r="AM261" s="340"/>
      <c r="AN261" s="340"/>
      <c r="AO261" s="340"/>
      <c r="AP261" s="340"/>
      <c r="AQ261" s="340"/>
      <c r="AR261" s="340"/>
      <c r="AS261" s="340"/>
      <c r="AT261" s="340"/>
      <c r="AU261" s="520"/>
      <c r="AV261" s="521"/>
      <c r="AW261" s="521"/>
      <c r="AX261" s="521"/>
      <c r="AY261" s="521"/>
      <c r="AZ261" s="521"/>
      <c r="BA261" s="521"/>
      <c r="BB261" s="521"/>
      <c r="BC261" s="522"/>
      <c r="BD261" s="379" t="s">
        <v>276</v>
      </c>
      <c r="BE261" s="340"/>
      <c r="BF261" s="340"/>
      <c r="BG261" s="340"/>
      <c r="BH261" s="340"/>
      <c r="BI261" s="340"/>
      <c r="BJ261" s="340"/>
      <c r="BK261" s="340"/>
      <c r="BL261" s="340"/>
      <c r="BM261" s="340"/>
      <c r="BN261" s="379" t="s">
        <v>274</v>
      </c>
      <c r="BO261" s="340"/>
      <c r="BP261" s="340"/>
      <c r="BQ261" s="340"/>
      <c r="BR261" s="340"/>
      <c r="BS261" s="340"/>
      <c r="BT261" s="340"/>
      <c r="BU261" s="340"/>
      <c r="BV261" s="340"/>
      <c r="BW261" s="340"/>
      <c r="BX261" s="340"/>
      <c r="BY261" s="340"/>
      <c r="BZ261" s="340"/>
      <c r="CA261" s="340"/>
      <c r="CB261" s="340"/>
    </row>
    <row r="262" spans="1:80" s="31" customFormat="1" ht="15" customHeight="1">
      <c r="A262" s="376"/>
      <c r="B262" s="377"/>
      <c r="C262" s="377"/>
      <c r="D262" s="378"/>
      <c r="E262" s="340"/>
      <c r="F262" s="340"/>
      <c r="G262" s="340"/>
      <c r="H262" s="340"/>
      <c r="I262" s="340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  <c r="U262" s="340"/>
      <c r="V262" s="340"/>
      <c r="W262" s="340"/>
      <c r="X262" s="340"/>
      <c r="Y262" s="340"/>
      <c r="Z262" s="340"/>
      <c r="AA262" s="340"/>
      <c r="AB262" s="340"/>
      <c r="AC262" s="340"/>
      <c r="AD262" s="340"/>
      <c r="AE262" s="340"/>
      <c r="AF262" s="340"/>
      <c r="AG262" s="340"/>
      <c r="AH262" s="340"/>
      <c r="AI262" s="340"/>
      <c r="AJ262" s="340"/>
      <c r="AK262" s="340"/>
      <c r="AL262" s="340"/>
      <c r="AM262" s="340"/>
      <c r="AN262" s="340"/>
      <c r="AO262" s="340"/>
      <c r="AP262" s="340"/>
      <c r="AQ262" s="340"/>
      <c r="AR262" s="340"/>
      <c r="AS262" s="340"/>
      <c r="AT262" s="340"/>
      <c r="AU262" s="523"/>
      <c r="AV262" s="524"/>
      <c r="AW262" s="524"/>
      <c r="AX262" s="524"/>
      <c r="AY262" s="524"/>
      <c r="AZ262" s="524"/>
      <c r="BA262" s="524"/>
      <c r="BB262" s="524"/>
      <c r="BC262" s="525"/>
      <c r="BD262" s="340"/>
      <c r="BE262" s="340"/>
      <c r="BF262" s="340"/>
      <c r="BG262" s="340"/>
      <c r="BH262" s="340"/>
      <c r="BI262" s="340"/>
      <c r="BJ262" s="340"/>
      <c r="BK262" s="340"/>
      <c r="BL262" s="340"/>
      <c r="BM262" s="340"/>
      <c r="BN262" s="379" t="s">
        <v>485</v>
      </c>
      <c r="BO262" s="340"/>
      <c r="BP262" s="340"/>
      <c r="BQ262" s="340"/>
      <c r="BR262" s="340"/>
      <c r="BS262" s="340"/>
      <c r="BT262" s="340"/>
      <c r="BU262" s="340"/>
      <c r="BV262" s="340"/>
      <c r="BW262" s="390" t="s">
        <v>518</v>
      </c>
      <c r="BX262" s="391"/>
      <c r="BY262" s="391"/>
      <c r="BZ262" s="391"/>
      <c r="CA262" s="391"/>
      <c r="CB262" s="391"/>
    </row>
    <row r="263" spans="1:80" s="31" customFormat="1" ht="15">
      <c r="A263" s="361">
        <v>1</v>
      </c>
      <c r="B263" s="362"/>
      <c r="C263" s="362"/>
      <c r="D263" s="363"/>
      <c r="E263" s="346">
        <v>2</v>
      </c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7"/>
      <c r="AA263" s="347"/>
      <c r="AB263" s="347"/>
      <c r="AC263" s="347"/>
      <c r="AD263" s="347"/>
      <c r="AE263" s="347"/>
      <c r="AF263" s="347"/>
      <c r="AG263" s="347"/>
      <c r="AH263" s="347"/>
      <c r="AI263" s="347"/>
      <c r="AJ263" s="347"/>
      <c r="AK263" s="347"/>
      <c r="AL263" s="347"/>
      <c r="AM263" s="347"/>
      <c r="AN263" s="347"/>
      <c r="AO263" s="347"/>
      <c r="AP263" s="347"/>
      <c r="AQ263" s="347"/>
      <c r="AR263" s="347"/>
      <c r="AS263" s="347"/>
      <c r="AT263" s="347"/>
      <c r="AU263" s="361">
        <v>3</v>
      </c>
      <c r="AV263" s="526"/>
      <c r="AW263" s="526"/>
      <c r="AX263" s="526"/>
      <c r="AY263" s="526"/>
      <c r="AZ263" s="526"/>
      <c r="BA263" s="526"/>
      <c r="BB263" s="526"/>
      <c r="BC263" s="527"/>
      <c r="BD263" s="346">
        <v>4</v>
      </c>
      <c r="BE263" s="346"/>
      <c r="BF263" s="346"/>
      <c r="BG263" s="346"/>
      <c r="BH263" s="346"/>
      <c r="BI263" s="346"/>
      <c r="BJ263" s="346"/>
      <c r="BK263" s="346"/>
      <c r="BL263" s="346"/>
      <c r="BM263" s="346"/>
      <c r="BN263" s="346">
        <v>5</v>
      </c>
      <c r="BO263" s="347"/>
      <c r="BP263" s="347"/>
      <c r="BQ263" s="347"/>
      <c r="BR263" s="347"/>
      <c r="BS263" s="347"/>
      <c r="BT263" s="347"/>
      <c r="BU263" s="347"/>
      <c r="BV263" s="347"/>
      <c r="BW263" s="346">
        <v>6</v>
      </c>
      <c r="BX263" s="347"/>
      <c r="BY263" s="347"/>
      <c r="BZ263" s="347"/>
      <c r="CA263" s="347"/>
      <c r="CB263" s="347"/>
    </row>
    <row r="264" spans="1:80" s="31" customFormat="1" ht="21" customHeight="1">
      <c r="A264" s="341">
        <v>1</v>
      </c>
      <c r="B264" s="342"/>
      <c r="C264" s="342"/>
      <c r="D264" s="343"/>
      <c r="E264" s="528" t="s">
        <v>310</v>
      </c>
      <c r="F264" s="529"/>
      <c r="G264" s="529"/>
      <c r="H264" s="529"/>
      <c r="I264" s="529"/>
      <c r="J264" s="529"/>
      <c r="K264" s="529"/>
      <c r="L264" s="529"/>
      <c r="M264" s="529"/>
      <c r="N264" s="529"/>
      <c r="O264" s="529"/>
      <c r="P264" s="529"/>
      <c r="Q264" s="529"/>
      <c r="R264" s="529"/>
      <c r="S264" s="529"/>
      <c r="T264" s="529"/>
      <c r="U264" s="529"/>
      <c r="V264" s="529"/>
      <c r="W264" s="529"/>
      <c r="X264" s="529"/>
      <c r="Y264" s="529"/>
      <c r="Z264" s="529"/>
      <c r="AA264" s="529"/>
      <c r="AB264" s="529"/>
      <c r="AC264" s="529"/>
      <c r="AD264" s="529"/>
      <c r="AE264" s="529"/>
      <c r="AF264" s="529"/>
      <c r="AG264" s="529"/>
      <c r="AH264" s="529"/>
      <c r="AI264" s="529"/>
      <c r="AJ264" s="529"/>
      <c r="AK264" s="529"/>
      <c r="AL264" s="529"/>
      <c r="AM264" s="529"/>
      <c r="AN264" s="529"/>
      <c r="AO264" s="529"/>
      <c r="AP264" s="529"/>
      <c r="AQ264" s="529"/>
      <c r="AR264" s="529"/>
      <c r="AS264" s="529"/>
      <c r="AT264" s="529"/>
      <c r="AU264" s="530"/>
      <c r="AV264" s="531"/>
      <c r="AW264" s="531"/>
      <c r="AX264" s="531"/>
      <c r="AY264" s="531"/>
      <c r="AZ264" s="531"/>
      <c r="BA264" s="531"/>
      <c r="BB264" s="531"/>
      <c r="BC264" s="532"/>
      <c r="BD264" s="407">
        <v>249209</v>
      </c>
      <c r="BE264" s="407"/>
      <c r="BF264" s="407"/>
      <c r="BG264" s="407"/>
      <c r="BH264" s="407"/>
      <c r="BI264" s="407"/>
      <c r="BJ264" s="407"/>
      <c r="BK264" s="407"/>
      <c r="BL264" s="407"/>
      <c r="BM264" s="407"/>
      <c r="BN264" s="407"/>
      <c r="BO264" s="395"/>
      <c r="BP264" s="395"/>
      <c r="BQ264" s="395"/>
      <c r="BR264" s="395"/>
      <c r="BS264" s="395"/>
      <c r="BT264" s="395"/>
      <c r="BU264" s="395"/>
      <c r="BV264" s="395"/>
      <c r="BW264" s="407"/>
      <c r="BX264" s="395"/>
      <c r="BY264" s="395"/>
      <c r="BZ264" s="395"/>
      <c r="CA264" s="395"/>
      <c r="CB264" s="641"/>
    </row>
    <row r="266" spans="1:80" ht="14.25">
      <c r="A266" s="389" t="s">
        <v>603</v>
      </c>
      <c r="B266" s="389"/>
      <c r="C266" s="389"/>
      <c r="D266" s="389"/>
      <c r="E266" s="389"/>
      <c r="F266" s="389"/>
      <c r="G266" s="389"/>
      <c r="H266" s="389"/>
      <c r="I266" s="389"/>
      <c r="J266" s="389"/>
      <c r="K266" s="389"/>
      <c r="L266" s="389"/>
      <c r="M266" s="389"/>
      <c r="N266" s="389"/>
      <c r="O266" s="389"/>
      <c r="P266" s="389"/>
      <c r="Q266" s="389"/>
      <c r="R266" s="389"/>
      <c r="S266" s="389"/>
      <c r="T266" s="389"/>
      <c r="U266" s="389"/>
      <c r="V266" s="389"/>
      <c r="W266" s="389"/>
      <c r="X266" s="389"/>
      <c r="Y266" s="389"/>
      <c r="Z266" s="389"/>
      <c r="AA266" s="389"/>
      <c r="AB266" s="389"/>
      <c r="AC266" s="389"/>
      <c r="AD266" s="389"/>
      <c r="AE266" s="389"/>
      <c r="AF266" s="389"/>
      <c r="AG266" s="389"/>
      <c r="AH266" s="389"/>
      <c r="AI266" s="389"/>
      <c r="AJ266" s="389"/>
      <c r="AK266" s="389"/>
      <c r="AL266" s="389"/>
      <c r="AM266" s="389"/>
      <c r="AN266" s="389"/>
      <c r="AO266" s="389"/>
      <c r="AP266" s="389"/>
      <c r="AQ266" s="389"/>
      <c r="AR266" s="389"/>
      <c r="AS266" s="389"/>
      <c r="AT266" s="389"/>
      <c r="AU266" s="389"/>
      <c r="AV266" s="389"/>
      <c r="AW266" s="389"/>
      <c r="AX266" s="389"/>
      <c r="AY266" s="389"/>
      <c r="AZ266" s="389"/>
      <c r="BA266" s="389"/>
      <c r="BB266" s="389"/>
      <c r="BC266" s="389"/>
      <c r="BD266" s="389"/>
      <c r="BE266" s="389"/>
      <c r="BF266" s="389"/>
      <c r="BG266" s="389"/>
      <c r="BH266" s="389"/>
      <c r="BI266" s="389"/>
      <c r="BJ266" s="389"/>
      <c r="BK266" s="389"/>
      <c r="BL266" s="389"/>
      <c r="BM266" s="389"/>
      <c r="BN266" s="389"/>
      <c r="BO266" s="389"/>
      <c r="BP266" s="389"/>
      <c r="BQ266" s="389"/>
      <c r="BR266" s="389"/>
      <c r="BS266" s="389"/>
      <c r="BT266" s="389"/>
      <c r="BU266" s="389"/>
      <c r="BV266" s="389"/>
      <c r="BW266" s="389"/>
      <c r="BX266" s="389"/>
      <c r="BY266" s="389"/>
      <c r="BZ266" s="389"/>
      <c r="CA266" s="389"/>
      <c r="CB266" s="389"/>
    </row>
    <row r="267" spans="1:80" ht="14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</row>
    <row r="268" spans="1:80">
      <c r="A268" s="370" t="s">
        <v>187</v>
      </c>
      <c r="B268" s="371"/>
      <c r="C268" s="371"/>
      <c r="D268" s="372"/>
      <c r="E268" s="370" t="s">
        <v>166</v>
      </c>
      <c r="F268" s="371"/>
      <c r="G268" s="371"/>
      <c r="H268" s="371"/>
      <c r="I268" s="371"/>
      <c r="J268" s="371"/>
      <c r="K268" s="371"/>
      <c r="L268" s="371"/>
      <c r="M268" s="371"/>
      <c r="N268" s="371"/>
      <c r="O268" s="371"/>
      <c r="P268" s="371"/>
      <c r="Q268" s="371"/>
      <c r="R268" s="371"/>
      <c r="S268" s="371"/>
      <c r="T268" s="371"/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/>
      <c r="AH268" s="371"/>
      <c r="AI268" s="371"/>
      <c r="AJ268" s="371"/>
      <c r="AK268" s="371"/>
      <c r="AL268" s="371"/>
      <c r="AM268" s="372"/>
      <c r="AN268" s="370" t="s">
        <v>173</v>
      </c>
      <c r="AO268" s="371"/>
      <c r="AP268" s="371"/>
      <c r="AQ268" s="371"/>
      <c r="AR268" s="371"/>
      <c r="AS268" s="371"/>
      <c r="AT268" s="372"/>
      <c r="AU268" s="370" t="s">
        <v>229</v>
      </c>
      <c r="AV268" s="371"/>
      <c r="AW268" s="371"/>
      <c r="AX268" s="371"/>
      <c r="AY268" s="371"/>
      <c r="AZ268" s="371"/>
      <c r="BA268" s="371"/>
      <c r="BB268" s="371"/>
      <c r="BC268" s="372"/>
      <c r="BD268" s="390" t="s">
        <v>315</v>
      </c>
      <c r="BE268" s="391"/>
      <c r="BF268" s="391"/>
      <c r="BG268" s="391"/>
      <c r="BH268" s="391"/>
      <c r="BI268" s="391"/>
      <c r="BJ268" s="391"/>
      <c r="BK268" s="391"/>
      <c r="BL268" s="391"/>
      <c r="BM268" s="391"/>
      <c r="BN268" s="391"/>
      <c r="BO268" s="391"/>
      <c r="BP268" s="391"/>
      <c r="BQ268" s="391"/>
      <c r="BR268" s="391"/>
      <c r="BS268" s="391"/>
      <c r="BT268" s="391"/>
      <c r="BU268" s="391"/>
      <c r="BV268" s="391"/>
      <c r="BW268" s="391"/>
      <c r="BX268" s="391"/>
      <c r="BY268" s="391"/>
      <c r="BZ268" s="391"/>
      <c r="CA268" s="391"/>
      <c r="CB268" s="392"/>
    </row>
    <row r="269" spans="1:80" ht="12.75" customHeight="1">
      <c r="A269" s="373"/>
      <c r="B269" s="374"/>
      <c r="C269" s="374"/>
      <c r="D269" s="375"/>
      <c r="E269" s="373"/>
      <c r="F269" s="374"/>
      <c r="G269" s="374"/>
      <c r="H269" s="374"/>
      <c r="I269" s="374"/>
      <c r="J269" s="374"/>
      <c r="K269" s="374"/>
      <c r="L269" s="374"/>
      <c r="M269" s="374"/>
      <c r="N269" s="374"/>
      <c r="O269" s="374"/>
      <c r="P269" s="374"/>
      <c r="Q269" s="374"/>
      <c r="R269" s="374"/>
      <c r="S269" s="374"/>
      <c r="T269" s="374"/>
      <c r="U269" s="374"/>
      <c r="V269" s="374"/>
      <c r="W269" s="374"/>
      <c r="X269" s="374"/>
      <c r="Y269" s="374"/>
      <c r="Z269" s="374"/>
      <c r="AA269" s="374"/>
      <c r="AB269" s="374"/>
      <c r="AC269" s="374"/>
      <c r="AD269" s="374"/>
      <c r="AE269" s="374"/>
      <c r="AF269" s="374"/>
      <c r="AG269" s="374"/>
      <c r="AH269" s="374"/>
      <c r="AI269" s="374"/>
      <c r="AJ269" s="374"/>
      <c r="AK269" s="374"/>
      <c r="AL269" s="374"/>
      <c r="AM269" s="375"/>
      <c r="AN269" s="373"/>
      <c r="AO269" s="374"/>
      <c r="AP269" s="374"/>
      <c r="AQ269" s="374"/>
      <c r="AR269" s="374"/>
      <c r="AS269" s="374"/>
      <c r="AT269" s="375"/>
      <c r="AU269" s="373"/>
      <c r="AV269" s="374"/>
      <c r="AW269" s="374"/>
      <c r="AX269" s="374"/>
      <c r="AY269" s="374"/>
      <c r="AZ269" s="374"/>
      <c r="BA269" s="374"/>
      <c r="BB269" s="374"/>
      <c r="BC269" s="375"/>
      <c r="BD269" s="379" t="s">
        <v>276</v>
      </c>
      <c r="BE269" s="340"/>
      <c r="BF269" s="340"/>
      <c r="BG269" s="340"/>
      <c r="BH269" s="340"/>
      <c r="BI269" s="340"/>
      <c r="BJ269" s="340"/>
      <c r="BK269" s="340"/>
      <c r="BL269" s="340"/>
      <c r="BM269" s="340"/>
      <c r="BN269" s="379" t="s">
        <v>274</v>
      </c>
      <c r="BO269" s="340"/>
      <c r="BP269" s="340"/>
      <c r="BQ269" s="340"/>
      <c r="BR269" s="340"/>
      <c r="BS269" s="340"/>
      <c r="BT269" s="340"/>
      <c r="BU269" s="340"/>
      <c r="BV269" s="340"/>
      <c r="BW269" s="340"/>
      <c r="BX269" s="340"/>
      <c r="BY269" s="340"/>
      <c r="BZ269" s="340"/>
      <c r="CA269" s="340"/>
      <c r="CB269" s="340"/>
    </row>
    <row r="270" spans="1:80" ht="12.75" customHeight="1">
      <c r="A270" s="376"/>
      <c r="B270" s="377"/>
      <c r="C270" s="377"/>
      <c r="D270" s="378"/>
      <c r="E270" s="376"/>
      <c r="F270" s="377"/>
      <c r="G270" s="377"/>
      <c r="H270" s="377"/>
      <c r="I270" s="377"/>
      <c r="J270" s="377"/>
      <c r="K270" s="377"/>
      <c r="L270" s="377"/>
      <c r="M270" s="377"/>
      <c r="N270" s="377"/>
      <c r="O270" s="377"/>
      <c r="P270" s="377"/>
      <c r="Q270" s="377"/>
      <c r="R270" s="377"/>
      <c r="S270" s="377"/>
      <c r="T270" s="377"/>
      <c r="U270" s="377"/>
      <c r="V270" s="377"/>
      <c r="W270" s="377"/>
      <c r="X270" s="377"/>
      <c r="Y270" s="377"/>
      <c r="Z270" s="377"/>
      <c r="AA270" s="377"/>
      <c r="AB270" s="377"/>
      <c r="AC270" s="377"/>
      <c r="AD270" s="377"/>
      <c r="AE270" s="377"/>
      <c r="AF270" s="377"/>
      <c r="AG270" s="377"/>
      <c r="AH270" s="377"/>
      <c r="AI270" s="377"/>
      <c r="AJ270" s="377"/>
      <c r="AK270" s="377"/>
      <c r="AL270" s="377"/>
      <c r="AM270" s="378"/>
      <c r="AN270" s="376"/>
      <c r="AO270" s="377"/>
      <c r="AP270" s="377"/>
      <c r="AQ270" s="377"/>
      <c r="AR270" s="377"/>
      <c r="AS270" s="377"/>
      <c r="AT270" s="378"/>
      <c r="AU270" s="376"/>
      <c r="AV270" s="377"/>
      <c r="AW270" s="377"/>
      <c r="AX270" s="377"/>
      <c r="AY270" s="377"/>
      <c r="AZ270" s="377"/>
      <c r="BA270" s="377"/>
      <c r="BB270" s="377"/>
      <c r="BC270" s="378"/>
      <c r="BD270" s="340"/>
      <c r="BE270" s="340"/>
      <c r="BF270" s="340"/>
      <c r="BG270" s="340"/>
      <c r="BH270" s="340"/>
      <c r="BI270" s="340"/>
      <c r="BJ270" s="340"/>
      <c r="BK270" s="340"/>
      <c r="BL270" s="340"/>
      <c r="BM270" s="340"/>
      <c r="BN270" s="379" t="s">
        <v>485</v>
      </c>
      <c r="BO270" s="340"/>
      <c r="BP270" s="340"/>
      <c r="BQ270" s="340"/>
      <c r="BR270" s="340"/>
      <c r="BS270" s="340"/>
      <c r="BT270" s="340"/>
      <c r="BU270" s="340"/>
      <c r="BV270" s="340"/>
      <c r="BW270" s="379" t="s">
        <v>518</v>
      </c>
      <c r="BX270" s="379"/>
      <c r="BY270" s="379"/>
      <c r="BZ270" s="379"/>
      <c r="CA270" s="379"/>
      <c r="CB270" s="379"/>
    </row>
    <row r="271" spans="1:80">
      <c r="A271" s="361">
        <v>1</v>
      </c>
      <c r="B271" s="362"/>
      <c r="C271" s="362"/>
      <c r="D271" s="363"/>
      <c r="E271" s="361">
        <v>2</v>
      </c>
      <c r="F271" s="362"/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362"/>
      <c r="S271" s="362"/>
      <c r="T271" s="362"/>
      <c r="U271" s="362"/>
      <c r="V271" s="362"/>
      <c r="W271" s="362"/>
      <c r="X271" s="362"/>
      <c r="Y271" s="362"/>
      <c r="Z271" s="362"/>
      <c r="AA271" s="362"/>
      <c r="AB271" s="362"/>
      <c r="AC271" s="362"/>
      <c r="AD271" s="362"/>
      <c r="AE271" s="362"/>
      <c r="AF271" s="362"/>
      <c r="AG271" s="362"/>
      <c r="AH271" s="362"/>
      <c r="AI271" s="362"/>
      <c r="AJ271" s="362"/>
      <c r="AK271" s="362"/>
      <c r="AL271" s="362"/>
      <c r="AM271" s="363"/>
      <c r="AN271" s="361">
        <v>3</v>
      </c>
      <c r="AO271" s="362"/>
      <c r="AP271" s="362"/>
      <c r="AQ271" s="362"/>
      <c r="AR271" s="362"/>
      <c r="AS271" s="362"/>
      <c r="AT271" s="363"/>
      <c r="AU271" s="551">
        <v>4</v>
      </c>
      <c r="AV271" s="552"/>
      <c r="AW271" s="552"/>
      <c r="AX271" s="552"/>
      <c r="AY271" s="552"/>
      <c r="AZ271" s="552"/>
      <c r="BA271" s="552"/>
      <c r="BB271" s="552"/>
      <c r="BC271" s="553"/>
      <c r="BD271" s="551">
        <v>5</v>
      </c>
      <c r="BE271" s="552"/>
      <c r="BF271" s="552"/>
      <c r="BG271" s="552"/>
      <c r="BH271" s="552"/>
      <c r="BI271" s="552"/>
      <c r="BJ271" s="552"/>
      <c r="BK271" s="552"/>
      <c r="BL271" s="552"/>
      <c r="BM271" s="553"/>
      <c r="BN271" s="551">
        <v>6</v>
      </c>
      <c r="BO271" s="552"/>
      <c r="BP271" s="552"/>
      <c r="BQ271" s="552"/>
      <c r="BR271" s="552"/>
      <c r="BS271" s="552"/>
      <c r="BT271" s="552"/>
      <c r="BU271" s="552"/>
      <c r="BV271" s="553"/>
      <c r="BW271" s="551">
        <v>7</v>
      </c>
      <c r="BX271" s="552"/>
      <c r="BY271" s="552"/>
      <c r="BZ271" s="552"/>
      <c r="CA271" s="552"/>
      <c r="CB271" s="553"/>
    </row>
    <row r="272" spans="1:80">
      <c r="A272" s="454" t="s">
        <v>197</v>
      </c>
      <c r="B272" s="455"/>
      <c r="C272" s="455"/>
      <c r="D272" s="456"/>
      <c r="E272" s="632" t="s">
        <v>604</v>
      </c>
      <c r="F272" s="633"/>
      <c r="G272" s="633"/>
      <c r="H272" s="633"/>
      <c r="I272" s="633"/>
      <c r="J272" s="633"/>
      <c r="K272" s="633"/>
      <c r="L272" s="633"/>
      <c r="M272" s="633"/>
      <c r="N272" s="633"/>
      <c r="O272" s="633"/>
      <c r="P272" s="633"/>
      <c r="Q272" s="633"/>
      <c r="R272" s="633"/>
      <c r="S272" s="633"/>
      <c r="T272" s="633"/>
      <c r="U272" s="633"/>
      <c r="V272" s="633"/>
      <c r="W272" s="633"/>
      <c r="X272" s="633"/>
      <c r="Y272" s="633"/>
      <c r="Z272" s="633"/>
      <c r="AA272" s="633"/>
      <c r="AB272" s="633"/>
      <c r="AC272" s="633"/>
      <c r="AD272" s="633"/>
      <c r="AE272" s="633"/>
      <c r="AF272" s="633"/>
      <c r="AG272" s="633"/>
      <c r="AH272" s="633"/>
      <c r="AI272" s="633"/>
      <c r="AJ272" s="633"/>
      <c r="AK272" s="633"/>
      <c r="AL272" s="633"/>
      <c r="AM272" s="634"/>
      <c r="AN272" s="361"/>
      <c r="AO272" s="362"/>
      <c r="AP272" s="362"/>
      <c r="AQ272" s="362"/>
      <c r="AR272" s="362"/>
      <c r="AS272" s="362"/>
      <c r="AT272" s="363"/>
      <c r="AU272" s="551"/>
      <c r="AV272" s="552"/>
      <c r="AW272" s="552"/>
      <c r="AX272" s="552"/>
      <c r="AY272" s="552"/>
      <c r="AZ272" s="552"/>
      <c r="BA272" s="552"/>
      <c r="BB272" s="552"/>
      <c r="BC272" s="553"/>
      <c r="BD272" s="537">
        <v>75000</v>
      </c>
      <c r="BE272" s="538"/>
      <c r="BF272" s="538"/>
      <c r="BG272" s="538"/>
      <c r="BH272" s="538"/>
      <c r="BI272" s="538"/>
      <c r="BJ272" s="538"/>
      <c r="BK272" s="538"/>
      <c r="BL272" s="538"/>
      <c r="BM272" s="539"/>
      <c r="BN272" s="537">
        <v>0</v>
      </c>
      <c r="BO272" s="538"/>
      <c r="BP272" s="538"/>
      <c r="BQ272" s="538"/>
      <c r="BR272" s="538"/>
      <c r="BS272" s="538"/>
      <c r="BT272" s="538"/>
      <c r="BU272" s="538"/>
      <c r="BV272" s="539"/>
      <c r="BW272" s="537">
        <f>BN272</f>
        <v>0</v>
      </c>
      <c r="BX272" s="538"/>
      <c r="BY272" s="538"/>
      <c r="BZ272" s="538"/>
      <c r="CA272" s="538"/>
      <c r="CB272" s="539"/>
    </row>
    <row r="273" spans="1:80">
      <c r="A273" s="454" t="s">
        <v>137</v>
      </c>
      <c r="B273" s="455"/>
      <c r="C273" s="455"/>
      <c r="D273" s="456"/>
      <c r="E273" s="632" t="s">
        <v>605</v>
      </c>
      <c r="F273" s="633"/>
      <c r="G273" s="633"/>
      <c r="H273" s="633"/>
      <c r="I273" s="633"/>
      <c r="J273" s="633"/>
      <c r="K273" s="633"/>
      <c r="L273" s="633"/>
      <c r="M273" s="633"/>
      <c r="N273" s="633"/>
      <c r="O273" s="633"/>
      <c r="P273" s="633"/>
      <c r="Q273" s="633"/>
      <c r="R273" s="633"/>
      <c r="S273" s="633"/>
      <c r="T273" s="633"/>
      <c r="U273" s="633"/>
      <c r="V273" s="633"/>
      <c r="W273" s="633"/>
      <c r="X273" s="633"/>
      <c r="Y273" s="633"/>
      <c r="Z273" s="633"/>
      <c r="AA273" s="633"/>
      <c r="AB273" s="633"/>
      <c r="AC273" s="633"/>
      <c r="AD273" s="633"/>
      <c r="AE273" s="633"/>
      <c r="AF273" s="633"/>
      <c r="AG273" s="633"/>
      <c r="AH273" s="633"/>
      <c r="AI273" s="633"/>
      <c r="AJ273" s="633"/>
      <c r="AK273" s="633"/>
      <c r="AL273" s="633"/>
      <c r="AM273" s="634"/>
      <c r="AN273" s="361"/>
      <c r="AO273" s="362"/>
      <c r="AP273" s="362"/>
      <c r="AQ273" s="362"/>
      <c r="AR273" s="362"/>
      <c r="AS273" s="362"/>
      <c r="AT273" s="363"/>
      <c r="AU273" s="551"/>
      <c r="AV273" s="552"/>
      <c r="AW273" s="552"/>
      <c r="AX273" s="552"/>
      <c r="AY273" s="552"/>
      <c r="AZ273" s="552"/>
      <c r="BA273" s="552"/>
      <c r="BB273" s="552"/>
      <c r="BC273" s="553"/>
      <c r="BD273" s="537">
        <v>70000</v>
      </c>
      <c r="BE273" s="538"/>
      <c r="BF273" s="538"/>
      <c r="BG273" s="538"/>
      <c r="BH273" s="538"/>
      <c r="BI273" s="538"/>
      <c r="BJ273" s="538"/>
      <c r="BK273" s="538"/>
      <c r="BL273" s="538"/>
      <c r="BM273" s="539"/>
      <c r="BN273" s="537">
        <v>0</v>
      </c>
      <c r="BO273" s="538"/>
      <c r="BP273" s="538"/>
      <c r="BQ273" s="538"/>
      <c r="BR273" s="538"/>
      <c r="BS273" s="538"/>
      <c r="BT273" s="538"/>
      <c r="BU273" s="538"/>
      <c r="BV273" s="539"/>
      <c r="BW273" s="537">
        <f>BN273</f>
        <v>0</v>
      </c>
      <c r="BX273" s="538"/>
      <c r="BY273" s="538"/>
      <c r="BZ273" s="538"/>
      <c r="CA273" s="538"/>
      <c r="CB273" s="539"/>
    </row>
    <row r="274" spans="1:80">
      <c r="A274" s="635"/>
      <c r="B274" s="636"/>
      <c r="C274" s="636"/>
      <c r="D274" s="637"/>
      <c r="E274" s="638" t="s">
        <v>168</v>
      </c>
      <c r="F274" s="639"/>
      <c r="G274" s="639"/>
      <c r="H274" s="639"/>
      <c r="I274" s="639"/>
      <c r="J274" s="639"/>
      <c r="K274" s="639"/>
      <c r="L274" s="639"/>
      <c r="M274" s="639"/>
      <c r="N274" s="639"/>
      <c r="O274" s="639"/>
      <c r="P274" s="639"/>
      <c r="Q274" s="639"/>
      <c r="R274" s="639"/>
      <c r="S274" s="639"/>
      <c r="T274" s="639"/>
      <c r="U274" s="639"/>
      <c r="V274" s="639"/>
      <c r="W274" s="639"/>
      <c r="X274" s="639"/>
      <c r="Y274" s="639"/>
      <c r="Z274" s="639"/>
      <c r="AA274" s="639"/>
      <c r="AB274" s="639"/>
      <c r="AC274" s="639"/>
      <c r="AD274" s="639"/>
      <c r="AE274" s="639"/>
      <c r="AF274" s="639"/>
      <c r="AG274" s="639"/>
      <c r="AH274" s="639"/>
      <c r="AI274" s="639"/>
      <c r="AJ274" s="639"/>
      <c r="AK274" s="639"/>
      <c r="AL274" s="639"/>
      <c r="AM274" s="640"/>
      <c r="AN274" s="477" t="s">
        <v>5</v>
      </c>
      <c r="AO274" s="478"/>
      <c r="AP274" s="478"/>
      <c r="AQ274" s="478"/>
      <c r="AR274" s="478"/>
      <c r="AS274" s="478" t="s">
        <v>5</v>
      </c>
      <c r="AT274" s="479"/>
      <c r="AU274" s="357" t="s">
        <v>5</v>
      </c>
      <c r="AV274" s="358"/>
      <c r="AW274" s="358"/>
      <c r="AX274" s="358"/>
      <c r="AY274" s="358"/>
      <c r="AZ274" s="358"/>
      <c r="BA274" s="358"/>
      <c r="BB274" s="358"/>
      <c r="BC274" s="359" t="s">
        <v>5</v>
      </c>
      <c r="BD274" s="542">
        <f>SUM(BD272:BM273)</f>
        <v>145000</v>
      </c>
      <c r="BE274" s="543"/>
      <c r="BF274" s="543"/>
      <c r="BG274" s="543"/>
      <c r="BH274" s="543"/>
      <c r="BI274" s="543"/>
      <c r="BJ274" s="543"/>
      <c r="BK274" s="543"/>
      <c r="BL274" s="543"/>
      <c r="BM274" s="544"/>
      <c r="BN274" s="542">
        <f>SUM(BN272:BN272)</f>
        <v>0</v>
      </c>
      <c r="BO274" s="543"/>
      <c r="BP274" s="543"/>
      <c r="BQ274" s="543"/>
      <c r="BR274" s="543"/>
      <c r="BS274" s="543"/>
      <c r="BT274" s="543"/>
      <c r="BU274" s="543"/>
      <c r="BV274" s="544"/>
      <c r="BW274" s="542">
        <f>SUM(BW272:BW272)</f>
        <v>0</v>
      </c>
      <c r="BX274" s="543"/>
      <c r="BY274" s="543"/>
      <c r="BZ274" s="543"/>
      <c r="CA274" s="543"/>
      <c r="CB274" s="544"/>
    </row>
    <row r="275" spans="1:80" ht="15">
      <c r="E275" s="102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86"/>
      <c r="AO275" s="79"/>
      <c r="AP275" s="79"/>
      <c r="AQ275" s="79"/>
      <c r="AR275" s="79"/>
      <c r="AS275" s="79"/>
      <c r="AT275" s="79"/>
      <c r="AU275" s="78"/>
      <c r="AV275" s="78"/>
      <c r="AW275" s="78"/>
      <c r="AX275" s="78"/>
      <c r="AY275" s="78"/>
      <c r="AZ275" s="78"/>
      <c r="BA275" s="78"/>
      <c r="BB275" s="78"/>
      <c r="BC275" s="78"/>
      <c r="BD275" s="175"/>
      <c r="BE275" s="175"/>
      <c r="BF275" s="175"/>
      <c r="BG275" s="175"/>
      <c r="BH275" s="175"/>
      <c r="BI275" s="175"/>
      <c r="BJ275" s="175"/>
      <c r="BK275" s="175"/>
      <c r="BL275" s="175"/>
      <c r="BM275" s="175"/>
      <c r="BN275" s="128"/>
      <c r="BO275" s="128"/>
      <c r="BP275" s="128"/>
      <c r="BQ275" s="128"/>
      <c r="BR275" s="128"/>
      <c r="BS275" s="128"/>
      <c r="BT275" s="128"/>
      <c r="BU275" s="128"/>
      <c r="BV275" s="128"/>
      <c r="BW275" s="128"/>
      <c r="BX275" s="128"/>
      <c r="BY275" s="128"/>
      <c r="BZ275" s="128"/>
      <c r="CA275" s="128"/>
      <c r="CB275" s="128"/>
    </row>
    <row r="276" spans="1:80" ht="21" customHeight="1">
      <c r="A276" s="369" t="s">
        <v>606</v>
      </c>
      <c r="B276" s="369"/>
      <c r="C276" s="369"/>
      <c r="D276" s="369"/>
      <c r="E276" s="369"/>
      <c r="F276" s="369"/>
      <c r="G276" s="369"/>
      <c r="H276" s="369"/>
      <c r="I276" s="369"/>
      <c r="J276" s="369"/>
      <c r="K276" s="369"/>
      <c r="L276" s="369"/>
      <c r="M276" s="369"/>
      <c r="N276" s="369"/>
      <c r="O276" s="369"/>
      <c r="P276" s="369"/>
      <c r="Q276" s="369"/>
      <c r="R276" s="369"/>
      <c r="S276" s="369"/>
      <c r="T276" s="369"/>
      <c r="U276" s="369"/>
      <c r="V276" s="369"/>
      <c r="W276" s="369"/>
      <c r="X276" s="369"/>
      <c r="Y276" s="369"/>
      <c r="Z276" s="369"/>
      <c r="AA276" s="369"/>
      <c r="AB276" s="369"/>
      <c r="AC276" s="369"/>
      <c r="AD276" s="369"/>
      <c r="AE276" s="369"/>
      <c r="AF276" s="369"/>
      <c r="AG276" s="369"/>
      <c r="AH276" s="369"/>
      <c r="AI276" s="369"/>
      <c r="AJ276" s="369"/>
      <c r="AK276" s="369"/>
      <c r="AL276" s="369"/>
      <c r="AM276" s="369"/>
      <c r="AN276" s="369"/>
      <c r="AO276" s="369"/>
      <c r="AP276" s="369"/>
      <c r="AQ276" s="369"/>
      <c r="AR276" s="369"/>
      <c r="AS276" s="369"/>
      <c r="AT276" s="369"/>
      <c r="AU276" s="369"/>
      <c r="AV276" s="369"/>
      <c r="AW276" s="369"/>
      <c r="AX276" s="369"/>
      <c r="AY276" s="369"/>
      <c r="AZ276" s="369"/>
      <c r="BA276" s="369"/>
      <c r="BB276" s="369"/>
      <c r="BC276" s="369"/>
      <c r="BD276" s="369"/>
      <c r="BE276" s="369"/>
      <c r="BF276" s="369"/>
      <c r="BG276" s="369"/>
      <c r="BH276" s="369"/>
      <c r="BI276" s="369"/>
      <c r="BJ276" s="369"/>
      <c r="BK276" s="369"/>
      <c r="BL276" s="369"/>
      <c r="BM276" s="369"/>
      <c r="BN276" s="369"/>
      <c r="BO276" s="369"/>
      <c r="BP276" s="369"/>
      <c r="BQ276" s="369"/>
      <c r="BR276" s="369"/>
      <c r="BS276" s="369"/>
      <c r="BT276" s="369"/>
      <c r="BU276" s="369"/>
      <c r="BV276" s="369"/>
      <c r="BW276" s="369"/>
      <c r="BX276" s="369"/>
      <c r="BY276" s="369"/>
      <c r="BZ276" s="369"/>
      <c r="CA276" s="369"/>
      <c r="CB276" s="369"/>
    </row>
    <row r="277" spans="1:80" ht="5.4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</row>
    <row r="278" spans="1:80" ht="15">
      <c r="A278" s="370" t="s">
        <v>187</v>
      </c>
      <c r="B278" s="371"/>
      <c r="C278" s="371"/>
      <c r="D278" s="372"/>
      <c r="E278" s="379" t="s">
        <v>166</v>
      </c>
      <c r="F278" s="340"/>
      <c r="G278" s="340"/>
      <c r="H278" s="340"/>
      <c r="I278" s="340"/>
      <c r="J278" s="340"/>
      <c r="K278" s="340"/>
      <c r="L278" s="340"/>
      <c r="M278" s="340"/>
      <c r="N278" s="340"/>
      <c r="O278" s="340"/>
      <c r="P278" s="340"/>
      <c r="Q278" s="340"/>
      <c r="R278" s="340"/>
      <c r="S278" s="340"/>
      <c r="T278" s="340"/>
      <c r="U278" s="340"/>
      <c r="V278" s="340"/>
      <c r="W278" s="340"/>
      <c r="X278" s="340"/>
      <c r="Y278" s="340"/>
      <c r="Z278" s="340"/>
      <c r="AA278" s="340"/>
      <c r="AB278" s="340"/>
      <c r="AC278" s="340"/>
      <c r="AD278" s="340"/>
      <c r="AE278" s="340"/>
      <c r="AF278" s="340"/>
      <c r="AG278" s="340"/>
      <c r="AH278" s="340"/>
      <c r="AI278" s="340"/>
      <c r="AJ278" s="340"/>
      <c r="AK278" s="340"/>
      <c r="AL278" s="340"/>
      <c r="AM278" s="340"/>
      <c r="AN278" s="379" t="s">
        <v>173</v>
      </c>
      <c r="AO278" s="340"/>
      <c r="AP278" s="340"/>
      <c r="AQ278" s="340"/>
      <c r="AR278" s="340"/>
      <c r="AS278" s="340"/>
      <c r="AT278" s="340"/>
      <c r="AU278" s="379" t="s">
        <v>229</v>
      </c>
      <c r="AV278" s="340"/>
      <c r="AW278" s="340"/>
      <c r="AX278" s="340"/>
      <c r="AY278" s="340"/>
      <c r="AZ278" s="340"/>
      <c r="BA278" s="340"/>
      <c r="BB278" s="340"/>
      <c r="BC278" s="340"/>
      <c r="BD278" s="379" t="s">
        <v>315</v>
      </c>
      <c r="BE278" s="340"/>
      <c r="BF278" s="340"/>
      <c r="BG278" s="340"/>
      <c r="BH278" s="340"/>
      <c r="BI278" s="340"/>
      <c r="BJ278" s="340"/>
      <c r="BK278" s="340"/>
      <c r="BL278" s="340"/>
      <c r="BM278" s="340"/>
      <c r="BN278" s="340"/>
      <c r="BO278" s="340"/>
      <c r="BP278" s="340"/>
      <c r="BQ278" s="340"/>
      <c r="BR278" s="340"/>
      <c r="BS278" s="340"/>
      <c r="BT278" s="340"/>
      <c r="BU278" s="340"/>
      <c r="BV278" s="340"/>
      <c r="BW278" s="340"/>
      <c r="BX278" s="340"/>
      <c r="BY278" s="340"/>
      <c r="BZ278" s="340"/>
      <c r="CA278" s="340"/>
      <c r="CB278" s="340"/>
    </row>
    <row r="279" spans="1:80" ht="15" customHeight="1">
      <c r="A279" s="373"/>
      <c r="B279" s="374"/>
      <c r="C279" s="374"/>
      <c r="D279" s="375"/>
      <c r="E279" s="340"/>
      <c r="F279" s="340"/>
      <c r="G279" s="340"/>
      <c r="H279" s="340"/>
      <c r="I279" s="340"/>
      <c r="J279" s="340"/>
      <c r="K279" s="340"/>
      <c r="L279" s="340"/>
      <c r="M279" s="340"/>
      <c r="N279" s="340"/>
      <c r="O279" s="340"/>
      <c r="P279" s="340"/>
      <c r="Q279" s="340"/>
      <c r="R279" s="340"/>
      <c r="S279" s="340"/>
      <c r="T279" s="340"/>
      <c r="U279" s="340"/>
      <c r="V279" s="340"/>
      <c r="W279" s="340"/>
      <c r="X279" s="340"/>
      <c r="Y279" s="340"/>
      <c r="Z279" s="340"/>
      <c r="AA279" s="340"/>
      <c r="AB279" s="340"/>
      <c r="AC279" s="340"/>
      <c r="AD279" s="340"/>
      <c r="AE279" s="340"/>
      <c r="AF279" s="340"/>
      <c r="AG279" s="340"/>
      <c r="AH279" s="340"/>
      <c r="AI279" s="340"/>
      <c r="AJ279" s="340"/>
      <c r="AK279" s="340"/>
      <c r="AL279" s="340"/>
      <c r="AM279" s="340"/>
      <c r="AN279" s="340"/>
      <c r="AO279" s="340"/>
      <c r="AP279" s="340"/>
      <c r="AQ279" s="340"/>
      <c r="AR279" s="340"/>
      <c r="AS279" s="340"/>
      <c r="AT279" s="340"/>
      <c r="AU279" s="340"/>
      <c r="AV279" s="340"/>
      <c r="AW279" s="340"/>
      <c r="AX279" s="340"/>
      <c r="AY279" s="340"/>
      <c r="AZ279" s="340"/>
      <c r="BA279" s="340"/>
      <c r="BB279" s="340"/>
      <c r="BC279" s="340"/>
      <c r="BD279" s="379" t="s">
        <v>276</v>
      </c>
      <c r="BE279" s="340"/>
      <c r="BF279" s="340"/>
      <c r="BG279" s="340"/>
      <c r="BH279" s="340"/>
      <c r="BI279" s="340"/>
      <c r="BJ279" s="340"/>
      <c r="BK279" s="340"/>
      <c r="BL279" s="340"/>
      <c r="BM279" s="340"/>
      <c r="BN279" s="379" t="s">
        <v>274</v>
      </c>
      <c r="BO279" s="340"/>
      <c r="BP279" s="340"/>
      <c r="BQ279" s="340"/>
      <c r="BR279" s="340"/>
      <c r="BS279" s="340"/>
      <c r="BT279" s="340"/>
      <c r="BU279" s="340"/>
      <c r="BV279" s="340"/>
      <c r="BW279" s="340"/>
      <c r="BX279" s="340"/>
      <c r="BY279" s="340"/>
      <c r="BZ279" s="340"/>
      <c r="CA279" s="340"/>
      <c r="CB279" s="340"/>
    </row>
    <row r="280" spans="1:80" ht="15" customHeight="1">
      <c r="A280" s="376"/>
      <c r="B280" s="377"/>
      <c r="C280" s="377"/>
      <c r="D280" s="378"/>
      <c r="E280" s="340"/>
      <c r="F280" s="340"/>
      <c r="G280" s="340"/>
      <c r="H280" s="340"/>
      <c r="I280" s="340"/>
      <c r="J280" s="340"/>
      <c r="K280" s="340"/>
      <c r="L280" s="340"/>
      <c r="M280" s="340"/>
      <c r="N280" s="340"/>
      <c r="O280" s="340"/>
      <c r="P280" s="340"/>
      <c r="Q280" s="340"/>
      <c r="R280" s="340"/>
      <c r="S280" s="340"/>
      <c r="T280" s="340"/>
      <c r="U280" s="340"/>
      <c r="V280" s="340"/>
      <c r="W280" s="340"/>
      <c r="X280" s="340"/>
      <c r="Y280" s="340"/>
      <c r="Z280" s="340"/>
      <c r="AA280" s="340"/>
      <c r="AB280" s="340"/>
      <c r="AC280" s="340"/>
      <c r="AD280" s="340"/>
      <c r="AE280" s="340"/>
      <c r="AF280" s="340"/>
      <c r="AG280" s="340"/>
      <c r="AH280" s="340"/>
      <c r="AI280" s="340"/>
      <c r="AJ280" s="340"/>
      <c r="AK280" s="340"/>
      <c r="AL280" s="340"/>
      <c r="AM280" s="340"/>
      <c r="AN280" s="340"/>
      <c r="AO280" s="340"/>
      <c r="AP280" s="340"/>
      <c r="AQ280" s="340"/>
      <c r="AR280" s="340"/>
      <c r="AS280" s="340"/>
      <c r="AT280" s="340"/>
      <c r="AU280" s="340"/>
      <c r="AV280" s="340"/>
      <c r="AW280" s="340"/>
      <c r="AX280" s="340"/>
      <c r="AY280" s="340"/>
      <c r="AZ280" s="340"/>
      <c r="BA280" s="340"/>
      <c r="BB280" s="340"/>
      <c r="BC280" s="340"/>
      <c r="BD280" s="340"/>
      <c r="BE280" s="340"/>
      <c r="BF280" s="340"/>
      <c r="BG280" s="340"/>
      <c r="BH280" s="340"/>
      <c r="BI280" s="340"/>
      <c r="BJ280" s="340"/>
      <c r="BK280" s="340"/>
      <c r="BL280" s="340"/>
      <c r="BM280" s="340"/>
      <c r="BN280" s="379" t="s">
        <v>485</v>
      </c>
      <c r="BO280" s="340"/>
      <c r="BP280" s="340"/>
      <c r="BQ280" s="340"/>
      <c r="BR280" s="340"/>
      <c r="BS280" s="340"/>
      <c r="BT280" s="340"/>
      <c r="BU280" s="340"/>
      <c r="BV280" s="340"/>
      <c r="BW280" s="390" t="s">
        <v>518</v>
      </c>
      <c r="BX280" s="391"/>
      <c r="BY280" s="391"/>
      <c r="BZ280" s="391"/>
      <c r="CA280" s="391"/>
      <c r="CB280" s="392"/>
    </row>
    <row r="281" spans="1:80" ht="15">
      <c r="A281" s="361">
        <v>1</v>
      </c>
      <c r="B281" s="362"/>
      <c r="C281" s="362"/>
      <c r="D281" s="363"/>
      <c r="E281" s="346">
        <v>2</v>
      </c>
      <c r="F281" s="347"/>
      <c r="G281" s="347"/>
      <c r="H281" s="347"/>
      <c r="I281" s="347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  <c r="T281" s="347"/>
      <c r="U281" s="347"/>
      <c r="V281" s="347"/>
      <c r="W281" s="347"/>
      <c r="X281" s="347"/>
      <c r="Y281" s="347"/>
      <c r="Z281" s="347"/>
      <c r="AA281" s="347"/>
      <c r="AB281" s="347"/>
      <c r="AC281" s="347"/>
      <c r="AD281" s="347"/>
      <c r="AE281" s="347"/>
      <c r="AF281" s="347"/>
      <c r="AG281" s="347"/>
      <c r="AH281" s="347"/>
      <c r="AI281" s="347"/>
      <c r="AJ281" s="347"/>
      <c r="AK281" s="347"/>
      <c r="AL281" s="347"/>
      <c r="AM281" s="347"/>
      <c r="AN281" s="346">
        <v>3</v>
      </c>
      <c r="AO281" s="347"/>
      <c r="AP281" s="347"/>
      <c r="AQ281" s="347"/>
      <c r="AR281" s="347"/>
      <c r="AS281" s="347"/>
      <c r="AT281" s="347"/>
      <c r="AU281" s="348">
        <v>4</v>
      </c>
      <c r="AV281" s="348"/>
      <c r="AW281" s="348"/>
      <c r="AX281" s="348"/>
      <c r="AY281" s="348"/>
      <c r="AZ281" s="348"/>
      <c r="BA281" s="348"/>
      <c r="BB281" s="348"/>
      <c r="BC281" s="348"/>
      <c r="BD281" s="348">
        <v>5</v>
      </c>
      <c r="BE281" s="348"/>
      <c r="BF281" s="348"/>
      <c r="BG281" s="348"/>
      <c r="BH281" s="348"/>
      <c r="BI281" s="348"/>
      <c r="BJ281" s="348"/>
      <c r="BK281" s="348"/>
      <c r="BL281" s="348"/>
      <c r="BM281" s="348"/>
      <c r="BN281" s="348">
        <v>6</v>
      </c>
      <c r="BO281" s="348"/>
      <c r="BP281" s="348"/>
      <c r="BQ281" s="348"/>
      <c r="BR281" s="348"/>
      <c r="BS281" s="348"/>
      <c r="BT281" s="348"/>
      <c r="BU281" s="348"/>
      <c r="BV281" s="348"/>
      <c r="BW281" s="348">
        <v>7</v>
      </c>
      <c r="BX281" s="348"/>
      <c r="BY281" s="348"/>
      <c r="BZ281" s="348"/>
      <c r="CA281" s="348"/>
      <c r="CB281" s="348"/>
    </row>
    <row r="282" spans="1:80" ht="25.5" hidden="1" customHeight="1">
      <c r="A282" s="341" t="s">
        <v>197</v>
      </c>
      <c r="B282" s="342"/>
      <c r="C282" s="342"/>
      <c r="D282" s="343"/>
      <c r="E282" s="364" t="s">
        <v>360</v>
      </c>
      <c r="F282" s="365"/>
      <c r="G282" s="365"/>
      <c r="H282" s="365"/>
      <c r="I282" s="365"/>
      <c r="J282" s="365"/>
      <c r="K282" s="365"/>
      <c r="L282" s="365"/>
      <c r="M282" s="365"/>
      <c r="N282" s="365"/>
      <c r="O282" s="365"/>
      <c r="P282" s="365"/>
      <c r="Q282" s="365"/>
      <c r="R282" s="365"/>
      <c r="S282" s="365"/>
      <c r="T282" s="365"/>
      <c r="U282" s="365"/>
      <c r="V282" s="365"/>
      <c r="W282" s="365"/>
      <c r="X282" s="365"/>
      <c r="Y282" s="365"/>
      <c r="Z282" s="365"/>
      <c r="AA282" s="365"/>
      <c r="AB282" s="365"/>
      <c r="AC282" s="365"/>
      <c r="AD282" s="365"/>
      <c r="AE282" s="365"/>
      <c r="AF282" s="365"/>
      <c r="AG282" s="365"/>
      <c r="AH282" s="365"/>
      <c r="AI282" s="365"/>
      <c r="AJ282" s="365"/>
      <c r="AK282" s="365"/>
      <c r="AL282" s="365"/>
      <c r="AM282" s="365"/>
      <c r="AN282" s="346"/>
      <c r="AO282" s="347"/>
      <c r="AP282" s="347"/>
      <c r="AQ282" s="347"/>
      <c r="AR282" s="347"/>
      <c r="AS282" s="347"/>
      <c r="AT282" s="347"/>
      <c r="AU282" s="348"/>
      <c r="AV282" s="348"/>
      <c r="AW282" s="348"/>
      <c r="AX282" s="348"/>
      <c r="AY282" s="348"/>
      <c r="AZ282" s="348"/>
      <c r="BA282" s="348"/>
      <c r="BB282" s="348"/>
      <c r="BC282" s="348"/>
      <c r="BD282" s="606"/>
      <c r="BE282" s="606"/>
      <c r="BF282" s="606"/>
      <c r="BG282" s="606"/>
      <c r="BH282" s="606"/>
      <c r="BI282" s="606"/>
      <c r="BJ282" s="606"/>
      <c r="BK282" s="606"/>
      <c r="BL282" s="606"/>
      <c r="BM282" s="606"/>
      <c r="BN282" s="606">
        <f>BD282</f>
        <v>0</v>
      </c>
      <c r="BO282" s="606"/>
      <c r="BP282" s="606"/>
      <c r="BQ282" s="606"/>
      <c r="BR282" s="606"/>
      <c r="BS282" s="606"/>
      <c r="BT282" s="606"/>
      <c r="BU282" s="606"/>
      <c r="BV282" s="606"/>
      <c r="BW282" s="606">
        <f>BD282</f>
        <v>0</v>
      </c>
      <c r="BX282" s="606"/>
      <c r="BY282" s="606"/>
      <c r="BZ282" s="606"/>
      <c r="CA282" s="606"/>
      <c r="CB282" s="606"/>
    </row>
    <row r="283" spans="1:80" ht="18.75" customHeight="1">
      <c r="A283" s="341" t="s">
        <v>197</v>
      </c>
      <c r="B283" s="342"/>
      <c r="C283" s="342"/>
      <c r="D283" s="343"/>
      <c r="E283" s="364" t="s">
        <v>361</v>
      </c>
      <c r="F283" s="365"/>
      <c r="G283" s="365"/>
      <c r="H283" s="365"/>
      <c r="I283" s="365"/>
      <c r="J283" s="365"/>
      <c r="K283" s="365"/>
      <c r="L283" s="365"/>
      <c r="M283" s="365"/>
      <c r="N283" s="365"/>
      <c r="O283" s="365"/>
      <c r="P283" s="365"/>
      <c r="Q283" s="365"/>
      <c r="R283" s="365"/>
      <c r="S283" s="365"/>
      <c r="T283" s="365"/>
      <c r="U283" s="365"/>
      <c r="V283" s="365"/>
      <c r="W283" s="365"/>
      <c r="X283" s="365"/>
      <c r="Y283" s="365"/>
      <c r="Z283" s="365"/>
      <c r="AA283" s="365"/>
      <c r="AB283" s="365"/>
      <c r="AC283" s="365"/>
      <c r="AD283" s="365"/>
      <c r="AE283" s="365"/>
      <c r="AF283" s="365"/>
      <c r="AG283" s="365"/>
      <c r="AH283" s="365"/>
      <c r="AI283" s="365"/>
      <c r="AJ283" s="365"/>
      <c r="AK283" s="365"/>
      <c r="AL283" s="365"/>
      <c r="AM283" s="365"/>
      <c r="AN283" s="346"/>
      <c r="AO283" s="347"/>
      <c r="AP283" s="347"/>
      <c r="AQ283" s="347"/>
      <c r="AR283" s="347"/>
      <c r="AS283" s="347"/>
      <c r="AT283" s="347"/>
      <c r="AU283" s="348"/>
      <c r="AV283" s="348"/>
      <c r="AW283" s="348"/>
      <c r="AX283" s="348"/>
      <c r="AY283" s="348"/>
      <c r="AZ283" s="348"/>
      <c r="BA283" s="348"/>
      <c r="BB283" s="348"/>
      <c r="BC283" s="348"/>
      <c r="BD283" s="349">
        <v>1689.08</v>
      </c>
      <c r="BE283" s="349"/>
      <c r="BF283" s="349"/>
      <c r="BG283" s="349"/>
      <c r="BH283" s="349"/>
      <c r="BI283" s="349"/>
      <c r="BJ283" s="349"/>
      <c r="BK283" s="349"/>
      <c r="BL283" s="349"/>
      <c r="BM283" s="349"/>
      <c r="BN283" s="349"/>
      <c r="BO283" s="349"/>
      <c r="BP283" s="349"/>
      <c r="BQ283" s="349"/>
      <c r="BR283" s="349"/>
      <c r="BS283" s="349"/>
      <c r="BT283" s="349"/>
      <c r="BU283" s="349"/>
      <c r="BV283" s="349"/>
      <c r="BW283" s="349"/>
      <c r="BX283" s="349"/>
      <c r="BY283" s="349"/>
      <c r="BZ283" s="349"/>
      <c r="CA283" s="349"/>
      <c r="CB283" s="349"/>
    </row>
    <row r="284" spans="1:80" ht="15" hidden="1">
      <c r="A284" s="341" t="s">
        <v>139</v>
      </c>
      <c r="B284" s="342"/>
      <c r="C284" s="342"/>
      <c r="D284" s="343"/>
      <c r="E284" s="364" t="s">
        <v>362</v>
      </c>
      <c r="F284" s="365"/>
      <c r="G284" s="365"/>
      <c r="H284" s="365"/>
      <c r="I284" s="365"/>
      <c r="J284" s="365"/>
      <c r="K284" s="365"/>
      <c r="L284" s="365"/>
      <c r="M284" s="365"/>
      <c r="N284" s="365"/>
      <c r="O284" s="365"/>
      <c r="P284" s="365"/>
      <c r="Q284" s="365"/>
      <c r="R284" s="365"/>
      <c r="S284" s="365"/>
      <c r="T284" s="365"/>
      <c r="U284" s="365"/>
      <c r="V284" s="365"/>
      <c r="W284" s="365"/>
      <c r="X284" s="365"/>
      <c r="Y284" s="365"/>
      <c r="Z284" s="365"/>
      <c r="AA284" s="365"/>
      <c r="AB284" s="365"/>
      <c r="AC284" s="365"/>
      <c r="AD284" s="365"/>
      <c r="AE284" s="365"/>
      <c r="AF284" s="365"/>
      <c r="AG284" s="365"/>
      <c r="AH284" s="365"/>
      <c r="AI284" s="365"/>
      <c r="AJ284" s="365"/>
      <c r="AK284" s="365"/>
      <c r="AL284" s="365"/>
      <c r="AM284" s="365"/>
      <c r="AN284" s="346"/>
      <c r="AO284" s="347"/>
      <c r="AP284" s="347"/>
      <c r="AQ284" s="347"/>
      <c r="AR284" s="347"/>
      <c r="AS284" s="347"/>
      <c r="AT284" s="347"/>
      <c r="AU284" s="348"/>
      <c r="AV284" s="348"/>
      <c r="AW284" s="348"/>
      <c r="AX284" s="348"/>
      <c r="AY284" s="348"/>
      <c r="AZ284" s="348"/>
      <c r="BA284" s="348"/>
      <c r="BB284" s="348"/>
      <c r="BC284" s="348"/>
      <c r="BD284" s="349"/>
      <c r="BE284" s="349"/>
      <c r="BF284" s="349"/>
      <c r="BG284" s="349"/>
      <c r="BH284" s="349"/>
      <c r="BI284" s="349"/>
      <c r="BJ284" s="349"/>
      <c r="BK284" s="349"/>
      <c r="BL284" s="349"/>
      <c r="BM284" s="349"/>
      <c r="BN284" s="349">
        <f>BD284</f>
        <v>0</v>
      </c>
      <c r="BO284" s="349"/>
      <c r="BP284" s="349"/>
      <c r="BQ284" s="349"/>
      <c r="BR284" s="349"/>
      <c r="BS284" s="349"/>
      <c r="BT284" s="349"/>
      <c r="BU284" s="349"/>
      <c r="BV284" s="349"/>
      <c r="BW284" s="349">
        <f>BD284</f>
        <v>0</v>
      </c>
      <c r="BX284" s="349"/>
      <c r="BY284" s="349"/>
      <c r="BZ284" s="349"/>
      <c r="CA284" s="349"/>
      <c r="CB284" s="349"/>
    </row>
    <row r="285" spans="1:80" ht="15">
      <c r="A285" s="350"/>
      <c r="B285" s="351"/>
      <c r="C285" s="351"/>
      <c r="D285" s="352"/>
      <c r="E285" s="353" t="s">
        <v>168</v>
      </c>
      <c r="F285" s="354"/>
      <c r="G285" s="354"/>
      <c r="H285" s="354"/>
      <c r="I285" s="354"/>
      <c r="J285" s="354"/>
      <c r="K285" s="354"/>
      <c r="L285" s="354"/>
      <c r="M285" s="354"/>
      <c r="N285" s="354"/>
      <c r="O285" s="354"/>
      <c r="P285" s="354"/>
      <c r="Q285" s="354"/>
      <c r="R285" s="354"/>
      <c r="S285" s="354"/>
      <c r="T285" s="354"/>
      <c r="U285" s="354"/>
      <c r="V285" s="354"/>
      <c r="W285" s="354"/>
      <c r="X285" s="354"/>
      <c r="Y285" s="354"/>
      <c r="Z285" s="354"/>
      <c r="AA285" s="354"/>
      <c r="AB285" s="354"/>
      <c r="AC285" s="354"/>
      <c r="AD285" s="354"/>
      <c r="AE285" s="354"/>
      <c r="AF285" s="354"/>
      <c r="AG285" s="354"/>
      <c r="AH285" s="354"/>
      <c r="AI285" s="354"/>
      <c r="AJ285" s="354"/>
      <c r="AK285" s="354"/>
      <c r="AL285" s="354"/>
      <c r="AM285" s="354"/>
      <c r="AN285" s="355" t="s">
        <v>5</v>
      </c>
      <c r="AO285" s="356"/>
      <c r="AP285" s="356"/>
      <c r="AQ285" s="356"/>
      <c r="AR285" s="356"/>
      <c r="AS285" s="356" t="s">
        <v>5</v>
      </c>
      <c r="AT285" s="356"/>
      <c r="AU285" s="357" t="s">
        <v>5</v>
      </c>
      <c r="AV285" s="358"/>
      <c r="AW285" s="358"/>
      <c r="AX285" s="358"/>
      <c r="AY285" s="358"/>
      <c r="AZ285" s="358"/>
      <c r="BA285" s="358"/>
      <c r="BB285" s="358"/>
      <c r="BC285" s="359" t="s">
        <v>5</v>
      </c>
      <c r="BD285" s="360">
        <f>SUM(BD282:BD284)</f>
        <v>1689.08</v>
      </c>
      <c r="BE285" s="360"/>
      <c r="BF285" s="360"/>
      <c r="BG285" s="360"/>
      <c r="BH285" s="360"/>
      <c r="BI285" s="360"/>
      <c r="BJ285" s="360"/>
      <c r="BK285" s="360"/>
      <c r="BL285" s="360"/>
      <c r="BM285" s="360"/>
      <c r="BN285" s="360">
        <f>SUM(BN282:BN284)</f>
        <v>0</v>
      </c>
      <c r="BO285" s="360"/>
      <c r="BP285" s="360"/>
      <c r="BQ285" s="360"/>
      <c r="BR285" s="360"/>
      <c r="BS285" s="360"/>
      <c r="BT285" s="360"/>
      <c r="BU285" s="360"/>
      <c r="BV285" s="360"/>
      <c r="BW285" s="360">
        <f>SUM(BW282:BW284)</f>
        <v>0</v>
      </c>
      <c r="BX285" s="360"/>
      <c r="BY285" s="360"/>
      <c r="BZ285" s="360"/>
      <c r="CA285" s="360"/>
      <c r="CB285" s="360"/>
    </row>
    <row r="286" spans="1:80" ht="15.75">
      <c r="C286" s="705" t="s">
        <v>526</v>
      </c>
      <c r="D286" s="705"/>
      <c r="E286" s="705"/>
      <c r="F286" s="705"/>
      <c r="G286" s="705"/>
      <c r="H286" s="705"/>
      <c r="I286" s="705"/>
      <c r="J286" s="705"/>
      <c r="K286" s="705"/>
      <c r="L286" s="705"/>
      <c r="M286" s="705"/>
      <c r="N286" s="705"/>
      <c r="O286" s="705"/>
      <c r="P286" s="705"/>
      <c r="Q286" s="705"/>
      <c r="R286" s="705"/>
      <c r="S286" s="705"/>
      <c r="T286" s="705"/>
      <c r="U286" s="705"/>
      <c r="V286" s="705"/>
      <c r="W286" s="705"/>
      <c r="X286" s="705"/>
      <c r="Y286" s="705"/>
      <c r="Z286" s="705"/>
      <c r="AA286" s="705"/>
      <c r="AB286" s="705"/>
      <c r="AC286" s="705"/>
      <c r="AD286" s="705"/>
      <c r="AE286" s="705"/>
      <c r="AF286" s="705"/>
      <c r="AG286" s="705"/>
      <c r="AH286" s="705"/>
      <c r="AI286" s="705"/>
      <c r="AJ286" s="705"/>
      <c r="AK286" s="705"/>
      <c r="AL286" s="705"/>
      <c r="AM286" s="705"/>
      <c r="AN286" s="705"/>
      <c r="AO286" s="705"/>
      <c r="AP286" s="705"/>
      <c r="AQ286" s="705"/>
      <c r="AR286" s="705"/>
      <c r="AS286" s="705"/>
      <c r="AT286" s="705"/>
      <c r="AU286" s="705"/>
      <c r="AV286" s="705"/>
      <c r="AW286" s="705"/>
      <c r="AX286" s="705"/>
      <c r="AY286" s="705"/>
      <c r="AZ286" s="705"/>
      <c r="BA286" s="705"/>
      <c r="BB286" s="705"/>
      <c r="BC286" s="70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6"/>
      <c r="BP286" s="56"/>
      <c r="BQ286" s="56"/>
      <c r="BR286" s="56"/>
      <c r="BS286" s="56"/>
      <c r="BT286" s="56"/>
      <c r="BU286" s="56"/>
      <c r="BV286" s="56"/>
      <c r="BW286" s="706">
        <f>BQ212+BG249+BD264+BD274+BD285</f>
        <v>2268251.52</v>
      </c>
      <c r="BX286" s="706"/>
      <c r="BY286" s="706"/>
      <c r="BZ286" s="706"/>
      <c r="CA286" s="706"/>
      <c r="CB286" s="706"/>
    </row>
    <row r="287" spans="1:80" ht="15">
      <c r="E287" s="102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86"/>
      <c r="AO287" s="79"/>
      <c r="AP287" s="79"/>
      <c r="AQ287" s="79"/>
      <c r="AR287" s="79"/>
      <c r="AS287" s="79"/>
      <c r="AT287" s="79"/>
      <c r="AU287" s="78"/>
      <c r="AV287" s="78"/>
      <c r="AW287" s="78"/>
      <c r="AX287" s="78"/>
      <c r="AY287" s="78"/>
      <c r="AZ287" s="78"/>
      <c r="BA287" s="78"/>
      <c r="BB287" s="78"/>
      <c r="BC287" s="78"/>
      <c r="BD287" s="128"/>
      <c r="BE287" s="128"/>
      <c r="BF287" s="128"/>
      <c r="BG287" s="128"/>
      <c r="BH287" s="128"/>
      <c r="BI287" s="128"/>
      <c r="BJ287" s="128"/>
      <c r="BK287" s="128"/>
      <c r="BL287" s="128"/>
      <c r="BM287" s="128"/>
      <c r="BN287" s="128"/>
      <c r="BO287" s="128"/>
      <c r="BP287" s="128"/>
      <c r="BQ287" s="128"/>
      <c r="BR287" s="128"/>
      <c r="BS287" s="128"/>
      <c r="BT287" s="128"/>
      <c r="BU287" s="128"/>
      <c r="BV287" s="128"/>
      <c r="BW287" s="128"/>
      <c r="BX287" s="128"/>
      <c r="BY287" s="128"/>
      <c r="BZ287" s="128"/>
      <c r="CA287" s="128"/>
      <c r="CB287" s="128"/>
    </row>
    <row r="288" spans="1:80" ht="15.75" hidden="1">
      <c r="A288" s="419" t="s">
        <v>228</v>
      </c>
      <c r="B288" s="419"/>
      <c r="C288" s="419"/>
      <c r="D288" s="419"/>
      <c r="E288" s="419"/>
      <c r="F288" s="419"/>
      <c r="G288" s="419"/>
      <c r="H288" s="419"/>
      <c r="I288" s="419"/>
      <c r="J288" s="419"/>
      <c r="K288" s="419"/>
      <c r="L288" s="419"/>
      <c r="M288" s="419"/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  <c r="AA288" s="419"/>
      <c r="AB288" s="419"/>
      <c r="AC288" s="419"/>
      <c r="AD288" s="419"/>
      <c r="AE288" s="419"/>
      <c r="AF288" s="419"/>
      <c r="AG288" s="419"/>
      <c r="AH288" s="419"/>
      <c r="AI288" s="419"/>
      <c r="AJ288" s="419"/>
      <c r="AK288" s="419"/>
      <c r="AL288" s="419"/>
      <c r="AM288" s="419"/>
      <c r="AN288" s="419"/>
      <c r="AO288" s="419"/>
      <c r="AP288" s="419"/>
      <c r="AQ288" s="419"/>
      <c r="AR288" s="419"/>
      <c r="AS288" s="419"/>
      <c r="AT288" s="419"/>
      <c r="AU288" s="419"/>
      <c r="AV288" s="419"/>
      <c r="AW288" s="419"/>
      <c r="AX288" s="419"/>
      <c r="AY288" s="419"/>
      <c r="AZ288" s="419"/>
      <c r="BA288" s="419"/>
      <c r="BB288" s="419"/>
      <c r="BC288" s="419"/>
      <c r="BD288" s="419"/>
      <c r="BE288" s="419"/>
      <c r="BF288" s="419"/>
      <c r="BG288" s="419"/>
      <c r="BH288" s="419"/>
      <c r="BI288" s="419"/>
      <c r="BJ288" s="419"/>
      <c r="BK288" s="419"/>
      <c r="BL288" s="419"/>
      <c r="BM288" s="419"/>
      <c r="BN288" s="419"/>
      <c r="BO288" s="419"/>
      <c r="BP288" s="419"/>
      <c r="BQ288" s="419"/>
      <c r="BR288" s="419"/>
      <c r="BS288" s="419"/>
      <c r="BT288" s="419"/>
      <c r="BU288" s="419"/>
      <c r="BV288" s="419"/>
      <c r="BW288" s="419"/>
      <c r="BX288" s="419"/>
      <c r="BY288" s="419"/>
      <c r="BZ288" s="419"/>
      <c r="CA288" s="419"/>
      <c r="CB288" s="419"/>
    </row>
    <row r="289" spans="1:80" hidden="1"/>
    <row r="290" spans="1:80" ht="15.75" hidden="1">
      <c r="A290" s="419" t="s">
        <v>161</v>
      </c>
      <c r="B290" s="419"/>
      <c r="C290" s="419"/>
      <c r="D290" s="419"/>
      <c r="E290" s="419"/>
      <c r="F290" s="419"/>
      <c r="G290" s="419"/>
      <c r="H290" s="419"/>
      <c r="I290" s="419"/>
      <c r="J290" s="419"/>
      <c r="K290" s="419"/>
      <c r="L290" s="419"/>
      <c r="M290" s="419"/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  <c r="AA290" s="419"/>
      <c r="AB290" s="419"/>
      <c r="AC290" s="419"/>
      <c r="AD290" s="419"/>
      <c r="AE290" s="420" t="s">
        <v>365</v>
      </c>
      <c r="AF290" s="420"/>
      <c r="AG290" s="420"/>
      <c r="AH290" s="420"/>
      <c r="AI290" s="420"/>
      <c r="AJ290" s="420"/>
      <c r="AK290" s="420"/>
      <c r="AL290" s="420"/>
      <c r="AM290" s="420"/>
      <c r="AN290" s="420"/>
      <c r="AO290" s="420"/>
      <c r="AP290" s="420"/>
      <c r="AQ290" s="420"/>
      <c r="AR290" s="420"/>
      <c r="AS290" s="420"/>
      <c r="AT290" s="420"/>
      <c r="AU290" s="420"/>
      <c r="AV290" s="420"/>
      <c r="AW290" s="420"/>
      <c r="AX290" s="420"/>
      <c r="AY290" s="420"/>
      <c r="AZ290" s="420"/>
      <c r="BA290" s="420"/>
      <c r="BB290" s="420"/>
      <c r="BC290" s="420"/>
      <c r="BD290" s="420"/>
      <c r="BE290" s="420"/>
      <c r="BF290" s="420"/>
      <c r="BG290" s="420"/>
      <c r="BH290" s="420"/>
      <c r="BI290" s="420"/>
      <c r="BJ290" s="420"/>
      <c r="BK290" s="420"/>
      <c r="BL290" s="420"/>
      <c r="BM290" s="420"/>
      <c r="BN290" s="420"/>
      <c r="BO290" s="420"/>
      <c r="BP290" s="420"/>
      <c r="BQ290" s="420"/>
      <c r="BR290" s="420"/>
      <c r="BS290" s="420"/>
      <c r="BT290" s="420"/>
      <c r="BU290" s="420"/>
      <c r="BV290" s="420"/>
      <c r="BW290" s="420"/>
      <c r="BX290" s="420"/>
      <c r="BY290" s="420"/>
      <c r="BZ290" s="420"/>
      <c r="CA290" s="420"/>
      <c r="CB290" s="420"/>
    </row>
    <row r="291" spans="1:80" hidden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</row>
    <row r="292" spans="1:80" ht="15.75" hidden="1">
      <c r="A292" s="46" t="s">
        <v>162</v>
      </c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20" t="s">
        <v>172</v>
      </c>
      <c r="T292" s="420"/>
      <c r="U292" s="420"/>
      <c r="V292" s="420"/>
      <c r="W292" s="420"/>
      <c r="X292" s="420"/>
      <c r="Y292" s="420"/>
      <c r="Z292" s="420"/>
      <c r="AA292" s="420"/>
      <c r="AB292" s="420"/>
      <c r="AC292" s="420"/>
      <c r="AD292" s="420"/>
      <c r="AE292" s="420"/>
      <c r="AF292" s="420"/>
      <c r="AG292" s="420"/>
      <c r="AH292" s="420"/>
      <c r="AI292" s="420"/>
      <c r="AJ292" s="420"/>
      <c r="AK292" s="420"/>
      <c r="AL292" s="420"/>
      <c r="AM292" s="420"/>
      <c r="AN292" s="420"/>
      <c r="AO292" s="420"/>
      <c r="AP292" s="420"/>
      <c r="AQ292" s="420"/>
      <c r="AR292" s="420"/>
      <c r="AS292" s="420"/>
      <c r="AT292" s="420"/>
      <c r="AU292" s="420"/>
      <c r="AV292" s="420"/>
      <c r="AW292" s="420"/>
      <c r="AX292" s="420"/>
      <c r="AY292" s="420"/>
      <c r="AZ292" s="420"/>
      <c r="BA292" s="420"/>
      <c r="BB292" s="420"/>
      <c r="BC292" s="420"/>
      <c r="BD292" s="420"/>
      <c r="BE292" s="420"/>
      <c r="BF292" s="420"/>
      <c r="BG292" s="420"/>
      <c r="BH292" s="420"/>
      <c r="BI292" s="420"/>
      <c r="BJ292" s="420"/>
      <c r="BK292" s="420"/>
      <c r="BL292" s="420"/>
      <c r="BM292" s="420"/>
      <c r="BN292" s="420"/>
      <c r="BO292" s="420"/>
      <c r="BP292" s="420"/>
      <c r="BQ292" s="420"/>
      <c r="BR292" s="420"/>
      <c r="BS292" s="420"/>
      <c r="BT292" s="420"/>
      <c r="BU292" s="420"/>
      <c r="BV292" s="420"/>
      <c r="BW292" s="420"/>
      <c r="BX292" s="420"/>
      <c r="BY292" s="420"/>
      <c r="BZ292" s="420"/>
      <c r="CA292" s="420"/>
      <c r="CB292" s="420"/>
    </row>
    <row r="293" spans="1:80" hidden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</row>
    <row r="294" spans="1:80" ht="15.75" hidden="1">
      <c r="A294" s="46" t="s">
        <v>164</v>
      </c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720" t="s">
        <v>366</v>
      </c>
      <c r="AI294" s="720"/>
      <c r="AJ294" s="720"/>
      <c r="AK294" s="720"/>
      <c r="AL294" s="720"/>
      <c r="AM294" s="720"/>
      <c r="AN294" s="720"/>
      <c r="AO294" s="720"/>
      <c r="AP294" s="720"/>
      <c r="AQ294" s="720"/>
      <c r="AR294" s="720"/>
      <c r="AS294" s="720"/>
      <c r="AT294" s="720"/>
      <c r="AU294" s="720"/>
      <c r="AV294" s="720"/>
      <c r="AW294" s="720"/>
      <c r="AX294" s="720"/>
      <c r="AY294" s="720"/>
      <c r="AZ294" s="720"/>
      <c r="BA294" s="720"/>
      <c r="BB294" s="720"/>
      <c r="BC294" s="720"/>
      <c r="BD294" s="720"/>
      <c r="BE294" s="720"/>
      <c r="BF294" s="720"/>
      <c r="BG294" s="720"/>
      <c r="BH294" s="720"/>
      <c r="BI294" s="720"/>
      <c r="BJ294" s="720"/>
      <c r="BK294" s="720"/>
      <c r="BL294" s="720"/>
      <c r="BM294" s="720"/>
      <c r="BN294" s="720"/>
      <c r="BO294" s="720"/>
      <c r="BP294" s="720"/>
      <c r="BQ294" s="720"/>
      <c r="BR294" s="720"/>
      <c r="BS294" s="720"/>
      <c r="BT294" s="720"/>
      <c r="BU294" s="720"/>
      <c r="BV294" s="720"/>
      <c r="BW294" s="720"/>
      <c r="BX294" s="720"/>
      <c r="BY294" s="720"/>
      <c r="BZ294" s="720"/>
      <c r="CA294" s="720"/>
      <c r="CB294" s="720"/>
    </row>
    <row r="295" spans="1:80" hidden="1"/>
    <row r="296" spans="1:80" ht="15.75" hidden="1">
      <c r="A296" s="419" t="s">
        <v>367</v>
      </c>
      <c r="B296" s="419"/>
      <c r="C296" s="419"/>
      <c r="D296" s="419"/>
      <c r="E296" s="419"/>
      <c r="F296" s="419"/>
      <c r="G296" s="419"/>
      <c r="H296" s="419"/>
      <c r="I296" s="419"/>
      <c r="J296" s="419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  <c r="AA296" s="419"/>
      <c r="AB296" s="419"/>
      <c r="AC296" s="419"/>
      <c r="AD296" s="419"/>
      <c r="AE296" s="419"/>
      <c r="AF296" s="419"/>
      <c r="AG296" s="419"/>
      <c r="AH296" s="419"/>
      <c r="AI296" s="419"/>
      <c r="AJ296" s="419"/>
      <c r="AK296" s="419"/>
      <c r="AL296" s="419"/>
      <c r="AM296" s="419"/>
      <c r="AN296" s="419"/>
      <c r="AO296" s="419"/>
      <c r="AP296" s="419"/>
      <c r="AQ296" s="419"/>
      <c r="AR296" s="419"/>
      <c r="AS296" s="419"/>
      <c r="AT296" s="419"/>
      <c r="AU296" s="419"/>
      <c r="AV296" s="419"/>
      <c r="AW296" s="419"/>
      <c r="AX296" s="419"/>
      <c r="AY296" s="419"/>
      <c r="AZ296" s="419"/>
      <c r="BA296" s="419"/>
      <c r="BB296" s="419"/>
      <c r="BC296" s="419"/>
      <c r="BD296" s="419"/>
      <c r="BE296" s="419"/>
      <c r="BF296" s="419"/>
      <c r="BG296" s="419"/>
      <c r="BH296" s="419"/>
      <c r="BI296" s="419"/>
      <c r="BJ296" s="419"/>
      <c r="BK296" s="419"/>
      <c r="BL296" s="419"/>
      <c r="BM296" s="419"/>
      <c r="BN296" s="419"/>
      <c r="BO296" s="419"/>
      <c r="BP296" s="419"/>
      <c r="BQ296" s="419"/>
      <c r="BR296" s="419"/>
      <c r="BS296" s="419"/>
      <c r="BT296" s="419"/>
      <c r="BU296" s="419"/>
      <c r="BV296" s="419"/>
      <c r="BW296" s="419"/>
      <c r="BX296" s="419"/>
      <c r="BY296" s="419"/>
      <c r="BZ296" s="419"/>
      <c r="CA296" s="419"/>
      <c r="CB296" s="419"/>
    </row>
    <row r="297" spans="1:80" hidden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</row>
    <row r="298" spans="1:80" hidden="1">
      <c r="A298" s="424" t="s">
        <v>165</v>
      </c>
      <c r="B298" s="425"/>
      <c r="C298" s="425"/>
      <c r="D298" s="426"/>
      <c r="E298" s="424" t="s">
        <v>166</v>
      </c>
      <c r="F298" s="425"/>
      <c r="G298" s="425"/>
      <c r="H298" s="425"/>
      <c r="I298" s="425"/>
      <c r="J298" s="425"/>
      <c r="K298" s="425"/>
      <c r="L298" s="425"/>
      <c r="M298" s="425"/>
      <c r="N298" s="425"/>
      <c r="O298" s="425"/>
      <c r="P298" s="425"/>
      <c r="Q298" s="425"/>
      <c r="R298" s="425"/>
      <c r="S298" s="425"/>
      <c r="T298" s="425"/>
      <c r="U298" s="425"/>
      <c r="V298" s="425"/>
      <c r="W298" s="425"/>
      <c r="X298" s="425"/>
      <c r="Y298" s="425"/>
      <c r="Z298" s="425"/>
      <c r="AA298" s="425"/>
      <c r="AB298" s="425"/>
      <c r="AC298" s="425"/>
      <c r="AD298" s="425"/>
      <c r="AE298" s="425"/>
      <c r="AF298" s="425"/>
      <c r="AG298" s="425"/>
      <c r="AH298" s="425"/>
      <c r="AI298" s="425"/>
      <c r="AJ298" s="425"/>
      <c r="AK298" s="425"/>
      <c r="AL298" s="425"/>
      <c r="AM298" s="425"/>
      <c r="AN298" s="425"/>
      <c r="AO298" s="425"/>
      <c r="AP298" s="425"/>
      <c r="AQ298" s="425"/>
      <c r="AR298" s="426"/>
      <c r="AS298" s="424" t="s">
        <v>173</v>
      </c>
      <c r="AT298" s="425"/>
      <c r="AU298" s="425"/>
      <c r="AV298" s="425"/>
      <c r="AW298" s="425"/>
      <c r="AX298" s="425"/>
      <c r="AY298" s="425"/>
      <c r="AZ298" s="425"/>
      <c r="BA298" s="425"/>
      <c r="BB298" s="426"/>
      <c r="BC298" s="424" t="s">
        <v>225</v>
      </c>
      <c r="BD298" s="425"/>
      <c r="BE298" s="425"/>
      <c r="BF298" s="425"/>
      <c r="BG298" s="425"/>
      <c r="BH298" s="425"/>
      <c r="BI298" s="425"/>
      <c r="BJ298" s="425"/>
      <c r="BK298" s="425"/>
      <c r="BL298" s="425"/>
      <c r="BM298" s="426"/>
      <c r="BN298" s="424" t="s">
        <v>174</v>
      </c>
      <c r="BO298" s="425"/>
      <c r="BP298" s="425"/>
      <c r="BQ298" s="425"/>
      <c r="BR298" s="425"/>
      <c r="BS298" s="425"/>
      <c r="BT298" s="425"/>
      <c r="BU298" s="425"/>
      <c r="BV298" s="425"/>
      <c r="BW298" s="425"/>
      <c r="BX298" s="425"/>
      <c r="BY298" s="425"/>
      <c r="BZ298" s="425"/>
      <c r="CA298" s="425"/>
      <c r="CB298" s="426"/>
    </row>
    <row r="299" spans="1:80" hidden="1">
      <c r="A299" s="441" t="s">
        <v>167</v>
      </c>
      <c r="B299" s="442"/>
      <c r="C299" s="442"/>
      <c r="D299" s="443"/>
      <c r="E299" s="441"/>
      <c r="F299" s="442"/>
      <c r="G299" s="442"/>
      <c r="H299" s="442"/>
      <c r="I299" s="442"/>
      <c r="J299" s="442"/>
      <c r="K299" s="442"/>
      <c r="L299" s="442"/>
      <c r="M299" s="442"/>
      <c r="N299" s="442"/>
      <c r="O299" s="442"/>
      <c r="P299" s="442"/>
      <c r="Q299" s="442"/>
      <c r="R299" s="442"/>
      <c r="S299" s="442"/>
      <c r="T299" s="442"/>
      <c r="U299" s="442"/>
      <c r="V299" s="442"/>
      <c r="W299" s="442"/>
      <c r="X299" s="442"/>
      <c r="Y299" s="442"/>
      <c r="Z299" s="442"/>
      <c r="AA299" s="442"/>
      <c r="AB299" s="442"/>
      <c r="AC299" s="442"/>
      <c r="AD299" s="442"/>
      <c r="AE299" s="442"/>
      <c r="AF299" s="442"/>
      <c r="AG299" s="442"/>
      <c r="AH299" s="442"/>
      <c r="AI299" s="442"/>
      <c r="AJ299" s="442"/>
      <c r="AK299" s="442"/>
      <c r="AL299" s="442"/>
      <c r="AM299" s="442"/>
      <c r="AN299" s="442"/>
      <c r="AO299" s="442"/>
      <c r="AP299" s="442"/>
      <c r="AQ299" s="442"/>
      <c r="AR299" s="443"/>
      <c r="AS299" s="441"/>
      <c r="AT299" s="442"/>
      <c r="AU299" s="442"/>
      <c r="AV299" s="442"/>
      <c r="AW299" s="442"/>
      <c r="AX299" s="442"/>
      <c r="AY299" s="442"/>
      <c r="AZ299" s="442"/>
      <c r="BA299" s="442"/>
      <c r="BB299" s="443"/>
      <c r="BC299" s="441" t="s">
        <v>226</v>
      </c>
      <c r="BD299" s="442"/>
      <c r="BE299" s="442"/>
      <c r="BF299" s="442"/>
      <c r="BG299" s="442"/>
      <c r="BH299" s="442"/>
      <c r="BI299" s="442"/>
      <c r="BJ299" s="442"/>
      <c r="BK299" s="442"/>
      <c r="BL299" s="442"/>
      <c r="BM299" s="443"/>
      <c r="BN299" s="441" t="s">
        <v>227</v>
      </c>
      <c r="BO299" s="442"/>
      <c r="BP299" s="442"/>
      <c r="BQ299" s="442"/>
      <c r="BR299" s="442"/>
      <c r="BS299" s="442"/>
      <c r="BT299" s="442"/>
      <c r="BU299" s="442"/>
      <c r="BV299" s="442"/>
      <c r="BW299" s="442"/>
      <c r="BX299" s="442"/>
      <c r="BY299" s="442"/>
      <c r="BZ299" s="442"/>
      <c r="CA299" s="442"/>
      <c r="CB299" s="443"/>
    </row>
    <row r="300" spans="1:80" hidden="1">
      <c r="A300" s="441"/>
      <c r="B300" s="442"/>
      <c r="C300" s="442"/>
      <c r="D300" s="443"/>
      <c r="E300" s="441"/>
      <c r="F300" s="442"/>
      <c r="G300" s="442"/>
      <c r="H300" s="442"/>
      <c r="I300" s="442"/>
      <c r="J300" s="442"/>
      <c r="K300" s="442"/>
      <c r="L300" s="442"/>
      <c r="M300" s="442"/>
      <c r="N300" s="442"/>
      <c r="O300" s="442"/>
      <c r="P300" s="442"/>
      <c r="Q300" s="442"/>
      <c r="R300" s="442"/>
      <c r="S300" s="442"/>
      <c r="T300" s="442"/>
      <c r="U300" s="442"/>
      <c r="V300" s="442"/>
      <c r="W300" s="442"/>
      <c r="X300" s="442"/>
      <c r="Y300" s="442"/>
      <c r="Z300" s="442"/>
      <c r="AA300" s="442"/>
      <c r="AB300" s="442"/>
      <c r="AC300" s="442"/>
      <c r="AD300" s="442"/>
      <c r="AE300" s="442"/>
      <c r="AF300" s="442"/>
      <c r="AG300" s="442"/>
      <c r="AH300" s="442"/>
      <c r="AI300" s="442"/>
      <c r="AJ300" s="442"/>
      <c r="AK300" s="442"/>
      <c r="AL300" s="442"/>
      <c r="AM300" s="442"/>
      <c r="AN300" s="442"/>
      <c r="AO300" s="442"/>
      <c r="AP300" s="442"/>
      <c r="AQ300" s="442"/>
      <c r="AR300" s="443"/>
      <c r="AS300" s="441"/>
      <c r="AT300" s="442"/>
      <c r="AU300" s="442"/>
      <c r="AV300" s="442"/>
      <c r="AW300" s="442"/>
      <c r="AX300" s="442"/>
      <c r="AY300" s="442"/>
      <c r="AZ300" s="442"/>
      <c r="BA300" s="442"/>
      <c r="BB300" s="443"/>
      <c r="BC300" s="441" t="s">
        <v>176</v>
      </c>
      <c r="BD300" s="442"/>
      <c r="BE300" s="442"/>
      <c r="BF300" s="442"/>
      <c r="BG300" s="442"/>
      <c r="BH300" s="442"/>
      <c r="BI300" s="442"/>
      <c r="BJ300" s="442"/>
      <c r="BK300" s="442"/>
      <c r="BL300" s="442"/>
      <c r="BM300" s="443"/>
      <c r="BN300" s="441"/>
      <c r="BO300" s="442"/>
      <c r="BP300" s="442"/>
      <c r="BQ300" s="442"/>
      <c r="BR300" s="442"/>
      <c r="BS300" s="442"/>
      <c r="BT300" s="442"/>
      <c r="BU300" s="442"/>
      <c r="BV300" s="442"/>
      <c r="BW300" s="442"/>
      <c r="BX300" s="442"/>
      <c r="BY300" s="442"/>
      <c r="BZ300" s="442"/>
      <c r="CA300" s="442"/>
      <c r="CB300" s="443"/>
    </row>
    <row r="301" spans="1:80" hidden="1">
      <c r="A301" s="672"/>
      <c r="B301" s="673"/>
      <c r="C301" s="673"/>
      <c r="D301" s="674"/>
      <c r="E301" s="672">
        <v>1</v>
      </c>
      <c r="F301" s="673"/>
      <c r="G301" s="673"/>
      <c r="H301" s="673"/>
      <c r="I301" s="673"/>
      <c r="J301" s="673"/>
      <c r="K301" s="673"/>
      <c r="L301" s="673"/>
      <c r="M301" s="673"/>
      <c r="N301" s="673"/>
      <c r="O301" s="673"/>
      <c r="P301" s="673"/>
      <c r="Q301" s="673"/>
      <c r="R301" s="673"/>
      <c r="S301" s="673"/>
      <c r="T301" s="673"/>
      <c r="U301" s="673"/>
      <c r="V301" s="673"/>
      <c r="W301" s="673"/>
      <c r="X301" s="673"/>
      <c r="Y301" s="673"/>
      <c r="Z301" s="673"/>
      <c r="AA301" s="673"/>
      <c r="AB301" s="673"/>
      <c r="AC301" s="673"/>
      <c r="AD301" s="673"/>
      <c r="AE301" s="673"/>
      <c r="AF301" s="673"/>
      <c r="AG301" s="673"/>
      <c r="AH301" s="673"/>
      <c r="AI301" s="673"/>
      <c r="AJ301" s="673"/>
      <c r="AK301" s="673"/>
      <c r="AL301" s="673"/>
      <c r="AM301" s="673"/>
      <c r="AN301" s="673"/>
      <c r="AO301" s="673"/>
      <c r="AP301" s="673"/>
      <c r="AQ301" s="673"/>
      <c r="AR301" s="674"/>
      <c r="AS301" s="672">
        <v>2</v>
      </c>
      <c r="AT301" s="673"/>
      <c r="AU301" s="673"/>
      <c r="AV301" s="673"/>
      <c r="AW301" s="673"/>
      <c r="AX301" s="673"/>
      <c r="AY301" s="673"/>
      <c r="AZ301" s="673"/>
      <c r="BA301" s="673"/>
      <c r="BB301" s="674"/>
      <c r="BC301" s="672">
        <v>3</v>
      </c>
      <c r="BD301" s="673"/>
      <c r="BE301" s="673"/>
      <c r="BF301" s="673"/>
      <c r="BG301" s="673"/>
      <c r="BH301" s="673"/>
      <c r="BI301" s="673"/>
      <c r="BJ301" s="673"/>
      <c r="BK301" s="673"/>
      <c r="BL301" s="673"/>
      <c r="BM301" s="674"/>
      <c r="BN301" s="672">
        <v>4</v>
      </c>
      <c r="BO301" s="673"/>
      <c r="BP301" s="673"/>
      <c r="BQ301" s="673"/>
      <c r="BR301" s="673"/>
      <c r="BS301" s="673"/>
      <c r="BT301" s="673"/>
      <c r="BU301" s="673"/>
      <c r="BV301" s="673"/>
      <c r="BW301" s="673"/>
      <c r="BX301" s="673"/>
      <c r="BY301" s="673"/>
      <c r="BZ301" s="673"/>
      <c r="CA301" s="673"/>
      <c r="CB301" s="674"/>
    </row>
    <row r="302" spans="1:80" hidden="1">
      <c r="A302" s="341">
        <v>1</v>
      </c>
      <c r="B302" s="342"/>
      <c r="C302" s="342"/>
      <c r="D302" s="343"/>
      <c r="E302" s="350" t="s">
        <v>368</v>
      </c>
      <c r="F302" s="351"/>
      <c r="G302" s="351"/>
      <c r="H302" s="351"/>
      <c r="I302" s="351"/>
      <c r="J302" s="351"/>
      <c r="K302" s="351"/>
      <c r="L302" s="351"/>
      <c r="M302" s="351"/>
      <c r="N302" s="351"/>
      <c r="O302" s="351"/>
      <c r="P302" s="351"/>
      <c r="Q302" s="351"/>
      <c r="R302" s="351"/>
      <c r="S302" s="351"/>
      <c r="T302" s="351"/>
      <c r="U302" s="351"/>
      <c r="V302" s="351"/>
      <c r="W302" s="351"/>
      <c r="X302" s="351"/>
      <c r="Y302" s="351"/>
      <c r="Z302" s="351"/>
      <c r="AA302" s="351"/>
      <c r="AB302" s="351"/>
      <c r="AC302" s="351"/>
      <c r="AD302" s="351"/>
      <c r="AE302" s="351"/>
      <c r="AF302" s="351"/>
      <c r="AG302" s="351"/>
      <c r="AH302" s="351"/>
      <c r="AI302" s="351"/>
      <c r="AJ302" s="351"/>
      <c r="AK302" s="351"/>
      <c r="AL302" s="351"/>
      <c r="AM302" s="351"/>
      <c r="AN302" s="351"/>
      <c r="AO302" s="351"/>
      <c r="AP302" s="351"/>
      <c r="AQ302" s="351"/>
      <c r="AR302" s="352"/>
      <c r="AS302" s="714"/>
      <c r="AT302" s="715"/>
      <c r="AU302" s="715"/>
      <c r="AV302" s="715"/>
      <c r="AW302" s="715"/>
      <c r="AX302" s="715"/>
      <c r="AY302" s="715"/>
      <c r="AZ302" s="715"/>
      <c r="BA302" s="715"/>
      <c r="BB302" s="716"/>
      <c r="BC302" s="510"/>
      <c r="BD302" s="707"/>
      <c r="BE302" s="707"/>
      <c r="BF302" s="707"/>
      <c r="BG302" s="707"/>
      <c r="BH302" s="707"/>
      <c r="BI302" s="707"/>
      <c r="BJ302" s="707"/>
      <c r="BK302" s="707"/>
      <c r="BL302" s="707"/>
      <c r="BM302" s="708"/>
      <c r="BN302" s="717"/>
      <c r="BO302" s="718"/>
      <c r="BP302" s="718"/>
      <c r="BQ302" s="718"/>
      <c r="BR302" s="718"/>
      <c r="BS302" s="718"/>
      <c r="BT302" s="718"/>
      <c r="BU302" s="718"/>
      <c r="BV302" s="718"/>
      <c r="BW302" s="718"/>
      <c r="BX302" s="718"/>
      <c r="BY302" s="718"/>
      <c r="BZ302" s="718"/>
      <c r="CA302" s="718"/>
      <c r="CB302" s="719"/>
    </row>
    <row r="303" spans="1:80" hidden="1">
      <c r="A303" s="350"/>
      <c r="B303" s="351"/>
      <c r="C303" s="351"/>
      <c r="D303" s="352"/>
      <c r="E303" s="510" t="s">
        <v>168</v>
      </c>
      <c r="F303" s="707"/>
      <c r="G303" s="707"/>
      <c r="H303" s="707"/>
      <c r="I303" s="707"/>
      <c r="J303" s="707"/>
      <c r="K303" s="707"/>
      <c r="L303" s="707"/>
      <c r="M303" s="707"/>
      <c r="N303" s="707"/>
      <c r="O303" s="707"/>
      <c r="P303" s="707"/>
      <c r="Q303" s="707"/>
      <c r="R303" s="707"/>
      <c r="S303" s="707"/>
      <c r="T303" s="707"/>
      <c r="U303" s="707"/>
      <c r="V303" s="707"/>
      <c r="W303" s="707"/>
      <c r="X303" s="707"/>
      <c r="Y303" s="707"/>
      <c r="Z303" s="707"/>
      <c r="AA303" s="707"/>
      <c r="AB303" s="707"/>
      <c r="AC303" s="707"/>
      <c r="AD303" s="707"/>
      <c r="AE303" s="707"/>
      <c r="AF303" s="707"/>
      <c r="AG303" s="707"/>
      <c r="AH303" s="707"/>
      <c r="AI303" s="707"/>
      <c r="AJ303" s="707"/>
      <c r="AK303" s="707"/>
      <c r="AL303" s="707"/>
      <c r="AM303" s="707"/>
      <c r="AN303" s="707"/>
      <c r="AO303" s="707"/>
      <c r="AP303" s="707"/>
      <c r="AQ303" s="707"/>
      <c r="AR303" s="708"/>
      <c r="AS303" s="341" t="s">
        <v>5</v>
      </c>
      <c r="AT303" s="342"/>
      <c r="AU303" s="342"/>
      <c r="AV303" s="342"/>
      <c r="AW303" s="342"/>
      <c r="AX303" s="342"/>
      <c r="AY303" s="342"/>
      <c r="AZ303" s="342"/>
      <c r="BA303" s="342"/>
      <c r="BB303" s="343"/>
      <c r="BC303" s="454" t="s">
        <v>5</v>
      </c>
      <c r="BD303" s="455"/>
      <c r="BE303" s="455"/>
      <c r="BF303" s="455"/>
      <c r="BG303" s="455"/>
      <c r="BH303" s="455"/>
      <c r="BI303" s="455"/>
      <c r="BJ303" s="455"/>
      <c r="BK303" s="455"/>
      <c r="BL303" s="455"/>
      <c r="BM303" s="456"/>
      <c r="BN303" s="709">
        <f>BN302</f>
        <v>0</v>
      </c>
      <c r="BO303" s="710"/>
      <c r="BP303" s="710"/>
      <c r="BQ303" s="710"/>
      <c r="BR303" s="710"/>
      <c r="BS303" s="710"/>
      <c r="BT303" s="710"/>
      <c r="BU303" s="710"/>
      <c r="BV303" s="710"/>
      <c r="BW303" s="595"/>
      <c r="BX303" s="595"/>
      <c r="BY303" s="595"/>
      <c r="BZ303" s="595"/>
      <c r="CA303" s="595"/>
      <c r="CB303" s="711"/>
    </row>
    <row r="304" spans="1:80" ht="15.75">
      <c r="A304" s="46"/>
      <c r="B304" s="46"/>
      <c r="C304" s="142" t="s">
        <v>182</v>
      </c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F304" s="142"/>
      <c r="AG304" s="142"/>
      <c r="AH304" s="142"/>
      <c r="AI304" s="142"/>
      <c r="AJ304" s="142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  <c r="AV304" s="142"/>
      <c r="AW304" s="142"/>
      <c r="AX304" s="142"/>
      <c r="AY304" s="142"/>
      <c r="AZ304" s="142"/>
      <c r="BA304" s="142"/>
      <c r="BB304" s="142"/>
      <c r="BC304" s="142"/>
      <c r="BD304" s="142"/>
      <c r="BE304" s="142"/>
      <c r="BF304" s="142"/>
      <c r="BG304" s="142"/>
      <c r="BH304" s="142"/>
      <c r="BI304" s="142"/>
      <c r="BJ304" s="142"/>
      <c r="BK304" s="142"/>
      <c r="BL304" s="142"/>
      <c r="BM304" s="46"/>
      <c r="BN304" s="46"/>
      <c r="BO304" s="46"/>
      <c r="BP304" s="46"/>
      <c r="BQ304" s="46"/>
      <c r="BR304" s="46"/>
      <c r="BS304" s="115"/>
      <c r="BT304" s="115"/>
      <c r="BU304" s="115"/>
      <c r="BV304" s="115"/>
      <c r="BW304" s="712">
        <f>AU127+BE137+BD151+BD165+BD186+BD197+BD264+BD274+BD285</f>
        <v>1559681.08</v>
      </c>
      <c r="BX304" s="283"/>
      <c r="BY304" s="283"/>
      <c r="BZ304" s="283"/>
      <c r="CA304" s="283"/>
      <c r="CB304" s="283"/>
    </row>
    <row r="305" spans="1:82" ht="15.75">
      <c r="A305" s="46"/>
      <c r="B305" s="713" t="s">
        <v>316</v>
      </c>
      <c r="C305" s="713"/>
      <c r="D305" s="713"/>
      <c r="E305" s="713"/>
      <c r="F305" s="713"/>
      <c r="G305" s="713"/>
      <c r="H305" s="713"/>
      <c r="I305" s="713"/>
      <c r="J305" s="713"/>
      <c r="K305" s="713"/>
      <c r="L305" s="713"/>
      <c r="M305" s="713"/>
      <c r="N305" s="713"/>
      <c r="O305" s="713"/>
      <c r="P305" s="713"/>
      <c r="Q305" s="713"/>
      <c r="R305" s="713"/>
      <c r="S305" s="713"/>
      <c r="T305" s="713"/>
      <c r="U305" s="713"/>
      <c r="V305" s="713"/>
      <c r="W305" s="713"/>
      <c r="X305" s="713"/>
      <c r="Y305" s="713"/>
      <c r="Z305" s="713"/>
      <c r="AA305" s="713"/>
      <c r="AB305" s="713"/>
      <c r="AC305" s="713"/>
      <c r="AD305" s="713"/>
      <c r="AE305" s="713"/>
      <c r="AF305" s="713"/>
      <c r="AG305" s="713"/>
      <c r="AH305" s="713"/>
      <c r="AI305" s="713"/>
      <c r="AJ305" s="713"/>
      <c r="AK305" s="713"/>
      <c r="AL305" s="713"/>
      <c r="AM305" s="713"/>
      <c r="AN305" s="713"/>
      <c r="AO305" s="713"/>
      <c r="AP305" s="713"/>
      <c r="AQ305" s="713"/>
      <c r="AR305" s="713"/>
      <c r="AS305" s="713"/>
      <c r="AT305" s="713"/>
      <c r="AU305" s="713"/>
      <c r="AV305" s="713"/>
      <c r="AW305" s="713"/>
      <c r="AX305" s="713"/>
      <c r="AY305" s="713"/>
      <c r="AZ305" s="713"/>
      <c r="BA305" s="713"/>
      <c r="BB305" s="713"/>
      <c r="BC305" s="713"/>
      <c r="BD305" s="713"/>
      <c r="BE305" s="713"/>
      <c r="BF305" s="713"/>
      <c r="BG305" s="713"/>
      <c r="BH305" s="713"/>
      <c r="BI305" s="713"/>
      <c r="BJ305" s="713"/>
      <c r="BK305" s="713"/>
      <c r="BL305" s="713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</row>
    <row r="306" spans="1:82" ht="15.75">
      <c r="A306" s="46"/>
      <c r="B306" s="713"/>
      <c r="C306" s="713"/>
      <c r="D306" s="713"/>
      <c r="E306" s="713"/>
      <c r="F306" s="713"/>
      <c r="G306" s="713"/>
      <c r="H306" s="713"/>
      <c r="I306" s="713"/>
      <c r="J306" s="713"/>
      <c r="K306" s="713"/>
      <c r="L306" s="713"/>
      <c r="M306" s="713"/>
      <c r="N306" s="713"/>
      <c r="O306" s="713"/>
      <c r="P306" s="713"/>
      <c r="Q306" s="713"/>
      <c r="R306" s="713"/>
      <c r="S306" s="713"/>
      <c r="T306" s="713"/>
      <c r="U306" s="713"/>
      <c r="V306" s="713"/>
      <c r="W306" s="713"/>
      <c r="X306" s="713"/>
      <c r="Y306" s="713"/>
      <c r="Z306" s="713"/>
      <c r="AA306" s="713"/>
      <c r="AB306" s="713"/>
      <c r="AC306" s="713"/>
      <c r="AD306" s="713"/>
      <c r="AE306" s="713"/>
      <c r="AF306" s="713"/>
      <c r="AG306" s="713"/>
      <c r="AH306" s="713"/>
      <c r="AI306" s="713"/>
      <c r="AJ306" s="713"/>
      <c r="AK306" s="713"/>
      <c r="AL306" s="713"/>
      <c r="AM306" s="713"/>
      <c r="AN306" s="713"/>
      <c r="AO306" s="713"/>
      <c r="AP306" s="713"/>
      <c r="AQ306" s="713"/>
      <c r="AR306" s="713"/>
      <c r="AS306" s="713"/>
      <c r="AT306" s="713"/>
      <c r="AU306" s="713"/>
      <c r="AV306" s="713"/>
      <c r="AW306" s="713"/>
      <c r="AX306" s="713"/>
      <c r="AY306" s="713"/>
      <c r="AZ306" s="713"/>
      <c r="BA306" s="713"/>
      <c r="BB306" s="713"/>
      <c r="BC306" s="713"/>
      <c r="BD306" s="713"/>
      <c r="BE306" s="713"/>
      <c r="BF306" s="713"/>
      <c r="BG306" s="713"/>
      <c r="BH306" s="713"/>
      <c r="BI306" s="713"/>
      <c r="BJ306" s="713"/>
      <c r="BK306" s="713"/>
      <c r="BL306" s="713"/>
      <c r="BM306" s="46"/>
      <c r="BN306" s="46"/>
      <c r="BO306" s="46"/>
      <c r="BP306" s="46"/>
      <c r="BQ306" s="46"/>
      <c r="BR306" s="46"/>
      <c r="BS306" s="115"/>
      <c r="BT306" s="115"/>
      <c r="BU306" s="115"/>
      <c r="BV306" s="115"/>
      <c r="BW306" s="712">
        <f>BW304+BQ21+BE57+BG93+BE109+BQ212+BG249</f>
        <v>37107371.519999996</v>
      </c>
      <c r="BX306" s="283"/>
      <c r="BY306" s="283"/>
      <c r="BZ306" s="283"/>
      <c r="CA306" s="283"/>
      <c r="CB306" s="283"/>
    </row>
    <row r="308" spans="1:82" ht="15">
      <c r="BW308" s="735">
        <f>BH127+BO137+BN151+BN165+BN186+BN197</f>
        <v>1165278</v>
      </c>
      <c r="BX308" s="285"/>
      <c r="BY308" s="285"/>
      <c r="BZ308" s="285"/>
      <c r="CA308" s="285"/>
      <c r="CB308" s="285"/>
      <c r="CC308" s="38" t="s">
        <v>492</v>
      </c>
    </row>
    <row r="309" spans="1:82" ht="15">
      <c r="BW309" s="736">
        <f>BW308+BQ31+BN57+BP93</f>
        <v>47750988</v>
      </c>
      <c r="BX309" s="737"/>
      <c r="BY309" s="737"/>
      <c r="BZ309" s="737"/>
      <c r="CA309" s="737"/>
      <c r="CB309" s="737"/>
      <c r="CC309" s="38" t="s">
        <v>486</v>
      </c>
    </row>
    <row r="311" spans="1:82" ht="15">
      <c r="BX311" s="735">
        <f>BS127+BW137+BW151+BW165+BW197+BW186</f>
        <v>1165278</v>
      </c>
      <c r="BY311" s="285"/>
      <c r="BZ311" s="285"/>
      <c r="CA311" s="285"/>
      <c r="CB311" s="285"/>
      <c r="CC311" s="285"/>
      <c r="CD311" s="38" t="s">
        <v>527</v>
      </c>
    </row>
    <row r="312" spans="1:82" ht="15">
      <c r="BY312" s="736">
        <f>BQ41+BW57+BX93+BS127+BW137+BW151+BW165+BW186+BW197</f>
        <v>47750988</v>
      </c>
      <c r="BZ312" s="737"/>
      <c r="CA312" s="737"/>
      <c r="CB312" s="737"/>
      <c r="CD312" s="38" t="s">
        <v>521</v>
      </c>
    </row>
  </sheetData>
  <mergeCells count="963">
    <mergeCell ref="BW308:CB308"/>
    <mergeCell ref="BW309:CB309"/>
    <mergeCell ref="BX311:CC311"/>
    <mergeCell ref="BY312:CB312"/>
    <mergeCell ref="A172:D172"/>
    <mergeCell ref="E172:AM172"/>
    <mergeCell ref="AN172:AT172"/>
    <mergeCell ref="AU172:BC172"/>
    <mergeCell ref="BD172:BM172"/>
    <mergeCell ref="BN172:BV172"/>
    <mergeCell ref="BW172:CB172"/>
    <mergeCell ref="A173:D173"/>
    <mergeCell ref="E173:AM173"/>
    <mergeCell ref="AN173:AT173"/>
    <mergeCell ref="AU173:BC173"/>
    <mergeCell ref="BD173:BM173"/>
    <mergeCell ref="BN173:BV173"/>
    <mergeCell ref="BW173:CB173"/>
    <mergeCell ref="A174:D174"/>
    <mergeCell ref="E174:AM174"/>
    <mergeCell ref="AN174:AT174"/>
    <mergeCell ref="AU174:BC174"/>
    <mergeCell ref="BD174:BM174"/>
    <mergeCell ref="BN174:BV174"/>
    <mergeCell ref="BW174:CB174"/>
    <mergeCell ref="A176:CB176"/>
    <mergeCell ref="A158:D158"/>
    <mergeCell ref="E158:AM158"/>
    <mergeCell ref="AN158:AT158"/>
    <mergeCell ref="AU158:BC158"/>
    <mergeCell ref="BD158:BM158"/>
    <mergeCell ref="BN158:BV158"/>
    <mergeCell ref="BW158:CB158"/>
    <mergeCell ref="A159:D159"/>
    <mergeCell ref="E159:AM159"/>
    <mergeCell ref="AN159:AT159"/>
    <mergeCell ref="AU159:BC159"/>
    <mergeCell ref="BD159:BM159"/>
    <mergeCell ref="BN159:BV159"/>
    <mergeCell ref="BW159:CB159"/>
    <mergeCell ref="A160:D160"/>
    <mergeCell ref="E160:AM160"/>
    <mergeCell ref="AN160:AT160"/>
    <mergeCell ref="AU160:BC160"/>
    <mergeCell ref="BD160:BM160"/>
    <mergeCell ref="BN160:BV160"/>
    <mergeCell ref="BW160:CB160"/>
    <mergeCell ref="A164:D164"/>
    <mergeCell ref="BW145:CB145"/>
    <mergeCell ref="A146:D146"/>
    <mergeCell ref="AU146:BC146"/>
    <mergeCell ref="BD146:BM146"/>
    <mergeCell ref="BN146:BV146"/>
    <mergeCell ref="BW146:CB146"/>
    <mergeCell ref="A145:D145"/>
    <mergeCell ref="AU145:BC145"/>
    <mergeCell ref="BD145:BM145"/>
    <mergeCell ref="BN145:BV145"/>
    <mergeCell ref="E145:AT145"/>
    <mergeCell ref="E146:AT146"/>
    <mergeCell ref="A137:D137"/>
    <mergeCell ref="BW137:CB137"/>
    <mergeCell ref="E137:AH137"/>
    <mergeCell ref="AI137:AV137"/>
    <mergeCell ref="AW137:BD137"/>
    <mergeCell ref="BE137:BN137"/>
    <mergeCell ref="BO137:BV137"/>
    <mergeCell ref="BN144:BV144"/>
    <mergeCell ref="BW144:CB144"/>
    <mergeCell ref="A144:D144"/>
    <mergeCell ref="E144:AT144"/>
    <mergeCell ref="AU144:BC144"/>
    <mergeCell ref="BD144:BM144"/>
    <mergeCell ref="AI135:AV135"/>
    <mergeCell ref="AW135:BD135"/>
    <mergeCell ref="BE135:BN135"/>
    <mergeCell ref="BO135:BV135"/>
    <mergeCell ref="E136:AH136"/>
    <mergeCell ref="AI136:AV136"/>
    <mergeCell ref="AW136:BD136"/>
    <mergeCell ref="BE136:BN136"/>
    <mergeCell ref="BO136:BV136"/>
    <mergeCell ref="A125:D125"/>
    <mergeCell ref="E125:Y125"/>
    <mergeCell ref="Z125:AF125"/>
    <mergeCell ref="AG125:AM125"/>
    <mergeCell ref="AN125:AT125"/>
    <mergeCell ref="AU125:BG125"/>
    <mergeCell ref="BH125:BR125"/>
    <mergeCell ref="BS125:CB125"/>
    <mergeCell ref="A127:D127"/>
    <mergeCell ref="A126:D126"/>
    <mergeCell ref="E126:Y126"/>
    <mergeCell ref="Z126:AF126"/>
    <mergeCell ref="AG126:AM126"/>
    <mergeCell ref="AN126:AT126"/>
    <mergeCell ref="AU126:BG126"/>
    <mergeCell ref="BH126:BR126"/>
    <mergeCell ref="BS126:CB126"/>
    <mergeCell ref="E127:AT127"/>
    <mergeCell ref="AU127:BG127"/>
    <mergeCell ref="BH127:BR127"/>
    <mergeCell ref="BS127:CB127"/>
    <mergeCell ref="A93:D93"/>
    <mergeCell ref="E93:AV93"/>
    <mergeCell ref="AW93:BF93"/>
    <mergeCell ref="BG93:BO93"/>
    <mergeCell ref="BP93:BW93"/>
    <mergeCell ref="BX93:CB93"/>
    <mergeCell ref="A121:D124"/>
    <mergeCell ref="E121:Y124"/>
    <mergeCell ref="Z121:AF124"/>
    <mergeCell ref="AG121:AM124"/>
    <mergeCell ref="AN121:AT124"/>
    <mergeCell ref="AU121:CB122"/>
    <mergeCell ref="AU123:BG124"/>
    <mergeCell ref="BH123:CB123"/>
    <mergeCell ref="BH124:BR124"/>
    <mergeCell ref="BS124:CB124"/>
    <mergeCell ref="A111:CB111"/>
    <mergeCell ref="A113:AD113"/>
    <mergeCell ref="AE113:CB113"/>
    <mergeCell ref="S115:BO115"/>
    <mergeCell ref="BP115:CB115"/>
    <mergeCell ref="AH117:CB117"/>
    <mergeCell ref="A119:CB119"/>
    <mergeCell ref="A95:AD95"/>
    <mergeCell ref="A91:D92"/>
    <mergeCell ref="E91:AV91"/>
    <mergeCell ref="AW91:BF92"/>
    <mergeCell ref="BG91:BO92"/>
    <mergeCell ref="BP91:BW92"/>
    <mergeCell ref="BX91:CB92"/>
    <mergeCell ref="E92:AV92"/>
    <mergeCell ref="A89:D90"/>
    <mergeCell ref="E89:AV89"/>
    <mergeCell ref="AW89:BF90"/>
    <mergeCell ref="BG89:BO90"/>
    <mergeCell ref="BP89:BW90"/>
    <mergeCell ref="BX89:CB90"/>
    <mergeCell ref="E90:AV90"/>
    <mergeCell ref="A87:D88"/>
    <mergeCell ref="E87:AV87"/>
    <mergeCell ref="AW87:BF88"/>
    <mergeCell ref="BG87:BO88"/>
    <mergeCell ref="BP87:BW88"/>
    <mergeCell ref="BX87:CB88"/>
    <mergeCell ref="E88:AV88"/>
    <mergeCell ref="A85:D86"/>
    <mergeCell ref="E85:AV85"/>
    <mergeCell ref="AW85:BF86"/>
    <mergeCell ref="BG85:BO86"/>
    <mergeCell ref="BP85:BW86"/>
    <mergeCell ref="BX85:CB86"/>
    <mergeCell ref="E86:AV86"/>
    <mergeCell ref="A83:D84"/>
    <mergeCell ref="E83:AV83"/>
    <mergeCell ref="AW83:BF84"/>
    <mergeCell ref="BG83:BO84"/>
    <mergeCell ref="BP83:BW84"/>
    <mergeCell ref="BX83:CB84"/>
    <mergeCell ref="E84:AV84"/>
    <mergeCell ref="A80:D82"/>
    <mergeCell ref="E80:AV80"/>
    <mergeCell ref="AW80:BF82"/>
    <mergeCell ref="BG80:BO82"/>
    <mergeCell ref="BP80:BW82"/>
    <mergeCell ref="BX80:CB82"/>
    <mergeCell ref="E81:AV81"/>
    <mergeCell ref="E82:AV82"/>
    <mergeCell ref="A78:D79"/>
    <mergeCell ref="E78:AV78"/>
    <mergeCell ref="AW78:BF79"/>
    <mergeCell ref="BG78:BO79"/>
    <mergeCell ref="BP78:BW79"/>
    <mergeCell ref="BX78:CB79"/>
    <mergeCell ref="E79:AV79"/>
    <mergeCell ref="A77:D77"/>
    <mergeCell ref="E77:AV77"/>
    <mergeCell ref="AW77:BF77"/>
    <mergeCell ref="BG77:BO77"/>
    <mergeCell ref="BP77:BW77"/>
    <mergeCell ref="BX77:CB77"/>
    <mergeCell ref="A76:D76"/>
    <mergeCell ref="E76:AV76"/>
    <mergeCell ref="AW76:BF76"/>
    <mergeCell ref="BG76:BO76"/>
    <mergeCell ref="BP76:BW76"/>
    <mergeCell ref="BX76:CB76"/>
    <mergeCell ref="A74:D75"/>
    <mergeCell ref="E74:AV74"/>
    <mergeCell ref="AW74:BF75"/>
    <mergeCell ref="BG74:BO75"/>
    <mergeCell ref="BP74:BW75"/>
    <mergeCell ref="BX74:CB75"/>
    <mergeCell ref="E75:AV75"/>
    <mergeCell ref="A73:D73"/>
    <mergeCell ref="E73:AV73"/>
    <mergeCell ref="AW73:BF73"/>
    <mergeCell ref="BG73:BO73"/>
    <mergeCell ref="BP73:BW73"/>
    <mergeCell ref="BX73:CB73"/>
    <mergeCell ref="BP69:CB70"/>
    <mergeCell ref="BP71:BW71"/>
    <mergeCell ref="BX71:CB71"/>
    <mergeCell ref="A72:D72"/>
    <mergeCell ref="E72:AV72"/>
    <mergeCell ref="AW72:BF72"/>
    <mergeCell ref="BG72:BO72"/>
    <mergeCell ref="BP72:BW72"/>
    <mergeCell ref="BX72:CB72"/>
    <mergeCell ref="A62:AD62"/>
    <mergeCell ref="AE62:CB62"/>
    <mergeCell ref="S64:CB64"/>
    <mergeCell ref="AH66:CB66"/>
    <mergeCell ref="A68:D71"/>
    <mergeCell ref="E68:AV71"/>
    <mergeCell ref="AW68:BF71"/>
    <mergeCell ref="BG68:CB68"/>
    <mergeCell ref="BG69:BO71"/>
    <mergeCell ref="A57:D57"/>
    <mergeCell ref="E57:Z57"/>
    <mergeCell ref="AA57:AI57"/>
    <mergeCell ref="AJ57:AT57"/>
    <mergeCell ref="AU57:BD57"/>
    <mergeCell ref="BE57:BM57"/>
    <mergeCell ref="BN57:BV57"/>
    <mergeCell ref="BW57:CB57"/>
    <mergeCell ref="A59:CB60"/>
    <mergeCell ref="A55:D55"/>
    <mergeCell ref="E55:Z55"/>
    <mergeCell ref="AA55:AI55"/>
    <mergeCell ref="AJ55:AT55"/>
    <mergeCell ref="AU55:BD55"/>
    <mergeCell ref="BE55:BM55"/>
    <mergeCell ref="BN55:BV55"/>
    <mergeCell ref="BW55:CB55"/>
    <mergeCell ref="A56:D56"/>
    <mergeCell ref="E56:Z56"/>
    <mergeCell ref="AA56:AI56"/>
    <mergeCell ref="AJ56:AT56"/>
    <mergeCell ref="AU56:BD56"/>
    <mergeCell ref="BE56:BM56"/>
    <mergeCell ref="BN56:BV56"/>
    <mergeCell ref="BW56:CB56"/>
    <mergeCell ref="AH47:CB47"/>
    <mergeCell ref="A49:CB49"/>
    <mergeCell ref="A51:D54"/>
    <mergeCell ref="E51:Z54"/>
    <mergeCell ref="AA51:AI54"/>
    <mergeCell ref="AJ51:AT54"/>
    <mergeCell ref="AU51:BD54"/>
    <mergeCell ref="BE51:CB51"/>
    <mergeCell ref="BE52:BM54"/>
    <mergeCell ref="BN52:CB52"/>
    <mergeCell ref="BN53:BV54"/>
    <mergeCell ref="BW53:CB54"/>
    <mergeCell ref="BQ38:CB38"/>
    <mergeCell ref="BG39:BP39"/>
    <mergeCell ref="BQ39:CB39"/>
    <mergeCell ref="A39:C39"/>
    <mergeCell ref="D39:S39"/>
    <mergeCell ref="T39:AE39"/>
    <mergeCell ref="A43:AD43"/>
    <mergeCell ref="AE43:CB43"/>
    <mergeCell ref="S45:CB45"/>
    <mergeCell ref="T37:AE37"/>
    <mergeCell ref="AF37:AM37"/>
    <mergeCell ref="AN37:AW37"/>
    <mergeCell ref="AX37:BF37"/>
    <mergeCell ref="BG37:BP37"/>
    <mergeCell ref="BQ37:CB37"/>
    <mergeCell ref="AX38:BF38"/>
    <mergeCell ref="A41:C41"/>
    <mergeCell ref="D41:S41"/>
    <mergeCell ref="T41:AE41"/>
    <mergeCell ref="AF41:AM41"/>
    <mergeCell ref="AN41:AW41"/>
    <mergeCell ref="AX41:BF41"/>
    <mergeCell ref="BG41:BP41"/>
    <mergeCell ref="BQ41:CB41"/>
    <mergeCell ref="A40:C40"/>
    <mergeCell ref="D40:S40"/>
    <mergeCell ref="T40:AE40"/>
    <mergeCell ref="AF40:AM40"/>
    <mergeCell ref="AN40:AW40"/>
    <mergeCell ref="AX40:BF40"/>
    <mergeCell ref="BG40:BP40"/>
    <mergeCell ref="BQ40:CB40"/>
    <mergeCell ref="BG38:BP38"/>
    <mergeCell ref="A29:C29"/>
    <mergeCell ref="D29:S29"/>
    <mergeCell ref="T29:AE29"/>
    <mergeCell ref="AF39:AM39"/>
    <mergeCell ref="AN39:AW39"/>
    <mergeCell ref="AX39:BF39"/>
    <mergeCell ref="A38:C38"/>
    <mergeCell ref="D38:S38"/>
    <mergeCell ref="T38:AE38"/>
    <mergeCell ref="AF38:AM38"/>
    <mergeCell ref="AN38:AW38"/>
    <mergeCell ref="A33:CB33"/>
    <mergeCell ref="A34:C36"/>
    <mergeCell ref="D34:S36"/>
    <mergeCell ref="T34:AE36"/>
    <mergeCell ref="AF34:BP34"/>
    <mergeCell ref="BQ34:CB36"/>
    <mergeCell ref="AF35:AM36"/>
    <mergeCell ref="AN35:BP35"/>
    <mergeCell ref="AN36:AW36"/>
    <mergeCell ref="AX36:BF36"/>
    <mergeCell ref="BG36:BP36"/>
    <mergeCell ref="A37:C37"/>
    <mergeCell ref="D37:S37"/>
    <mergeCell ref="AX27:BF27"/>
    <mergeCell ref="BG27:BP27"/>
    <mergeCell ref="BQ27:CB27"/>
    <mergeCell ref="AX28:BF28"/>
    <mergeCell ref="A31:C31"/>
    <mergeCell ref="D31:S31"/>
    <mergeCell ref="T31:AE31"/>
    <mergeCell ref="AF31:AM31"/>
    <mergeCell ref="AN31:AW31"/>
    <mergeCell ref="AX31:BF31"/>
    <mergeCell ref="BG31:BP31"/>
    <mergeCell ref="BQ31:CB31"/>
    <mergeCell ref="A30:C30"/>
    <mergeCell ref="D30:S30"/>
    <mergeCell ref="T30:AE30"/>
    <mergeCell ref="AF30:AM30"/>
    <mergeCell ref="AN30:AW30"/>
    <mergeCell ref="AX30:BF30"/>
    <mergeCell ref="BG30:BP30"/>
    <mergeCell ref="BQ30:CB30"/>
    <mergeCell ref="BG28:BP28"/>
    <mergeCell ref="BQ28:CB28"/>
    <mergeCell ref="BG29:BP29"/>
    <mergeCell ref="BQ29:CB29"/>
    <mergeCell ref="AF29:AM29"/>
    <mergeCell ref="AN29:AW29"/>
    <mergeCell ref="AX29:BF29"/>
    <mergeCell ref="A28:C28"/>
    <mergeCell ref="D28:S28"/>
    <mergeCell ref="T28:AE28"/>
    <mergeCell ref="AF28:AM28"/>
    <mergeCell ref="AN28:AW28"/>
    <mergeCell ref="A23:CB23"/>
    <mergeCell ref="A24:C26"/>
    <mergeCell ref="D24:S26"/>
    <mergeCell ref="T24:AE26"/>
    <mergeCell ref="AF24:BP24"/>
    <mergeCell ref="BQ24:CB26"/>
    <mergeCell ref="AF25:AM26"/>
    <mergeCell ref="AN25:BP25"/>
    <mergeCell ref="AN26:AW26"/>
    <mergeCell ref="AX26:BF26"/>
    <mergeCell ref="BG26:BP26"/>
    <mergeCell ref="A27:C27"/>
    <mergeCell ref="D27:S27"/>
    <mergeCell ref="T27:AE27"/>
    <mergeCell ref="AF27:AM27"/>
    <mergeCell ref="AN27:AW27"/>
    <mergeCell ref="A21:C21"/>
    <mergeCell ref="D21:S21"/>
    <mergeCell ref="T21:AE21"/>
    <mergeCell ref="AF21:AM21"/>
    <mergeCell ref="AN21:AW21"/>
    <mergeCell ref="AX21:BF21"/>
    <mergeCell ref="BG21:BP21"/>
    <mergeCell ref="BQ21:CB21"/>
    <mergeCell ref="BG19:BP19"/>
    <mergeCell ref="BQ19:CB19"/>
    <mergeCell ref="A20:C20"/>
    <mergeCell ref="D20:S20"/>
    <mergeCell ref="T20:AE20"/>
    <mergeCell ref="AF20:AM20"/>
    <mergeCell ref="AN20:AW20"/>
    <mergeCell ref="AX20:BF20"/>
    <mergeCell ref="BG20:BP20"/>
    <mergeCell ref="BQ20:CB20"/>
    <mergeCell ref="A19:C19"/>
    <mergeCell ref="D19:S19"/>
    <mergeCell ref="T19:AE19"/>
    <mergeCell ref="AF19:AM19"/>
    <mergeCell ref="AN19:AW19"/>
    <mergeCell ref="AX19:BF19"/>
    <mergeCell ref="BQ17:CB17"/>
    <mergeCell ref="A18:C18"/>
    <mergeCell ref="D18:S18"/>
    <mergeCell ref="T18:AE18"/>
    <mergeCell ref="AF18:AM18"/>
    <mergeCell ref="AN18:AW18"/>
    <mergeCell ref="AX18:BF18"/>
    <mergeCell ref="BG18:BP18"/>
    <mergeCell ref="BQ18:CB18"/>
    <mergeCell ref="A1:CB1"/>
    <mergeCell ref="A3:CB3"/>
    <mergeCell ref="A5:CB5"/>
    <mergeCell ref="Z7:CB7"/>
    <mergeCell ref="S9:CB9"/>
    <mergeCell ref="AH11:CB11"/>
    <mergeCell ref="BG16:BP16"/>
    <mergeCell ref="A17:C17"/>
    <mergeCell ref="D17:S17"/>
    <mergeCell ref="T17:AE17"/>
    <mergeCell ref="AF17:AM17"/>
    <mergeCell ref="AN17:AW17"/>
    <mergeCell ref="AX17:BF17"/>
    <mergeCell ref="BG17:BP17"/>
    <mergeCell ref="A13:CB13"/>
    <mergeCell ref="A14:C16"/>
    <mergeCell ref="D14:S16"/>
    <mergeCell ref="T14:AE16"/>
    <mergeCell ref="AF14:BP14"/>
    <mergeCell ref="BQ14:CB16"/>
    <mergeCell ref="AF15:AM16"/>
    <mergeCell ref="AN15:BP15"/>
    <mergeCell ref="AN16:AW16"/>
    <mergeCell ref="AX16:BF16"/>
    <mergeCell ref="A129:CB129"/>
    <mergeCell ref="A139:CB139"/>
    <mergeCell ref="A141:D143"/>
    <mergeCell ref="E141:AT143"/>
    <mergeCell ref="AU141:BC143"/>
    <mergeCell ref="BD141:CB141"/>
    <mergeCell ref="BD142:BM143"/>
    <mergeCell ref="BN142:CB142"/>
    <mergeCell ref="BN143:BV143"/>
    <mergeCell ref="BW143:CB143"/>
    <mergeCell ref="A131:D134"/>
    <mergeCell ref="E131:AH134"/>
    <mergeCell ref="AI131:AV134"/>
    <mergeCell ref="AW131:BD134"/>
    <mergeCell ref="BE131:CB132"/>
    <mergeCell ref="BE133:BN134"/>
    <mergeCell ref="BO133:CB133"/>
    <mergeCell ref="BO134:BV134"/>
    <mergeCell ref="BW134:CB134"/>
    <mergeCell ref="A136:D136"/>
    <mergeCell ref="BW136:CB136"/>
    <mergeCell ref="A135:D135"/>
    <mergeCell ref="BW135:CB135"/>
    <mergeCell ref="E135:AH135"/>
    <mergeCell ref="E147:AT147"/>
    <mergeCell ref="A148:D148"/>
    <mergeCell ref="E148:AT148"/>
    <mergeCell ref="AU148:BC148"/>
    <mergeCell ref="BD148:BM148"/>
    <mergeCell ref="BN148:BV148"/>
    <mergeCell ref="BW148:CB148"/>
    <mergeCell ref="A149:D149"/>
    <mergeCell ref="E149:AT149"/>
    <mergeCell ref="AU149:BC149"/>
    <mergeCell ref="BD149:BM149"/>
    <mergeCell ref="BN149:BV149"/>
    <mergeCell ref="BW149:CB149"/>
    <mergeCell ref="BW147:CB147"/>
    <mergeCell ref="A147:D147"/>
    <mergeCell ref="AU147:BC147"/>
    <mergeCell ref="BD147:BM147"/>
    <mergeCell ref="BN147:BV147"/>
    <mergeCell ref="A150:D150"/>
    <mergeCell ref="E150:AT150"/>
    <mergeCell ref="AU150:BC150"/>
    <mergeCell ref="BD150:BM150"/>
    <mergeCell ref="BN150:BV150"/>
    <mergeCell ref="BW150:CB150"/>
    <mergeCell ref="A151:D151"/>
    <mergeCell ref="E151:AT151"/>
    <mergeCell ref="AU151:BC151"/>
    <mergeCell ref="BD151:BM151"/>
    <mergeCell ref="BN151:BV151"/>
    <mergeCell ref="BW151:CB151"/>
    <mergeCell ref="BW164:CB164"/>
    <mergeCell ref="BD163:BM163"/>
    <mergeCell ref="BN163:BV163"/>
    <mergeCell ref="BW163:CB163"/>
    <mergeCell ref="A153:CB153"/>
    <mergeCell ref="A155:D157"/>
    <mergeCell ref="E155:AM157"/>
    <mergeCell ref="AN155:AT157"/>
    <mergeCell ref="AU155:BC157"/>
    <mergeCell ref="BD155:CB155"/>
    <mergeCell ref="BD156:BM157"/>
    <mergeCell ref="BN156:CB156"/>
    <mergeCell ref="BN157:BV157"/>
    <mergeCell ref="BW157:CB157"/>
    <mergeCell ref="E161:AM161"/>
    <mergeCell ref="AN161:AT161"/>
    <mergeCell ref="E164:AM164"/>
    <mergeCell ref="AN164:AT164"/>
    <mergeCell ref="AU164:BC164"/>
    <mergeCell ref="BD164:BM164"/>
    <mergeCell ref="BN164:BV164"/>
    <mergeCell ref="A165:D165"/>
    <mergeCell ref="E165:AM165"/>
    <mergeCell ref="AN165:AT165"/>
    <mergeCell ref="AU165:BC165"/>
    <mergeCell ref="BD165:BM165"/>
    <mergeCell ref="A167:CB167"/>
    <mergeCell ref="A169:D171"/>
    <mergeCell ref="E169:AM171"/>
    <mergeCell ref="AN169:AT171"/>
    <mergeCell ref="AU169:BC171"/>
    <mergeCell ref="BD169:CB169"/>
    <mergeCell ref="BD170:BM171"/>
    <mergeCell ref="BN171:BV171"/>
    <mergeCell ref="BW171:CB171"/>
    <mergeCell ref="BN165:BV165"/>
    <mergeCell ref="BW165:CB165"/>
    <mergeCell ref="BN170:CB170"/>
    <mergeCell ref="A177:CB177"/>
    <mergeCell ref="A179:D181"/>
    <mergeCell ref="E179:AM181"/>
    <mergeCell ref="AN179:AT181"/>
    <mergeCell ref="AU179:BC181"/>
    <mergeCell ref="BD179:CB179"/>
    <mergeCell ref="BD180:BM181"/>
    <mergeCell ref="BN180:CB180"/>
    <mergeCell ref="BN181:BV181"/>
    <mergeCell ref="BW181:CB181"/>
    <mergeCell ref="A182:D182"/>
    <mergeCell ref="E182:AM182"/>
    <mergeCell ref="AN182:AT182"/>
    <mergeCell ref="AU182:BC182"/>
    <mergeCell ref="BD182:BM182"/>
    <mergeCell ref="BN182:BV182"/>
    <mergeCell ref="BW182:CB182"/>
    <mergeCell ref="A183:D183"/>
    <mergeCell ref="E183:AM183"/>
    <mergeCell ref="AN183:AT183"/>
    <mergeCell ref="AU183:BC183"/>
    <mergeCell ref="BD183:BM183"/>
    <mergeCell ref="BN183:BV183"/>
    <mergeCell ref="BW183:CB183"/>
    <mergeCell ref="A184:D184"/>
    <mergeCell ref="E184:AM184"/>
    <mergeCell ref="AN184:AT184"/>
    <mergeCell ref="AU184:BC184"/>
    <mergeCell ref="BD184:BM184"/>
    <mergeCell ref="BN184:BV184"/>
    <mergeCell ref="BW184:CB184"/>
    <mergeCell ref="A185:D185"/>
    <mergeCell ref="E185:AM185"/>
    <mergeCell ref="AN185:AT185"/>
    <mergeCell ref="AU185:BC185"/>
    <mergeCell ref="BD185:BM185"/>
    <mergeCell ref="BN185:BV185"/>
    <mergeCell ref="BW185:CB185"/>
    <mergeCell ref="A186:D186"/>
    <mergeCell ref="E186:AM186"/>
    <mergeCell ref="AN186:AT186"/>
    <mergeCell ref="AU186:BC186"/>
    <mergeCell ref="BD186:BM186"/>
    <mergeCell ref="BN186:BV186"/>
    <mergeCell ref="BW186:CB186"/>
    <mergeCell ref="A188:CB188"/>
    <mergeCell ref="A190:D192"/>
    <mergeCell ref="E190:AM192"/>
    <mergeCell ref="AN190:AT192"/>
    <mergeCell ref="AU190:BC192"/>
    <mergeCell ref="BD190:CB190"/>
    <mergeCell ref="BD191:BM192"/>
    <mergeCell ref="BN191:CB191"/>
    <mergeCell ref="BN192:BV192"/>
    <mergeCell ref="BW192:CB192"/>
    <mergeCell ref="A193:D193"/>
    <mergeCell ref="E193:AM193"/>
    <mergeCell ref="AN193:AT193"/>
    <mergeCell ref="AU193:BC193"/>
    <mergeCell ref="BD193:BM193"/>
    <mergeCell ref="BN193:BV193"/>
    <mergeCell ref="BW193:CB193"/>
    <mergeCell ref="A194:D194"/>
    <mergeCell ref="E194:AM194"/>
    <mergeCell ref="AN194:AT194"/>
    <mergeCell ref="AU194:BC194"/>
    <mergeCell ref="BD194:BM194"/>
    <mergeCell ref="BN194:BV194"/>
    <mergeCell ref="BW194:CB194"/>
    <mergeCell ref="A195:D195"/>
    <mergeCell ref="E195:AM195"/>
    <mergeCell ref="AN195:AT195"/>
    <mergeCell ref="AU195:BC195"/>
    <mergeCell ref="BD195:BM195"/>
    <mergeCell ref="BN195:BV195"/>
    <mergeCell ref="BW195:CB195"/>
    <mergeCell ref="A196:D196"/>
    <mergeCell ref="E196:AM196"/>
    <mergeCell ref="AN196:AT196"/>
    <mergeCell ref="AU196:BC196"/>
    <mergeCell ref="BD196:BM196"/>
    <mergeCell ref="BN196:BV196"/>
    <mergeCell ref="BW196:CB196"/>
    <mergeCell ref="A197:D197"/>
    <mergeCell ref="E197:AM197"/>
    <mergeCell ref="AN197:AT197"/>
    <mergeCell ref="AU197:BC197"/>
    <mergeCell ref="BD197:BM197"/>
    <mergeCell ref="BN197:BV197"/>
    <mergeCell ref="BW197:CB197"/>
    <mergeCell ref="A288:CB288"/>
    <mergeCell ref="A290:AD290"/>
    <mergeCell ref="AE290:CB290"/>
    <mergeCell ref="A266:CB266"/>
    <mergeCell ref="A268:D270"/>
    <mergeCell ref="E268:AM270"/>
    <mergeCell ref="AN268:AT270"/>
    <mergeCell ref="AU268:BC270"/>
    <mergeCell ref="BD268:CB268"/>
    <mergeCell ref="BD269:BM270"/>
    <mergeCell ref="BN269:CB269"/>
    <mergeCell ref="BN270:BV270"/>
    <mergeCell ref="BW270:CB270"/>
    <mergeCell ref="A271:D271"/>
    <mergeCell ref="E271:AM271"/>
    <mergeCell ref="AN271:AT271"/>
    <mergeCell ref="AU271:BC271"/>
    <mergeCell ref="S292:BO292"/>
    <mergeCell ref="BP292:CB292"/>
    <mergeCell ref="AH294:CB294"/>
    <mergeCell ref="A296:CB296"/>
    <mergeCell ref="A298:D298"/>
    <mergeCell ref="E298:AR298"/>
    <mergeCell ref="AS298:BB298"/>
    <mergeCell ref="BC298:BM298"/>
    <mergeCell ref="BN298:CB298"/>
    <mergeCell ref="A299:D299"/>
    <mergeCell ref="E299:AR299"/>
    <mergeCell ref="AS299:BB299"/>
    <mergeCell ref="BC299:BM299"/>
    <mergeCell ref="BN299:CB299"/>
    <mergeCell ref="A300:D300"/>
    <mergeCell ref="E300:AR300"/>
    <mergeCell ref="AS300:BB300"/>
    <mergeCell ref="BC300:BM300"/>
    <mergeCell ref="BN300:CB300"/>
    <mergeCell ref="A301:D301"/>
    <mergeCell ref="E301:AR301"/>
    <mergeCell ref="AS301:BB301"/>
    <mergeCell ref="BC301:BM301"/>
    <mergeCell ref="BN301:CB301"/>
    <mergeCell ref="A302:D302"/>
    <mergeCell ref="E302:AR302"/>
    <mergeCell ref="AS302:BB302"/>
    <mergeCell ref="BC302:BM302"/>
    <mergeCell ref="BN302:CB302"/>
    <mergeCell ref="A303:D303"/>
    <mergeCell ref="E303:AR303"/>
    <mergeCell ref="AS303:BB303"/>
    <mergeCell ref="BC303:BM303"/>
    <mergeCell ref="BN303:CB303"/>
    <mergeCell ref="BW304:CB304"/>
    <mergeCell ref="B305:BL306"/>
    <mergeCell ref="BW306:CB306"/>
    <mergeCell ref="A161:D161"/>
    <mergeCell ref="AU161:BC161"/>
    <mergeCell ref="BD161:BM161"/>
    <mergeCell ref="BN161:BV161"/>
    <mergeCell ref="BW161:CB161"/>
    <mergeCell ref="A162:D162"/>
    <mergeCell ref="E162:AM162"/>
    <mergeCell ref="AN162:AT162"/>
    <mergeCell ref="AU162:BC162"/>
    <mergeCell ref="BD162:BM162"/>
    <mergeCell ref="BN162:BV162"/>
    <mergeCell ref="BW162:CB162"/>
    <mergeCell ref="A163:D163"/>
    <mergeCell ref="E163:AM163"/>
    <mergeCell ref="AN163:AT163"/>
    <mergeCell ref="AU163:BC163"/>
    <mergeCell ref="BD271:BM271"/>
    <mergeCell ref="BN271:BV271"/>
    <mergeCell ref="BW271:CB271"/>
    <mergeCell ref="A272:D272"/>
    <mergeCell ref="E272:AM272"/>
    <mergeCell ref="AN272:AT272"/>
    <mergeCell ref="AU272:BC272"/>
    <mergeCell ref="BD272:BM272"/>
    <mergeCell ref="BN272:BV272"/>
    <mergeCell ref="BW272:CB272"/>
    <mergeCell ref="C286:BC286"/>
    <mergeCell ref="BW286:CB286"/>
    <mergeCell ref="A281:D281"/>
    <mergeCell ref="E281:AM281"/>
    <mergeCell ref="AN281:AT281"/>
    <mergeCell ref="AU281:BC281"/>
    <mergeCell ref="BD281:BM281"/>
    <mergeCell ref="BN281:BV281"/>
    <mergeCell ref="BW281:CB281"/>
    <mergeCell ref="A282:D282"/>
    <mergeCell ref="E282:AM282"/>
    <mergeCell ref="AN282:AT282"/>
    <mergeCell ref="AU282:BC282"/>
    <mergeCell ref="BD282:BM282"/>
    <mergeCell ref="BN282:BV282"/>
    <mergeCell ref="BW282:CB282"/>
    <mergeCell ref="A283:D283"/>
    <mergeCell ref="A285:D285"/>
    <mergeCell ref="E285:AM285"/>
    <mergeCell ref="AN285:AT285"/>
    <mergeCell ref="AU285:BC285"/>
    <mergeCell ref="BD285:BM285"/>
    <mergeCell ref="BN285:BV285"/>
    <mergeCell ref="BW285:CB285"/>
    <mergeCell ref="AE95:CB95"/>
    <mergeCell ref="S97:CB97"/>
    <mergeCell ref="AH99:CB99"/>
    <mergeCell ref="A101:CB101"/>
    <mergeCell ref="A103:D106"/>
    <mergeCell ref="E103:Z106"/>
    <mergeCell ref="AA103:AI106"/>
    <mergeCell ref="AJ103:AT106"/>
    <mergeCell ref="AU103:BD106"/>
    <mergeCell ref="BE103:CB103"/>
    <mergeCell ref="BE104:BM106"/>
    <mergeCell ref="BN104:CB104"/>
    <mergeCell ref="BN105:BV106"/>
    <mergeCell ref="BW105:CB106"/>
    <mergeCell ref="A109:D109"/>
    <mergeCell ref="E109:Z109"/>
    <mergeCell ref="AA109:AI109"/>
    <mergeCell ref="AJ109:AT109"/>
    <mergeCell ref="AU109:BD109"/>
    <mergeCell ref="BE109:BM109"/>
    <mergeCell ref="BN109:BV109"/>
    <mergeCell ref="BW109:CB109"/>
    <mergeCell ref="A107:D107"/>
    <mergeCell ref="E107:Z107"/>
    <mergeCell ref="AA107:AI107"/>
    <mergeCell ref="AJ107:AT107"/>
    <mergeCell ref="AU107:BD107"/>
    <mergeCell ref="BE107:BM107"/>
    <mergeCell ref="BN107:BV107"/>
    <mergeCell ref="BW107:CB107"/>
    <mergeCell ref="A108:D108"/>
    <mergeCell ref="E108:Z108"/>
    <mergeCell ref="AA108:AI108"/>
    <mergeCell ref="AJ108:AT108"/>
    <mergeCell ref="AU108:BD108"/>
    <mergeCell ref="BE108:BM108"/>
    <mergeCell ref="BN108:BV108"/>
    <mergeCell ref="BW108:CB108"/>
    <mergeCell ref="A199:CB199"/>
    <mergeCell ref="AG200:CB200"/>
    <mergeCell ref="A201:AD201"/>
    <mergeCell ref="AE201:CB201"/>
    <mergeCell ref="S202:CB202"/>
    <mergeCell ref="A203:CB203"/>
    <mergeCell ref="A205:C207"/>
    <mergeCell ref="D205:S207"/>
    <mergeCell ref="T205:AE207"/>
    <mergeCell ref="AF205:BP205"/>
    <mergeCell ref="BQ205:CB207"/>
    <mergeCell ref="AF206:AM207"/>
    <mergeCell ref="AN206:BP206"/>
    <mergeCell ref="AN207:AW207"/>
    <mergeCell ref="AX207:BF207"/>
    <mergeCell ref="BG207:BP207"/>
    <mergeCell ref="A208:C208"/>
    <mergeCell ref="D208:S208"/>
    <mergeCell ref="T208:AE208"/>
    <mergeCell ref="AF208:AM208"/>
    <mergeCell ref="AN208:AW208"/>
    <mergeCell ref="AX208:BF208"/>
    <mergeCell ref="BG208:BP208"/>
    <mergeCell ref="BQ208:CB208"/>
    <mergeCell ref="A209:C209"/>
    <mergeCell ref="D209:S209"/>
    <mergeCell ref="T209:AE209"/>
    <mergeCell ref="AF209:AM209"/>
    <mergeCell ref="AN209:AW209"/>
    <mergeCell ref="AX209:BF209"/>
    <mergeCell ref="BG209:BP209"/>
    <mergeCell ref="BQ209:CB209"/>
    <mergeCell ref="A210:C210"/>
    <mergeCell ref="D210:S210"/>
    <mergeCell ref="T210:AE210"/>
    <mergeCell ref="AF210:AM210"/>
    <mergeCell ref="AN210:AW210"/>
    <mergeCell ref="AX210:BF210"/>
    <mergeCell ref="BG210:BP210"/>
    <mergeCell ref="BQ210:CB210"/>
    <mergeCell ref="A211:C211"/>
    <mergeCell ref="D211:S211"/>
    <mergeCell ref="T211:AE211"/>
    <mergeCell ref="AF211:AM211"/>
    <mergeCell ref="AN211:AW211"/>
    <mergeCell ref="AX211:BF211"/>
    <mergeCell ref="BG211:BP211"/>
    <mergeCell ref="BQ211:CB211"/>
    <mergeCell ref="A212:C212"/>
    <mergeCell ref="D212:S212"/>
    <mergeCell ref="T212:AE212"/>
    <mergeCell ref="AF212:AM212"/>
    <mergeCell ref="AN212:AW212"/>
    <mergeCell ref="AX212:BF212"/>
    <mergeCell ref="BG212:BP212"/>
    <mergeCell ref="BQ212:CB212"/>
    <mergeCell ref="A214:CB216"/>
    <mergeCell ref="A218:AD218"/>
    <mergeCell ref="AE218:CB218"/>
    <mergeCell ref="S220:CB220"/>
    <mergeCell ref="AH222:CB222"/>
    <mergeCell ref="A224:D227"/>
    <mergeCell ref="E224:AV227"/>
    <mergeCell ref="AW224:BF227"/>
    <mergeCell ref="BG224:CB224"/>
    <mergeCell ref="BG225:BO227"/>
    <mergeCell ref="BP225:CB226"/>
    <mergeCell ref="BP227:BW227"/>
    <mergeCell ref="BX227:CB227"/>
    <mergeCell ref="A228:D228"/>
    <mergeCell ref="E228:AV228"/>
    <mergeCell ref="AW228:BF228"/>
    <mergeCell ref="BG228:BO228"/>
    <mergeCell ref="BP228:BW228"/>
    <mergeCell ref="BX228:CB228"/>
    <mergeCell ref="A229:D229"/>
    <mergeCell ref="E229:AV229"/>
    <mergeCell ref="AW229:BF229"/>
    <mergeCell ref="BG229:BO229"/>
    <mergeCell ref="BP229:BW229"/>
    <mergeCell ref="BX229:CB229"/>
    <mergeCell ref="A230:D231"/>
    <mergeCell ref="E230:AV230"/>
    <mergeCell ref="AW230:BF231"/>
    <mergeCell ref="BG230:BO231"/>
    <mergeCell ref="BP230:BW231"/>
    <mergeCell ref="BX230:CB231"/>
    <mergeCell ref="E231:AV231"/>
    <mergeCell ref="A232:D232"/>
    <mergeCell ref="E232:AV232"/>
    <mergeCell ref="AW232:BF232"/>
    <mergeCell ref="BG232:BO232"/>
    <mergeCell ref="BP232:BW232"/>
    <mergeCell ref="BX232:CB232"/>
    <mergeCell ref="A233:D233"/>
    <mergeCell ref="E233:AV233"/>
    <mergeCell ref="AW233:BF233"/>
    <mergeCell ref="BG233:BO233"/>
    <mergeCell ref="BP233:BW233"/>
    <mergeCell ref="BX233:CB233"/>
    <mergeCell ref="A234:D235"/>
    <mergeCell ref="E234:AV234"/>
    <mergeCell ref="AW234:BF235"/>
    <mergeCell ref="BG234:BO235"/>
    <mergeCell ref="BP234:BW235"/>
    <mergeCell ref="BX234:CB235"/>
    <mergeCell ref="E235:AV235"/>
    <mergeCell ref="A236:D238"/>
    <mergeCell ref="E236:AV236"/>
    <mergeCell ref="AW236:BF238"/>
    <mergeCell ref="BG236:BO238"/>
    <mergeCell ref="BP236:BW238"/>
    <mergeCell ref="BX236:CB238"/>
    <mergeCell ref="E237:AV237"/>
    <mergeCell ref="E238:AV238"/>
    <mergeCell ref="A239:D240"/>
    <mergeCell ref="E239:AV239"/>
    <mergeCell ref="AW239:BF240"/>
    <mergeCell ref="BG239:BO240"/>
    <mergeCell ref="BP239:BW240"/>
    <mergeCell ref="BX239:CB240"/>
    <mergeCell ref="E240:AV240"/>
    <mergeCell ref="A241:D242"/>
    <mergeCell ref="E241:AV241"/>
    <mergeCell ref="AW241:BF242"/>
    <mergeCell ref="BG241:BO242"/>
    <mergeCell ref="BP241:BW242"/>
    <mergeCell ref="BX241:CB242"/>
    <mergeCell ref="E242:AV242"/>
    <mergeCell ref="A243:D244"/>
    <mergeCell ref="E243:AV243"/>
    <mergeCell ref="AW243:BF244"/>
    <mergeCell ref="BG243:BO244"/>
    <mergeCell ref="BP243:BW244"/>
    <mergeCell ref="BX243:CB244"/>
    <mergeCell ref="E244:AV244"/>
    <mergeCell ref="A245:D246"/>
    <mergeCell ref="E245:AV245"/>
    <mergeCell ref="AW245:BF246"/>
    <mergeCell ref="BG245:BO246"/>
    <mergeCell ref="BP245:BW246"/>
    <mergeCell ref="BX245:CB246"/>
    <mergeCell ref="E246:AV246"/>
    <mergeCell ref="A247:D248"/>
    <mergeCell ref="E247:AV247"/>
    <mergeCell ref="AW247:BF248"/>
    <mergeCell ref="BG247:BO248"/>
    <mergeCell ref="BP247:BW248"/>
    <mergeCell ref="BX247:CB248"/>
    <mergeCell ref="E248:AV248"/>
    <mergeCell ref="A249:D249"/>
    <mergeCell ref="E249:AV249"/>
    <mergeCell ref="AW249:BF249"/>
    <mergeCell ref="BG249:BO249"/>
    <mergeCell ref="BP249:BW249"/>
    <mergeCell ref="BX249:CB249"/>
    <mergeCell ref="A251:CB251"/>
    <mergeCell ref="A253:AD253"/>
    <mergeCell ref="AE253:CB253"/>
    <mergeCell ref="S255:BO255"/>
    <mergeCell ref="BP255:CB255"/>
    <mergeCell ref="AH257:CB257"/>
    <mergeCell ref="A258:CB258"/>
    <mergeCell ref="A260:D262"/>
    <mergeCell ref="E260:AT262"/>
    <mergeCell ref="AU260:BC262"/>
    <mergeCell ref="BD260:CB260"/>
    <mergeCell ref="BD261:BM262"/>
    <mergeCell ref="BN261:CB261"/>
    <mergeCell ref="BN262:BV262"/>
    <mergeCell ref="BW262:CB262"/>
    <mergeCell ref="A263:D263"/>
    <mergeCell ref="E263:AT263"/>
    <mergeCell ref="AU263:BC263"/>
    <mergeCell ref="BD263:BM263"/>
    <mergeCell ref="BN263:BV263"/>
    <mergeCell ref="BW263:CB263"/>
    <mergeCell ref="A264:D264"/>
    <mergeCell ref="E264:AT264"/>
    <mergeCell ref="AU264:BC264"/>
    <mergeCell ref="BD264:BM264"/>
    <mergeCell ref="BN264:BV264"/>
    <mergeCell ref="BW264:CB264"/>
    <mergeCell ref="A273:D273"/>
    <mergeCell ref="E273:AM273"/>
    <mergeCell ref="AN273:AT273"/>
    <mergeCell ref="AU273:BC273"/>
    <mergeCell ref="BD273:BM273"/>
    <mergeCell ref="BN273:BV273"/>
    <mergeCell ref="BW273:CB273"/>
    <mergeCell ref="A276:CB276"/>
    <mergeCell ref="A278:D280"/>
    <mergeCell ref="E278:AM280"/>
    <mergeCell ref="AN278:AT280"/>
    <mergeCell ref="AU278:BC280"/>
    <mergeCell ref="BD278:CB278"/>
    <mergeCell ref="BD279:BM280"/>
    <mergeCell ref="BN279:CB279"/>
    <mergeCell ref="BN280:BV280"/>
    <mergeCell ref="BW280:CB280"/>
    <mergeCell ref="A274:D274"/>
    <mergeCell ref="E274:AM274"/>
    <mergeCell ref="AN274:AT274"/>
    <mergeCell ref="AU274:BC274"/>
    <mergeCell ref="BD274:BM274"/>
    <mergeCell ref="BN274:BV274"/>
    <mergeCell ref="BW274:CB274"/>
    <mergeCell ref="E283:AM283"/>
    <mergeCell ref="AN283:AT283"/>
    <mergeCell ref="AU283:BC283"/>
    <mergeCell ref="BD283:BM283"/>
    <mergeCell ref="BN283:BV283"/>
    <mergeCell ref="BW283:CB283"/>
    <mergeCell ref="A284:D284"/>
    <mergeCell ref="E284:AM284"/>
    <mergeCell ref="AN284:AT284"/>
    <mergeCell ref="AU284:BC284"/>
    <mergeCell ref="BD284:BM284"/>
    <mergeCell ref="BN284:BV284"/>
    <mergeCell ref="BW284:CB284"/>
  </mergeCells>
  <pageMargins left="0.78740157480314965" right="0.31496062992125984" top="0.94488188976377963" bottom="0.35433070866141736" header="0.11811023622047245" footer="0.11811023622047245"/>
  <pageSetup paperSize="9" scale="65" fitToHeight="4" orientation="portrait" r:id="rId1"/>
  <rowBreaks count="3" manualBreakCount="3">
    <brk id="42" max="80" man="1"/>
    <brk id="138" max="80" man="1"/>
    <brk id="213" max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DT357"/>
  <sheetViews>
    <sheetView view="pageBreakPreview" topLeftCell="A226" zoomScaleSheetLayoutView="100" workbookViewId="0">
      <selection activeCell="BD251" sqref="BD251:BM251"/>
    </sheetView>
  </sheetViews>
  <sheetFormatPr defaultColWidth="1.140625" defaultRowHeight="15.75"/>
  <cols>
    <col min="1" max="19" width="1.140625" style="49"/>
    <col min="20" max="20" width="12" style="49" customWidth="1"/>
    <col min="21" max="34" width="1.140625" style="49"/>
    <col min="35" max="35" width="2.140625" style="49" customWidth="1"/>
    <col min="36" max="44" width="1.140625" style="49"/>
    <col min="45" max="46" width="0.7109375" style="49" customWidth="1"/>
    <col min="47" max="57" width="1.140625" style="49"/>
    <col min="58" max="58" width="6.5703125" style="49" customWidth="1"/>
    <col min="59" max="62" width="1.140625" style="49"/>
    <col min="63" max="63" width="6.85546875" style="49" bestFit="1" customWidth="1"/>
    <col min="64" max="65" width="1.140625" style="49"/>
    <col min="66" max="66" width="0.28515625" style="49" customWidth="1"/>
    <col min="67" max="67" width="1.140625" style="49" hidden="1" customWidth="1"/>
    <col min="68" max="68" width="0.5703125" style="49" customWidth="1"/>
    <col min="69" max="72" width="1.140625" style="49"/>
    <col min="73" max="73" width="4.140625" style="49" customWidth="1"/>
    <col min="74" max="75" width="1.140625" style="49"/>
    <col min="76" max="76" width="3" style="49" customWidth="1"/>
    <col min="77" max="79" width="1.140625" style="49"/>
    <col min="80" max="80" width="3" style="49" customWidth="1"/>
    <col min="81" max="81" width="5.42578125" style="49" customWidth="1"/>
    <col min="82" max="82" width="14.85546875" style="49" customWidth="1"/>
    <col min="83" max="83" width="15.85546875" style="49" customWidth="1"/>
    <col min="84" max="84" width="9.7109375" style="49" customWidth="1"/>
    <col min="85" max="85" width="9.7109375" style="143" customWidth="1"/>
    <col min="86" max="86" width="9.7109375" style="49" customWidth="1"/>
    <col min="87" max="87" width="9.5703125" style="49" customWidth="1"/>
    <col min="88" max="88" width="8.42578125" style="49" customWidth="1"/>
    <col min="89" max="89" width="14.28515625" style="49" customWidth="1"/>
    <col min="90" max="275" width="1.140625" style="49"/>
    <col min="276" max="276" width="12" style="49" customWidth="1"/>
    <col min="277" max="300" width="1.140625" style="49"/>
    <col min="301" max="301" width="0.7109375" style="49" customWidth="1"/>
    <col min="302" max="302" width="0" style="49" hidden="1" customWidth="1"/>
    <col min="303" max="337" width="1.140625" style="49"/>
    <col min="338" max="338" width="14.85546875" style="49" customWidth="1"/>
    <col min="339" max="339" width="15.85546875" style="49" customWidth="1"/>
    <col min="340" max="342" width="9.7109375" style="49" customWidth="1"/>
    <col min="343" max="343" width="9.5703125" style="49" customWidth="1"/>
    <col min="344" max="344" width="8.42578125" style="49" customWidth="1"/>
    <col min="345" max="345" width="14.28515625" style="49" customWidth="1"/>
    <col min="346" max="531" width="1.140625" style="49"/>
    <col min="532" max="532" width="12" style="49" customWidth="1"/>
    <col min="533" max="556" width="1.140625" style="49"/>
    <col min="557" max="557" width="0.7109375" style="49" customWidth="1"/>
    <col min="558" max="558" width="0" style="49" hidden="1" customWidth="1"/>
    <col min="559" max="593" width="1.140625" style="49"/>
    <col min="594" max="594" width="14.85546875" style="49" customWidth="1"/>
    <col min="595" max="595" width="15.85546875" style="49" customWidth="1"/>
    <col min="596" max="598" width="9.7109375" style="49" customWidth="1"/>
    <col min="599" max="599" width="9.5703125" style="49" customWidth="1"/>
    <col min="600" max="600" width="8.42578125" style="49" customWidth="1"/>
    <col min="601" max="601" width="14.28515625" style="49" customWidth="1"/>
    <col min="602" max="787" width="1.140625" style="49"/>
    <col min="788" max="788" width="12" style="49" customWidth="1"/>
    <col min="789" max="812" width="1.140625" style="49"/>
    <col min="813" max="813" width="0.7109375" style="49" customWidth="1"/>
    <col min="814" max="814" width="0" style="49" hidden="1" customWidth="1"/>
    <col min="815" max="849" width="1.140625" style="49"/>
    <col min="850" max="850" width="14.85546875" style="49" customWidth="1"/>
    <col min="851" max="851" width="15.85546875" style="49" customWidth="1"/>
    <col min="852" max="854" width="9.7109375" style="49" customWidth="1"/>
    <col min="855" max="855" width="9.5703125" style="49" customWidth="1"/>
    <col min="856" max="856" width="8.42578125" style="49" customWidth="1"/>
    <col min="857" max="857" width="14.28515625" style="49" customWidth="1"/>
    <col min="858" max="1043" width="1.140625" style="49"/>
    <col min="1044" max="1044" width="12" style="49" customWidth="1"/>
    <col min="1045" max="1068" width="1.140625" style="49"/>
    <col min="1069" max="1069" width="0.7109375" style="49" customWidth="1"/>
    <col min="1070" max="1070" width="0" style="49" hidden="1" customWidth="1"/>
    <col min="1071" max="1105" width="1.140625" style="49"/>
    <col min="1106" max="1106" width="14.85546875" style="49" customWidth="1"/>
    <col min="1107" max="1107" width="15.85546875" style="49" customWidth="1"/>
    <col min="1108" max="1110" width="9.7109375" style="49" customWidth="1"/>
    <col min="1111" max="1111" width="9.5703125" style="49" customWidth="1"/>
    <col min="1112" max="1112" width="8.42578125" style="49" customWidth="1"/>
    <col min="1113" max="1113" width="14.28515625" style="49" customWidth="1"/>
    <col min="1114" max="1299" width="1.140625" style="49"/>
    <col min="1300" max="1300" width="12" style="49" customWidth="1"/>
    <col min="1301" max="1324" width="1.140625" style="49"/>
    <col min="1325" max="1325" width="0.7109375" style="49" customWidth="1"/>
    <col min="1326" max="1326" width="0" style="49" hidden="1" customWidth="1"/>
    <col min="1327" max="1361" width="1.140625" style="49"/>
    <col min="1362" max="1362" width="14.85546875" style="49" customWidth="1"/>
    <col min="1363" max="1363" width="15.85546875" style="49" customWidth="1"/>
    <col min="1364" max="1366" width="9.7109375" style="49" customWidth="1"/>
    <col min="1367" max="1367" width="9.5703125" style="49" customWidth="1"/>
    <col min="1368" max="1368" width="8.42578125" style="49" customWidth="1"/>
    <col min="1369" max="1369" width="14.28515625" style="49" customWidth="1"/>
    <col min="1370" max="1555" width="1.140625" style="49"/>
    <col min="1556" max="1556" width="12" style="49" customWidth="1"/>
    <col min="1557" max="1580" width="1.140625" style="49"/>
    <col min="1581" max="1581" width="0.7109375" style="49" customWidth="1"/>
    <col min="1582" max="1582" width="0" style="49" hidden="1" customWidth="1"/>
    <col min="1583" max="1617" width="1.140625" style="49"/>
    <col min="1618" max="1618" width="14.85546875" style="49" customWidth="1"/>
    <col min="1619" max="1619" width="15.85546875" style="49" customWidth="1"/>
    <col min="1620" max="1622" width="9.7109375" style="49" customWidth="1"/>
    <col min="1623" max="1623" width="9.5703125" style="49" customWidth="1"/>
    <col min="1624" max="1624" width="8.42578125" style="49" customWidth="1"/>
    <col min="1625" max="1625" width="14.28515625" style="49" customWidth="1"/>
    <col min="1626" max="1811" width="1.140625" style="49"/>
    <col min="1812" max="1812" width="12" style="49" customWidth="1"/>
    <col min="1813" max="1836" width="1.140625" style="49"/>
    <col min="1837" max="1837" width="0.7109375" style="49" customWidth="1"/>
    <col min="1838" max="1838" width="0" style="49" hidden="1" customWidth="1"/>
    <col min="1839" max="1873" width="1.140625" style="49"/>
    <col min="1874" max="1874" width="14.85546875" style="49" customWidth="1"/>
    <col min="1875" max="1875" width="15.85546875" style="49" customWidth="1"/>
    <col min="1876" max="1878" width="9.7109375" style="49" customWidth="1"/>
    <col min="1879" max="1879" width="9.5703125" style="49" customWidth="1"/>
    <col min="1880" max="1880" width="8.42578125" style="49" customWidth="1"/>
    <col min="1881" max="1881" width="14.28515625" style="49" customWidth="1"/>
    <col min="1882" max="2067" width="1.140625" style="49"/>
    <col min="2068" max="2068" width="12" style="49" customWidth="1"/>
    <col min="2069" max="2092" width="1.140625" style="49"/>
    <col min="2093" max="2093" width="0.7109375" style="49" customWidth="1"/>
    <col min="2094" max="2094" width="0" style="49" hidden="1" customWidth="1"/>
    <col min="2095" max="2129" width="1.140625" style="49"/>
    <col min="2130" max="2130" width="14.85546875" style="49" customWidth="1"/>
    <col min="2131" max="2131" width="15.85546875" style="49" customWidth="1"/>
    <col min="2132" max="2134" width="9.7109375" style="49" customWidth="1"/>
    <col min="2135" max="2135" width="9.5703125" style="49" customWidth="1"/>
    <col min="2136" max="2136" width="8.42578125" style="49" customWidth="1"/>
    <col min="2137" max="2137" width="14.28515625" style="49" customWidth="1"/>
    <col min="2138" max="2323" width="1.140625" style="49"/>
    <col min="2324" max="2324" width="12" style="49" customWidth="1"/>
    <col min="2325" max="2348" width="1.140625" style="49"/>
    <col min="2349" max="2349" width="0.7109375" style="49" customWidth="1"/>
    <col min="2350" max="2350" width="0" style="49" hidden="1" customWidth="1"/>
    <col min="2351" max="2385" width="1.140625" style="49"/>
    <col min="2386" max="2386" width="14.85546875" style="49" customWidth="1"/>
    <col min="2387" max="2387" width="15.85546875" style="49" customWidth="1"/>
    <col min="2388" max="2390" width="9.7109375" style="49" customWidth="1"/>
    <col min="2391" max="2391" width="9.5703125" style="49" customWidth="1"/>
    <col min="2392" max="2392" width="8.42578125" style="49" customWidth="1"/>
    <col min="2393" max="2393" width="14.28515625" style="49" customWidth="1"/>
    <col min="2394" max="2579" width="1.140625" style="49"/>
    <col min="2580" max="2580" width="12" style="49" customWidth="1"/>
    <col min="2581" max="2604" width="1.140625" style="49"/>
    <col min="2605" max="2605" width="0.7109375" style="49" customWidth="1"/>
    <col min="2606" max="2606" width="0" style="49" hidden="1" customWidth="1"/>
    <col min="2607" max="2641" width="1.140625" style="49"/>
    <col min="2642" max="2642" width="14.85546875" style="49" customWidth="1"/>
    <col min="2643" max="2643" width="15.85546875" style="49" customWidth="1"/>
    <col min="2644" max="2646" width="9.7109375" style="49" customWidth="1"/>
    <col min="2647" max="2647" width="9.5703125" style="49" customWidth="1"/>
    <col min="2648" max="2648" width="8.42578125" style="49" customWidth="1"/>
    <col min="2649" max="2649" width="14.28515625" style="49" customWidth="1"/>
    <col min="2650" max="2835" width="1.140625" style="49"/>
    <col min="2836" max="2836" width="12" style="49" customWidth="1"/>
    <col min="2837" max="2860" width="1.140625" style="49"/>
    <col min="2861" max="2861" width="0.7109375" style="49" customWidth="1"/>
    <col min="2862" max="2862" width="0" style="49" hidden="1" customWidth="1"/>
    <col min="2863" max="2897" width="1.140625" style="49"/>
    <col min="2898" max="2898" width="14.85546875" style="49" customWidth="1"/>
    <col min="2899" max="2899" width="15.85546875" style="49" customWidth="1"/>
    <col min="2900" max="2902" width="9.7109375" style="49" customWidth="1"/>
    <col min="2903" max="2903" width="9.5703125" style="49" customWidth="1"/>
    <col min="2904" max="2904" width="8.42578125" style="49" customWidth="1"/>
    <col min="2905" max="2905" width="14.28515625" style="49" customWidth="1"/>
    <col min="2906" max="3091" width="1.140625" style="49"/>
    <col min="3092" max="3092" width="12" style="49" customWidth="1"/>
    <col min="3093" max="3116" width="1.140625" style="49"/>
    <col min="3117" max="3117" width="0.7109375" style="49" customWidth="1"/>
    <col min="3118" max="3118" width="0" style="49" hidden="1" customWidth="1"/>
    <col min="3119" max="3153" width="1.140625" style="49"/>
    <col min="3154" max="3154" width="14.85546875" style="49" customWidth="1"/>
    <col min="3155" max="3155" width="15.85546875" style="49" customWidth="1"/>
    <col min="3156" max="3158" width="9.7109375" style="49" customWidth="1"/>
    <col min="3159" max="3159" width="9.5703125" style="49" customWidth="1"/>
    <col min="3160" max="3160" width="8.42578125" style="49" customWidth="1"/>
    <col min="3161" max="3161" width="14.28515625" style="49" customWidth="1"/>
    <col min="3162" max="3347" width="1.140625" style="49"/>
    <col min="3348" max="3348" width="12" style="49" customWidth="1"/>
    <col min="3349" max="3372" width="1.140625" style="49"/>
    <col min="3373" max="3373" width="0.7109375" style="49" customWidth="1"/>
    <col min="3374" max="3374" width="0" style="49" hidden="1" customWidth="1"/>
    <col min="3375" max="3409" width="1.140625" style="49"/>
    <col min="3410" max="3410" width="14.85546875" style="49" customWidth="1"/>
    <col min="3411" max="3411" width="15.85546875" style="49" customWidth="1"/>
    <col min="3412" max="3414" width="9.7109375" style="49" customWidth="1"/>
    <col min="3415" max="3415" width="9.5703125" style="49" customWidth="1"/>
    <col min="3416" max="3416" width="8.42578125" style="49" customWidth="1"/>
    <col min="3417" max="3417" width="14.28515625" style="49" customWidth="1"/>
    <col min="3418" max="3603" width="1.140625" style="49"/>
    <col min="3604" max="3604" width="12" style="49" customWidth="1"/>
    <col min="3605" max="3628" width="1.140625" style="49"/>
    <col min="3629" max="3629" width="0.7109375" style="49" customWidth="1"/>
    <col min="3630" max="3630" width="0" style="49" hidden="1" customWidth="1"/>
    <col min="3631" max="3665" width="1.140625" style="49"/>
    <col min="3666" max="3666" width="14.85546875" style="49" customWidth="1"/>
    <col min="3667" max="3667" width="15.85546875" style="49" customWidth="1"/>
    <col min="3668" max="3670" width="9.7109375" style="49" customWidth="1"/>
    <col min="3671" max="3671" width="9.5703125" style="49" customWidth="1"/>
    <col min="3672" max="3672" width="8.42578125" style="49" customWidth="1"/>
    <col min="3673" max="3673" width="14.28515625" style="49" customWidth="1"/>
    <col min="3674" max="3859" width="1.140625" style="49"/>
    <col min="3860" max="3860" width="12" style="49" customWidth="1"/>
    <col min="3861" max="3884" width="1.140625" style="49"/>
    <col min="3885" max="3885" width="0.7109375" style="49" customWidth="1"/>
    <col min="3886" max="3886" width="0" style="49" hidden="1" customWidth="1"/>
    <col min="3887" max="3921" width="1.140625" style="49"/>
    <col min="3922" max="3922" width="14.85546875" style="49" customWidth="1"/>
    <col min="3923" max="3923" width="15.85546875" style="49" customWidth="1"/>
    <col min="3924" max="3926" width="9.7109375" style="49" customWidth="1"/>
    <col min="3927" max="3927" width="9.5703125" style="49" customWidth="1"/>
    <col min="3928" max="3928" width="8.42578125" style="49" customWidth="1"/>
    <col min="3929" max="3929" width="14.28515625" style="49" customWidth="1"/>
    <col min="3930" max="4115" width="1.140625" style="49"/>
    <col min="4116" max="4116" width="12" style="49" customWidth="1"/>
    <col min="4117" max="4140" width="1.140625" style="49"/>
    <col min="4141" max="4141" width="0.7109375" style="49" customWidth="1"/>
    <col min="4142" max="4142" width="0" style="49" hidden="1" customWidth="1"/>
    <col min="4143" max="4177" width="1.140625" style="49"/>
    <col min="4178" max="4178" width="14.85546875" style="49" customWidth="1"/>
    <col min="4179" max="4179" width="15.85546875" style="49" customWidth="1"/>
    <col min="4180" max="4182" width="9.7109375" style="49" customWidth="1"/>
    <col min="4183" max="4183" width="9.5703125" style="49" customWidth="1"/>
    <col min="4184" max="4184" width="8.42578125" style="49" customWidth="1"/>
    <col min="4185" max="4185" width="14.28515625" style="49" customWidth="1"/>
    <col min="4186" max="4371" width="1.140625" style="49"/>
    <col min="4372" max="4372" width="12" style="49" customWidth="1"/>
    <col min="4373" max="4396" width="1.140625" style="49"/>
    <col min="4397" max="4397" width="0.7109375" style="49" customWidth="1"/>
    <col min="4398" max="4398" width="0" style="49" hidden="1" customWidth="1"/>
    <col min="4399" max="4433" width="1.140625" style="49"/>
    <col min="4434" max="4434" width="14.85546875" style="49" customWidth="1"/>
    <col min="4435" max="4435" width="15.85546875" style="49" customWidth="1"/>
    <col min="4436" max="4438" width="9.7109375" style="49" customWidth="1"/>
    <col min="4439" max="4439" width="9.5703125" style="49" customWidth="1"/>
    <col min="4440" max="4440" width="8.42578125" style="49" customWidth="1"/>
    <col min="4441" max="4441" width="14.28515625" style="49" customWidth="1"/>
    <col min="4442" max="4627" width="1.140625" style="49"/>
    <col min="4628" max="4628" width="12" style="49" customWidth="1"/>
    <col min="4629" max="4652" width="1.140625" style="49"/>
    <col min="4653" max="4653" width="0.7109375" style="49" customWidth="1"/>
    <col min="4654" max="4654" width="0" style="49" hidden="1" customWidth="1"/>
    <col min="4655" max="4689" width="1.140625" style="49"/>
    <col min="4690" max="4690" width="14.85546875" style="49" customWidth="1"/>
    <col min="4691" max="4691" width="15.85546875" style="49" customWidth="1"/>
    <col min="4692" max="4694" width="9.7109375" style="49" customWidth="1"/>
    <col min="4695" max="4695" width="9.5703125" style="49" customWidth="1"/>
    <col min="4696" max="4696" width="8.42578125" style="49" customWidth="1"/>
    <col min="4697" max="4697" width="14.28515625" style="49" customWidth="1"/>
    <col min="4698" max="4883" width="1.140625" style="49"/>
    <col min="4884" max="4884" width="12" style="49" customWidth="1"/>
    <col min="4885" max="4908" width="1.140625" style="49"/>
    <col min="4909" max="4909" width="0.7109375" style="49" customWidth="1"/>
    <col min="4910" max="4910" width="0" style="49" hidden="1" customWidth="1"/>
    <col min="4911" max="4945" width="1.140625" style="49"/>
    <col min="4946" max="4946" width="14.85546875" style="49" customWidth="1"/>
    <col min="4947" max="4947" width="15.85546875" style="49" customWidth="1"/>
    <col min="4948" max="4950" width="9.7109375" style="49" customWidth="1"/>
    <col min="4951" max="4951" width="9.5703125" style="49" customWidth="1"/>
    <col min="4952" max="4952" width="8.42578125" style="49" customWidth="1"/>
    <col min="4953" max="4953" width="14.28515625" style="49" customWidth="1"/>
    <col min="4954" max="5139" width="1.140625" style="49"/>
    <col min="5140" max="5140" width="12" style="49" customWidth="1"/>
    <col min="5141" max="5164" width="1.140625" style="49"/>
    <col min="5165" max="5165" width="0.7109375" style="49" customWidth="1"/>
    <col min="5166" max="5166" width="0" style="49" hidden="1" customWidth="1"/>
    <col min="5167" max="5201" width="1.140625" style="49"/>
    <col min="5202" max="5202" width="14.85546875" style="49" customWidth="1"/>
    <col min="5203" max="5203" width="15.85546875" style="49" customWidth="1"/>
    <col min="5204" max="5206" width="9.7109375" style="49" customWidth="1"/>
    <col min="5207" max="5207" width="9.5703125" style="49" customWidth="1"/>
    <col min="5208" max="5208" width="8.42578125" style="49" customWidth="1"/>
    <col min="5209" max="5209" width="14.28515625" style="49" customWidth="1"/>
    <col min="5210" max="5395" width="1.140625" style="49"/>
    <col min="5396" max="5396" width="12" style="49" customWidth="1"/>
    <col min="5397" max="5420" width="1.140625" style="49"/>
    <col min="5421" max="5421" width="0.7109375" style="49" customWidth="1"/>
    <col min="5422" max="5422" width="0" style="49" hidden="1" customWidth="1"/>
    <col min="5423" max="5457" width="1.140625" style="49"/>
    <col min="5458" max="5458" width="14.85546875" style="49" customWidth="1"/>
    <col min="5459" max="5459" width="15.85546875" style="49" customWidth="1"/>
    <col min="5460" max="5462" width="9.7109375" style="49" customWidth="1"/>
    <col min="5463" max="5463" width="9.5703125" style="49" customWidth="1"/>
    <col min="5464" max="5464" width="8.42578125" style="49" customWidth="1"/>
    <col min="5465" max="5465" width="14.28515625" style="49" customWidth="1"/>
    <col min="5466" max="5651" width="1.140625" style="49"/>
    <col min="5652" max="5652" width="12" style="49" customWidth="1"/>
    <col min="5653" max="5676" width="1.140625" style="49"/>
    <col min="5677" max="5677" width="0.7109375" style="49" customWidth="1"/>
    <col min="5678" max="5678" width="0" style="49" hidden="1" customWidth="1"/>
    <col min="5679" max="5713" width="1.140625" style="49"/>
    <col min="5714" max="5714" width="14.85546875" style="49" customWidth="1"/>
    <col min="5715" max="5715" width="15.85546875" style="49" customWidth="1"/>
    <col min="5716" max="5718" width="9.7109375" style="49" customWidth="1"/>
    <col min="5719" max="5719" width="9.5703125" style="49" customWidth="1"/>
    <col min="5720" max="5720" width="8.42578125" style="49" customWidth="1"/>
    <col min="5721" max="5721" width="14.28515625" style="49" customWidth="1"/>
    <col min="5722" max="5907" width="1.140625" style="49"/>
    <col min="5908" max="5908" width="12" style="49" customWidth="1"/>
    <col min="5909" max="5932" width="1.140625" style="49"/>
    <col min="5933" max="5933" width="0.7109375" style="49" customWidth="1"/>
    <col min="5934" max="5934" width="0" style="49" hidden="1" customWidth="1"/>
    <col min="5935" max="5969" width="1.140625" style="49"/>
    <col min="5970" max="5970" width="14.85546875" style="49" customWidth="1"/>
    <col min="5971" max="5971" width="15.85546875" style="49" customWidth="1"/>
    <col min="5972" max="5974" width="9.7109375" style="49" customWidth="1"/>
    <col min="5975" max="5975" width="9.5703125" style="49" customWidth="1"/>
    <col min="5976" max="5976" width="8.42578125" style="49" customWidth="1"/>
    <col min="5977" max="5977" width="14.28515625" style="49" customWidth="1"/>
    <col min="5978" max="6163" width="1.140625" style="49"/>
    <col min="6164" max="6164" width="12" style="49" customWidth="1"/>
    <col min="6165" max="6188" width="1.140625" style="49"/>
    <col min="6189" max="6189" width="0.7109375" style="49" customWidth="1"/>
    <col min="6190" max="6190" width="0" style="49" hidden="1" customWidth="1"/>
    <col min="6191" max="6225" width="1.140625" style="49"/>
    <col min="6226" max="6226" width="14.85546875" style="49" customWidth="1"/>
    <col min="6227" max="6227" width="15.85546875" style="49" customWidth="1"/>
    <col min="6228" max="6230" width="9.7109375" style="49" customWidth="1"/>
    <col min="6231" max="6231" width="9.5703125" style="49" customWidth="1"/>
    <col min="6232" max="6232" width="8.42578125" style="49" customWidth="1"/>
    <col min="6233" max="6233" width="14.28515625" style="49" customWidth="1"/>
    <col min="6234" max="6419" width="1.140625" style="49"/>
    <col min="6420" max="6420" width="12" style="49" customWidth="1"/>
    <col min="6421" max="6444" width="1.140625" style="49"/>
    <col min="6445" max="6445" width="0.7109375" style="49" customWidth="1"/>
    <col min="6446" max="6446" width="0" style="49" hidden="1" customWidth="1"/>
    <col min="6447" max="6481" width="1.140625" style="49"/>
    <col min="6482" max="6482" width="14.85546875" style="49" customWidth="1"/>
    <col min="6483" max="6483" width="15.85546875" style="49" customWidth="1"/>
    <col min="6484" max="6486" width="9.7109375" style="49" customWidth="1"/>
    <col min="6487" max="6487" width="9.5703125" style="49" customWidth="1"/>
    <col min="6488" max="6488" width="8.42578125" style="49" customWidth="1"/>
    <col min="6489" max="6489" width="14.28515625" style="49" customWidth="1"/>
    <col min="6490" max="6675" width="1.140625" style="49"/>
    <col min="6676" max="6676" width="12" style="49" customWidth="1"/>
    <col min="6677" max="6700" width="1.140625" style="49"/>
    <col min="6701" max="6701" width="0.7109375" style="49" customWidth="1"/>
    <col min="6702" max="6702" width="0" style="49" hidden="1" customWidth="1"/>
    <col min="6703" max="6737" width="1.140625" style="49"/>
    <col min="6738" max="6738" width="14.85546875" style="49" customWidth="1"/>
    <col min="6739" max="6739" width="15.85546875" style="49" customWidth="1"/>
    <col min="6740" max="6742" width="9.7109375" style="49" customWidth="1"/>
    <col min="6743" max="6743" width="9.5703125" style="49" customWidth="1"/>
    <col min="6744" max="6744" width="8.42578125" style="49" customWidth="1"/>
    <col min="6745" max="6745" width="14.28515625" style="49" customWidth="1"/>
    <col min="6746" max="6931" width="1.140625" style="49"/>
    <col min="6932" max="6932" width="12" style="49" customWidth="1"/>
    <col min="6933" max="6956" width="1.140625" style="49"/>
    <col min="6957" max="6957" width="0.7109375" style="49" customWidth="1"/>
    <col min="6958" max="6958" width="0" style="49" hidden="1" customWidth="1"/>
    <col min="6959" max="6993" width="1.140625" style="49"/>
    <col min="6994" max="6994" width="14.85546875" style="49" customWidth="1"/>
    <col min="6995" max="6995" width="15.85546875" style="49" customWidth="1"/>
    <col min="6996" max="6998" width="9.7109375" style="49" customWidth="1"/>
    <col min="6999" max="6999" width="9.5703125" style="49" customWidth="1"/>
    <col min="7000" max="7000" width="8.42578125" style="49" customWidth="1"/>
    <col min="7001" max="7001" width="14.28515625" style="49" customWidth="1"/>
    <col min="7002" max="7187" width="1.140625" style="49"/>
    <col min="7188" max="7188" width="12" style="49" customWidth="1"/>
    <col min="7189" max="7212" width="1.140625" style="49"/>
    <col min="7213" max="7213" width="0.7109375" style="49" customWidth="1"/>
    <col min="7214" max="7214" width="0" style="49" hidden="1" customWidth="1"/>
    <col min="7215" max="7249" width="1.140625" style="49"/>
    <col min="7250" max="7250" width="14.85546875" style="49" customWidth="1"/>
    <col min="7251" max="7251" width="15.85546875" style="49" customWidth="1"/>
    <col min="7252" max="7254" width="9.7109375" style="49" customWidth="1"/>
    <col min="7255" max="7255" width="9.5703125" style="49" customWidth="1"/>
    <col min="7256" max="7256" width="8.42578125" style="49" customWidth="1"/>
    <col min="7257" max="7257" width="14.28515625" style="49" customWidth="1"/>
    <col min="7258" max="7443" width="1.140625" style="49"/>
    <col min="7444" max="7444" width="12" style="49" customWidth="1"/>
    <col min="7445" max="7468" width="1.140625" style="49"/>
    <col min="7469" max="7469" width="0.7109375" style="49" customWidth="1"/>
    <col min="7470" max="7470" width="0" style="49" hidden="1" customWidth="1"/>
    <col min="7471" max="7505" width="1.140625" style="49"/>
    <col min="7506" max="7506" width="14.85546875" style="49" customWidth="1"/>
    <col min="7507" max="7507" width="15.85546875" style="49" customWidth="1"/>
    <col min="7508" max="7510" width="9.7109375" style="49" customWidth="1"/>
    <col min="7511" max="7511" width="9.5703125" style="49" customWidth="1"/>
    <col min="7512" max="7512" width="8.42578125" style="49" customWidth="1"/>
    <col min="7513" max="7513" width="14.28515625" style="49" customWidth="1"/>
    <col min="7514" max="7699" width="1.140625" style="49"/>
    <col min="7700" max="7700" width="12" style="49" customWidth="1"/>
    <col min="7701" max="7724" width="1.140625" style="49"/>
    <col min="7725" max="7725" width="0.7109375" style="49" customWidth="1"/>
    <col min="7726" max="7726" width="0" style="49" hidden="1" customWidth="1"/>
    <col min="7727" max="7761" width="1.140625" style="49"/>
    <col min="7762" max="7762" width="14.85546875" style="49" customWidth="1"/>
    <col min="7763" max="7763" width="15.85546875" style="49" customWidth="1"/>
    <col min="7764" max="7766" width="9.7109375" style="49" customWidth="1"/>
    <col min="7767" max="7767" width="9.5703125" style="49" customWidth="1"/>
    <col min="7768" max="7768" width="8.42578125" style="49" customWidth="1"/>
    <col min="7769" max="7769" width="14.28515625" style="49" customWidth="1"/>
    <col min="7770" max="7955" width="1.140625" style="49"/>
    <col min="7956" max="7956" width="12" style="49" customWidth="1"/>
    <col min="7957" max="7980" width="1.140625" style="49"/>
    <col min="7981" max="7981" width="0.7109375" style="49" customWidth="1"/>
    <col min="7982" max="7982" width="0" style="49" hidden="1" customWidth="1"/>
    <col min="7983" max="8017" width="1.140625" style="49"/>
    <col min="8018" max="8018" width="14.85546875" style="49" customWidth="1"/>
    <col min="8019" max="8019" width="15.85546875" style="49" customWidth="1"/>
    <col min="8020" max="8022" width="9.7109375" style="49" customWidth="1"/>
    <col min="8023" max="8023" width="9.5703125" style="49" customWidth="1"/>
    <col min="8024" max="8024" width="8.42578125" style="49" customWidth="1"/>
    <col min="8025" max="8025" width="14.28515625" style="49" customWidth="1"/>
    <col min="8026" max="8211" width="1.140625" style="49"/>
    <col min="8212" max="8212" width="12" style="49" customWidth="1"/>
    <col min="8213" max="8236" width="1.140625" style="49"/>
    <col min="8237" max="8237" width="0.7109375" style="49" customWidth="1"/>
    <col min="8238" max="8238" width="0" style="49" hidden="1" customWidth="1"/>
    <col min="8239" max="8273" width="1.140625" style="49"/>
    <col min="8274" max="8274" width="14.85546875" style="49" customWidth="1"/>
    <col min="8275" max="8275" width="15.85546875" style="49" customWidth="1"/>
    <col min="8276" max="8278" width="9.7109375" style="49" customWidth="1"/>
    <col min="8279" max="8279" width="9.5703125" style="49" customWidth="1"/>
    <col min="8280" max="8280" width="8.42578125" style="49" customWidth="1"/>
    <col min="8281" max="8281" width="14.28515625" style="49" customWidth="1"/>
    <col min="8282" max="8467" width="1.140625" style="49"/>
    <col min="8468" max="8468" width="12" style="49" customWidth="1"/>
    <col min="8469" max="8492" width="1.140625" style="49"/>
    <col min="8493" max="8493" width="0.7109375" style="49" customWidth="1"/>
    <col min="8494" max="8494" width="0" style="49" hidden="1" customWidth="1"/>
    <col min="8495" max="8529" width="1.140625" style="49"/>
    <col min="8530" max="8530" width="14.85546875" style="49" customWidth="1"/>
    <col min="8531" max="8531" width="15.85546875" style="49" customWidth="1"/>
    <col min="8532" max="8534" width="9.7109375" style="49" customWidth="1"/>
    <col min="8535" max="8535" width="9.5703125" style="49" customWidth="1"/>
    <col min="8536" max="8536" width="8.42578125" style="49" customWidth="1"/>
    <col min="8537" max="8537" width="14.28515625" style="49" customWidth="1"/>
    <col min="8538" max="8723" width="1.140625" style="49"/>
    <col min="8724" max="8724" width="12" style="49" customWidth="1"/>
    <col min="8725" max="8748" width="1.140625" style="49"/>
    <col min="8749" max="8749" width="0.7109375" style="49" customWidth="1"/>
    <col min="8750" max="8750" width="0" style="49" hidden="1" customWidth="1"/>
    <col min="8751" max="8785" width="1.140625" style="49"/>
    <col min="8786" max="8786" width="14.85546875" style="49" customWidth="1"/>
    <col min="8787" max="8787" width="15.85546875" style="49" customWidth="1"/>
    <col min="8788" max="8790" width="9.7109375" style="49" customWidth="1"/>
    <col min="8791" max="8791" width="9.5703125" style="49" customWidth="1"/>
    <col min="8792" max="8792" width="8.42578125" style="49" customWidth="1"/>
    <col min="8793" max="8793" width="14.28515625" style="49" customWidth="1"/>
    <col min="8794" max="8979" width="1.140625" style="49"/>
    <col min="8980" max="8980" width="12" style="49" customWidth="1"/>
    <col min="8981" max="9004" width="1.140625" style="49"/>
    <col min="9005" max="9005" width="0.7109375" style="49" customWidth="1"/>
    <col min="9006" max="9006" width="0" style="49" hidden="1" customWidth="1"/>
    <col min="9007" max="9041" width="1.140625" style="49"/>
    <col min="9042" max="9042" width="14.85546875" style="49" customWidth="1"/>
    <col min="9043" max="9043" width="15.85546875" style="49" customWidth="1"/>
    <col min="9044" max="9046" width="9.7109375" style="49" customWidth="1"/>
    <col min="9047" max="9047" width="9.5703125" style="49" customWidth="1"/>
    <col min="9048" max="9048" width="8.42578125" style="49" customWidth="1"/>
    <col min="9049" max="9049" width="14.28515625" style="49" customWidth="1"/>
    <col min="9050" max="9235" width="1.140625" style="49"/>
    <col min="9236" max="9236" width="12" style="49" customWidth="1"/>
    <col min="9237" max="9260" width="1.140625" style="49"/>
    <col min="9261" max="9261" width="0.7109375" style="49" customWidth="1"/>
    <col min="9262" max="9262" width="0" style="49" hidden="1" customWidth="1"/>
    <col min="9263" max="9297" width="1.140625" style="49"/>
    <col min="9298" max="9298" width="14.85546875" style="49" customWidth="1"/>
    <col min="9299" max="9299" width="15.85546875" style="49" customWidth="1"/>
    <col min="9300" max="9302" width="9.7109375" style="49" customWidth="1"/>
    <col min="9303" max="9303" width="9.5703125" style="49" customWidth="1"/>
    <col min="9304" max="9304" width="8.42578125" style="49" customWidth="1"/>
    <col min="9305" max="9305" width="14.28515625" style="49" customWidth="1"/>
    <col min="9306" max="9491" width="1.140625" style="49"/>
    <col min="9492" max="9492" width="12" style="49" customWidth="1"/>
    <col min="9493" max="9516" width="1.140625" style="49"/>
    <col min="9517" max="9517" width="0.7109375" style="49" customWidth="1"/>
    <col min="9518" max="9518" width="0" style="49" hidden="1" customWidth="1"/>
    <col min="9519" max="9553" width="1.140625" style="49"/>
    <col min="9554" max="9554" width="14.85546875" style="49" customWidth="1"/>
    <col min="9555" max="9555" width="15.85546875" style="49" customWidth="1"/>
    <col min="9556" max="9558" width="9.7109375" style="49" customWidth="1"/>
    <col min="9559" max="9559" width="9.5703125" style="49" customWidth="1"/>
    <col min="9560" max="9560" width="8.42578125" style="49" customWidth="1"/>
    <col min="9561" max="9561" width="14.28515625" style="49" customWidth="1"/>
    <col min="9562" max="9747" width="1.140625" style="49"/>
    <col min="9748" max="9748" width="12" style="49" customWidth="1"/>
    <col min="9749" max="9772" width="1.140625" style="49"/>
    <col min="9773" max="9773" width="0.7109375" style="49" customWidth="1"/>
    <col min="9774" max="9774" width="0" style="49" hidden="1" customWidth="1"/>
    <col min="9775" max="9809" width="1.140625" style="49"/>
    <col min="9810" max="9810" width="14.85546875" style="49" customWidth="1"/>
    <col min="9811" max="9811" width="15.85546875" style="49" customWidth="1"/>
    <col min="9812" max="9814" width="9.7109375" style="49" customWidth="1"/>
    <col min="9815" max="9815" width="9.5703125" style="49" customWidth="1"/>
    <col min="9816" max="9816" width="8.42578125" style="49" customWidth="1"/>
    <col min="9817" max="9817" width="14.28515625" style="49" customWidth="1"/>
    <col min="9818" max="10003" width="1.140625" style="49"/>
    <col min="10004" max="10004" width="12" style="49" customWidth="1"/>
    <col min="10005" max="10028" width="1.140625" style="49"/>
    <col min="10029" max="10029" width="0.7109375" style="49" customWidth="1"/>
    <col min="10030" max="10030" width="0" style="49" hidden="1" customWidth="1"/>
    <col min="10031" max="10065" width="1.140625" style="49"/>
    <col min="10066" max="10066" width="14.85546875" style="49" customWidth="1"/>
    <col min="10067" max="10067" width="15.85546875" style="49" customWidth="1"/>
    <col min="10068" max="10070" width="9.7109375" style="49" customWidth="1"/>
    <col min="10071" max="10071" width="9.5703125" style="49" customWidth="1"/>
    <col min="10072" max="10072" width="8.42578125" style="49" customWidth="1"/>
    <col min="10073" max="10073" width="14.28515625" style="49" customWidth="1"/>
    <col min="10074" max="10259" width="1.140625" style="49"/>
    <col min="10260" max="10260" width="12" style="49" customWidth="1"/>
    <col min="10261" max="10284" width="1.140625" style="49"/>
    <col min="10285" max="10285" width="0.7109375" style="49" customWidth="1"/>
    <col min="10286" max="10286" width="0" style="49" hidden="1" customWidth="1"/>
    <col min="10287" max="10321" width="1.140625" style="49"/>
    <col min="10322" max="10322" width="14.85546875" style="49" customWidth="1"/>
    <col min="10323" max="10323" width="15.85546875" style="49" customWidth="1"/>
    <col min="10324" max="10326" width="9.7109375" style="49" customWidth="1"/>
    <col min="10327" max="10327" width="9.5703125" style="49" customWidth="1"/>
    <col min="10328" max="10328" width="8.42578125" style="49" customWidth="1"/>
    <col min="10329" max="10329" width="14.28515625" style="49" customWidth="1"/>
    <col min="10330" max="10515" width="1.140625" style="49"/>
    <col min="10516" max="10516" width="12" style="49" customWidth="1"/>
    <col min="10517" max="10540" width="1.140625" style="49"/>
    <col min="10541" max="10541" width="0.7109375" style="49" customWidth="1"/>
    <col min="10542" max="10542" width="0" style="49" hidden="1" customWidth="1"/>
    <col min="10543" max="10577" width="1.140625" style="49"/>
    <col min="10578" max="10578" width="14.85546875" style="49" customWidth="1"/>
    <col min="10579" max="10579" width="15.85546875" style="49" customWidth="1"/>
    <col min="10580" max="10582" width="9.7109375" style="49" customWidth="1"/>
    <col min="10583" max="10583" width="9.5703125" style="49" customWidth="1"/>
    <col min="10584" max="10584" width="8.42578125" style="49" customWidth="1"/>
    <col min="10585" max="10585" width="14.28515625" style="49" customWidth="1"/>
    <col min="10586" max="10771" width="1.140625" style="49"/>
    <col min="10772" max="10772" width="12" style="49" customWidth="1"/>
    <col min="10773" max="10796" width="1.140625" style="49"/>
    <col min="10797" max="10797" width="0.7109375" style="49" customWidth="1"/>
    <col min="10798" max="10798" width="0" style="49" hidden="1" customWidth="1"/>
    <col min="10799" max="10833" width="1.140625" style="49"/>
    <col min="10834" max="10834" width="14.85546875" style="49" customWidth="1"/>
    <col min="10835" max="10835" width="15.85546875" style="49" customWidth="1"/>
    <col min="10836" max="10838" width="9.7109375" style="49" customWidth="1"/>
    <col min="10839" max="10839" width="9.5703125" style="49" customWidth="1"/>
    <col min="10840" max="10840" width="8.42578125" style="49" customWidth="1"/>
    <col min="10841" max="10841" width="14.28515625" style="49" customWidth="1"/>
    <col min="10842" max="11027" width="1.140625" style="49"/>
    <col min="11028" max="11028" width="12" style="49" customWidth="1"/>
    <col min="11029" max="11052" width="1.140625" style="49"/>
    <col min="11053" max="11053" width="0.7109375" style="49" customWidth="1"/>
    <col min="11054" max="11054" width="0" style="49" hidden="1" customWidth="1"/>
    <col min="11055" max="11089" width="1.140625" style="49"/>
    <col min="11090" max="11090" width="14.85546875" style="49" customWidth="1"/>
    <col min="11091" max="11091" width="15.85546875" style="49" customWidth="1"/>
    <col min="11092" max="11094" width="9.7109375" style="49" customWidth="1"/>
    <col min="11095" max="11095" width="9.5703125" style="49" customWidth="1"/>
    <col min="11096" max="11096" width="8.42578125" style="49" customWidth="1"/>
    <col min="11097" max="11097" width="14.28515625" style="49" customWidth="1"/>
    <col min="11098" max="11283" width="1.140625" style="49"/>
    <col min="11284" max="11284" width="12" style="49" customWidth="1"/>
    <col min="11285" max="11308" width="1.140625" style="49"/>
    <col min="11309" max="11309" width="0.7109375" style="49" customWidth="1"/>
    <col min="11310" max="11310" width="0" style="49" hidden="1" customWidth="1"/>
    <col min="11311" max="11345" width="1.140625" style="49"/>
    <col min="11346" max="11346" width="14.85546875" style="49" customWidth="1"/>
    <col min="11347" max="11347" width="15.85546875" style="49" customWidth="1"/>
    <col min="11348" max="11350" width="9.7109375" style="49" customWidth="1"/>
    <col min="11351" max="11351" width="9.5703125" style="49" customWidth="1"/>
    <col min="11352" max="11352" width="8.42578125" style="49" customWidth="1"/>
    <col min="11353" max="11353" width="14.28515625" style="49" customWidth="1"/>
    <col min="11354" max="11539" width="1.140625" style="49"/>
    <col min="11540" max="11540" width="12" style="49" customWidth="1"/>
    <col min="11541" max="11564" width="1.140625" style="49"/>
    <col min="11565" max="11565" width="0.7109375" style="49" customWidth="1"/>
    <col min="11566" max="11566" width="0" style="49" hidden="1" customWidth="1"/>
    <col min="11567" max="11601" width="1.140625" style="49"/>
    <col min="11602" max="11602" width="14.85546875" style="49" customWidth="1"/>
    <col min="11603" max="11603" width="15.85546875" style="49" customWidth="1"/>
    <col min="11604" max="11606" width="9.7109375" style="49" customWidth="1"/>
    <col min="11607" max="11607" width="9.5703125" style="49" customWidth="1"/>
    <col min="11608" max="11608" width="8.42578125" style="49" customWidth="1"/>
    <col min="11609" max="11609" width="14.28515625" style="49" customWidth="1"/>
    <col min="11610" max="11795" width="1.140625" style="49"/>
    <col min="11796" max="11796" width="12" style="49" customWidth="1"/>
    <col min="11797" max="11820" width="1.140625" style="49"/>
    <col min="11821" max="11821" width="0.7109375" style="49" customWidth="1"/>
    <col min="11822" max="11822" width="0" style="49" hidden="1" customWidth="1"/>
    <col min="11823" max="11857" width="1.140625" style="49"/>
    <col min="11858" max="11858" width="14.85546875" style="49" customWidth="1"/>
    <col min="11859" max="11859" width="15.85546875" style="49" customWidth="1"/>
    <col min="11860" max="11862" width="9.7109375" style="49" customWidth="1"/>
    <col min="11863" max="11863" width="9.5703125" style="49" customWidth="1"/>
    <col min="11864" max="11864" width="8.42578125" style="49" customWidth="1"/>
    <col min="11865" max="11865" width="14.28515625" style="49" customWidth="1"/>
    <col min="11866" max="12051" width="1.140625" style="49"/>
    <col min="12052" max="12052" width="12" style="49" customWidth="1"/>
    <col min="12053" max="12076" width="1.140625" style="49"/>
    <col min="12077" max="12077" width="0.7109375" style="49" customWidth="1"/>
    <col min="12078" max="12078" width="0" style="49" hidden="1" customWidth="1"/>
    <col min="12079" max="12113" width="1.140625" style="49"/>
    <col min="12114" max="12114" width="14.85546875" style="49" customWidth="1"/>
    <col min="12115" max="12115" width="15.85546875" style="49" customWidth="1"/>
    <col min="12116" max="12118" width="9.7109375" style="49" customWidth="1"/>
    <col min="12119" max="12119" width="9.5703125" style="49" customWidth="1"/>
    <col min="12120" max="12120" width="8.42578125" style="49" customWidth="1"/>
    <col min="12121" max="12121" width="14.28515625" style="49" customWidth="1"/>
    <col min="12122" max="12307" width="1.140625" style="49"/>
    <col min="12308" max="12308" width="12" style="49" customWidth="1"/>
    <col min="12309" max="12332" width="1.140625" style="49"/>
    <col min="12333" max="12333" width="0.7109375" style="49" customWidth="1"/>
    <col min="12334" max="12334" width="0" style="49" hidden="1" customWidth="1"/>
    <col min="12335" max="12369" width="1.140625" style="49"/>
    <col min="12370" max="12370" width="14.85546875" style="49" customWidth="1"/>
    <col min="12371" max="12371" width="15.85546875" style="49" customWidth="1"/>
    <col min="12372" max="12374" width="9.7109375" style="49" customWidth="1"/>
    <col min="12375" max="12375" width="9.5703125" style="49" customWidth="1"/>
    <col min="12376" max="12376" width="8.42578125" style="49" customWidth="1"/>
    <col min="12377" max="12377" width="14.28515625" style="49" customWidth="1"/>
    <col min="12378" max="12563" width="1.140625" style="49"/>
    <col min="12564" max="12564" width="12" style="49" customWidth="1"/>
    <col min="12565" max="12588" width="1.140625" style="49"/>
    <col min="12589" max="12589" width="0.7109375" style="49" customWidth="1"/>
    <col min="12590" max="12590" width="0" style="49" hidden="1" customWidth="1"/>
    <col min="12591" max="12625" width="1.140625" style="49"/>
    <col min="12626" max="12626" width="14.85546875" style="49" customWidth="1"/>
    <col min="12627" max="12627" width="15.85546875" style="49" customWidth="1"/>
    <col min="12628" max="12630" width="9.7109375" style="49" customWidth="1"/>
    <col min="12631" max="12631" width="9.5703125" style="49" customWidth="1"/>
    <col min="12632" max="12632" width="8.42578125" style="49" customWidth="1"/>
    <col min="12633" max="12633" width="14.28515625" style="49" customWidth="1"/>
    <col min="12634" max="12819" width="1.140625" style="49"/>
    <col min="12820" max="12820" width="12" style="49" customWidth="1"/>
    <col min="12821" max="12844" width="1.140625" style="49"/>
    <col min="12845" max="12845" width="0.7109375" style="49" customWidth="1"/>
    <col min="12846" max="12846" width="0" style="49" hidden="1" customWidth="1"/>
    <col min="12847" max="12881" width="1.140625" style="49"/>
    <col min="12882" max="12882" width="14.85546875" style="49" customWidth="1"/>
    <col min="12883" max="12883" width="15.85546875" style="49" customWidth="1"/>
    <col min="12884" max="12886" width="9.7109375" style="49" customWidth="1"/>
    <col min="12887" max="12887" width="9.5703125" style="49" customWidth="1"/>
    <col min="12888" max="12888" width="8.42578125" style="49" customWidth="1"/>
    <col min="12889" max="12889" width="14.28515625" style="49" customWidth="1"/>
    <col min="12890" max="13075" width="1.140625" style="49"/>
    <col min="13076" max="13076" width="12" style="49" customWidth="1"/>
    <col min="13077" max="13100" width="1.140625" style="49"/>
    <col min="13101" max="13101" width="0.7109375" style="49" customWidth="1"/>
    <col min="13102" max="13102" width="0" style="49" hidden="1" customWidth="1"/>
    <col min="13103" max="13137" width="1.140625" style="49"/>
    <col min="13138" max="13138" width="14.85546875" style="49" customWidth="1"/>
    <col min="13139" max="13139" width="15.85546875" style="49" customWidth="1"/>
    <col min="13140" max="13142" width="9.7109375" style="49" customWidth="1"/>
    <col min="13143" max="13143" width="9.5703125" style="49" customWidth="1"/>
    <col min="13144" max="13144" width="8.42578125" style="49" customWidth="1"/>
    <col min="13145" max="13145" width="14.28515625" style="49" customWidth="1"/>
    <col min="13146" max="13331" width="1.140625" style="49"/>
    <col min="13332" max="13332" width="12" style="49" customWidth="1"/>
    <col min="13333" max="13356" width="1.140625" style="49"/>
    <col min="13357" max="13357" width="0.7109375" style="49" customWidth="1"/>
    <col min="13358" max="13358" width="0" style="49" hidden="1" customWidth="1"/>
    <col min="13359" max="13393" width="1.140625" style="49"/>
    <col min="13394" max="13394" width="14.85546875" style="49" customWidth="1"/>
    <col min="13395" max="13395" width="15.85546875" style="49" customWidth="1"/>
    <col min="13396" max="13398" width="9.7109375" style="49" customWidth="1"/>
    <col min="13399" max="13399" width="9.5703125" style="49" customWidth="1"/>
    <col min="13400" max="13400" width="8.42578125" style="49" customWidth="1"/>
    <col min="13401" max="13401" width="14.28515625" style="49" customWidth="1"/>
    <col min="13402" max="13587" width="1.140625" style="49"/>
    <col min="13588" max="13588" width="12" style="49" customWidth="1"/>
    <col min="13589" max="13612" width="1.140625" style="49"/>
    <col min="13613" max="13613" width="0.7109375" style="49" customWidth="1"/>
    <col min="13614" max="13614" width="0" style="49" hidden="1" customWidth="1"/>
    <col min="13615" max="13649" width="1.140625" style="49"/>
    <col min="13650" max="13650" width="14.85546875" style="49" customWidth="1"/>
    <col min="13651" max="13651" width="15.85546875" style="49" customWidth="1"/>
    <col min="13652" max="13654" width="9.7109375" style="49" customWidth="1"/>
    <col min="13655" max="13655" width="9.5703125" style="49" customWidth="1"/>
    <col min="13656" max="13656" width="8.42578125" style="49" customWidth="1"/>
    <col min="13657" max="13657" width="14.28515625" style="49" customWidth="1"/>
    <col min="13658" max="13843" width="1.140625" style="49"/>
    <col min="13844" max="13844" width="12" style="49" customWidth="1"/>
    <col min="13845" max="13868" width="1.140625" style="49"/>
    <col min="13869" max="13869" width="0.7109375" style="49" customWidth="1"/>
    <col min="13870" max="13870" width="0" style="49" hidden="1" customWidth="1"/>
    <col min="13871" max="13905" width="1.140625" style="49"/>
    <col min="13906" max="13906" width="14.85546875" style="49" customWidth="1"/>
    <col min="13907" max="13907" width="15.85546875" style="49" customWidth="1"/>
    <col min="13908" max="13910" width="9.7109375" style="49" customWidth="1"/>
    <col min="13911" max="13911" width="9.5703125" style="49" customWidth="1"/>
    <col min="13912" max="13912" width="8.42578125" style="49" customWidth="1"/>
    <col min="13913" max="13913" width="14.28515625" style="49" customWidth="1"/>
    <col min="13914" max="14099" width="1.140625" style="49"/>
    <col min="14100" max="14100" width="12" style="49" customWidth="1"/>
    <col min="14101" max="14124" width="1.140625" style="49"/>
    <col min="14125" max="14125" width="0.7109375" style="49" customWidth="1"/>
    <col min="14126" max="14126" width="0" style="49" hidden="1" customWidth="1"/>
    <col min="14127" max="14161" width="1.140625" style="49"/>
    <col min="14162" max="14162" width="14.85546875" style="49" customWidth="1"/>
    <col min="14163" max="14163" width="15.85546875" style="49" customWidth="1"/>
    <col min="14164" max="14166" width="9.7109375" style="49" customWidth="1"/>
    <col min="14167" max="14167" width="9.5703125" style="49" customWidth="1"/>
    <col min="14168" max="14168" width="8.42578125" style="49" customWidth="1"/>
    <col min="14169" max="14169" width="14.28515625" style="49" customWidth="1"/>
    <col min="14170" max="14355" width="1.140625" style="49"/>
    <col min="14356" max="14356" width="12" style="49" customWidth="1"/>
    <col min="14357" max="14380" width="1.140625" style="49"/>
    <col min="14381" max="14381" width="0.7109375" style="49" customWidth="1"/>
    <col min="14382" max="14382" width="0" style="49" hidden="1" customWidth="1"/>
    <col min="14383" max="14417" width="1.140625" style="49"/>
    <col min="14418" max="14418" width="14.85546875" style="49" customWidth="1"/>
    <col min="14419" max="14419" width="15.85546875" style="49" customWidth="1"/>
    <col min="14420" max="14422" width="9.7109375" style="49" customWidth="1"/>
    <col min="14423" max="14423" width="9.5703125" style="49" customWidth="1"/>
    <col min="14424" max="14424" width="8.42578125" style="49" customWidth="1"/>
    <col min="14425" max="14425" width="14.28515625" style="49" customWidth="1"/>
    <col min="14426" max="14611" width="1.140625" style="49"/>
    <col min="14612" max="14612" width="12" style="49" customWidth="1"/>
    <col min="14613" max="14636" width="1.140625" style="49"/>
    <col min="14637" max="14637" width="0.7109375" style="49" customWidth="1"/>
    <col min="14638" max="14638" width="0" style="49" hidden="1" customWidth="1"/>
    <col min="14639" max="14673" width="1.140625" style="49"/>
    <col min="14674" max="14674" width="14.85546875" style="49" customWidth="1"/>
    <col min="14675" max="14675" width="15.85546875" style="49" customWidth="1"/>
    <col min="14676" max="14678" width="9.7109375" style="49" customWidth="1"/>
    <col min="14679" max="14679" width="9.5703125" style="49" customWidth="1"/>
    <col min="14680" max="14680" width="8.42578125" style="49" customWidth="1"/>
    <col min="14681" max="14681" width="14.28515625" style="49" customWidth="1"/>
    <col min="14682" max="14867" width="1.140625" style="49"/>
    <col min="14868" max="14868" width="12" style="49" customWidth="1"/>
    <col min="14869" max="14892" width="1.140625" style="49"/>
    <col min="14893" max="14893" width="0.7109375" style="49" customWidth="1"/>
    <col min="14894" max="14894" width="0" style="49" hidden="1" customWidth="1"/>
    <col min="14895" max="14929" width="1.140625" style="49"/>
    <col min="14930" max="14930" width="14.85546875" style="49" customWidth="1"/>
    <col min="14931" max="14931" width="15.85546875" style="49" customWidth="1"/>
    <col min="14932" max="14934" width="9.7109375" style="49" customWidth="1"/>
    <col min="14935" max="14935" width="9.5703125" style="49" customWidth="1"/>
    <col min="14936" max="14936" width="8.42578125" style="49" customWidth="1"/>
    <col min="14937" max="14937" width="14.28515625" style="49" customWidth="1"/>
    <col min="14938" max="15123" width="1.140625" style="49"/>
    <col min="15124" max="15124" width="12" style="49" customWidth="1"/>
    <col min="15125" max="15148" width="1.140625" style="49"/>
    <col min="15149" max="15149" width="0.7109375" style="49" customWidth="1"/>
    <col min="15150" max="15150" width="0" style="49" hidden="1" customWidth="1"/>
    <col min="15151" max="15185" width="1.140625" style="49"/>
    <col min="15186" max="15186" width="14.85546875" style="49" customWidth="1"/>
    <col min="15187" max="15187" width="15.85546875" style="49" customWidth="1"/>
    <col min="15188" max="15190" width="9.7109375" style="49" customWidth="1"/>
    <col min="15191" max="15191" width="9.5703125" style="49" customWidth="1"/>
    <col min="15192" max="15192" width="8.42578125" style="49" customWidth="1"/>
    <col min="15193" max="15193" width="14.28515625" style="49" customWidth="1"/>
    <col min="15194" max="15379" width="1.140625" style="49"/>
    <col min="15380" max="15380" width="12" style="49" customWidth="1"/>
    <col min="15381" max="15404" width="1.140625" style="49"/>
    <col min="15405" max="15405" width="0.7109375" style="49" customWidth="1"/>
    <col min="15406" max="15406" width="0" style="49" hidden="1" customWidth="1"/>
    <col min="15407" max="15441" width="1.140625" style="49"/>
    <col min="15442" max="15442" width="14.85546875" style="49" customWidth="1"/>
    <col min="15443" max="15443" width="15.85546875" style="49" customWidth="1"/>
    <col min="15444" max="15446" width="9.7109375" style="49" customWidth="1"/>
    <col min="15447" max="15447" width="9.5703125" style="49" customWidth="1"/>
    <col min="15448" max="15448" width="8.42578125" style="49" customWidth="1"/>
    <col min="15449" max="15449" width="14.28515625" style="49" customWidth="1"/>
    <col min="15450" max="15635" width="1.140625" style="49"/>
    <col min="15636" max="15636" width="12" style="49" customWidth="1"/>
    <col min="15637" max="15660" width="1.140625" style="49"/>
    <col min="15661" max="15661" width="0.7109375" style="49" customWidth="1"/>
    <col min="15662" max="15662" width="0" style="49" hidden="1" customWidth="1"/>
    <col min="15663" max="15697" width="1.140625" style="49"/>
    <col min="15698" max="15698" width="14.85546875" style="49" customWidth="1"/>
    <col min="15699" max="15699" width="15.85546875" style="49" customWidth="1"/>
    <col min="15700" max="15702" width="9.7109375" style="49" customWidth="1"/>
    <col min="15703" max="15703" width="9.5703125" style="49" customWidth="1"/>
    <col min="15704" max="15704" width="8.42578125" style="49" customWidth="1"/>
    <col min="15705" max="15705" width="14.28515625" style="49" customWidth="1"/>
    <col min="15706" max="15891" width="1.140625" style="49"/>
    <col min="15892" max="15892" width="12" style="49" customWidth="1"/>
    <col min="15893" max="15916" width="1.140625" style="49"/>
    <col min="15917" max="15917" width="0.7109375" style="49" customWidth="1"/>
    <col min="15918" max="15918" width="0" style="49" hidden="1" customWidth="1"/>
    <col min="15919" max="15953" width="1.140625" style="49"/>
    <col min="15954" max="15954" width="14.85546875" style="49" customWidth="1"/>
    <col min="15955" max="15955" width="15.85546875" style="49" customWidth="1"/>
    <col min="15956" max="15958" width="9.7109375" style="49" customWidth="1"/>
    <col min="15959" max="15959" width="9.5703125" style="49" customWidth="1"/>
    <col min="15960" max="15960" width="8.42578125" style="49" customWidth="1"/>
    <col min="15961" max="15961" width="14.28515625" style="49" customWidth="1"/>
    <col min="15962" max="16147" width="1.140625" style="49"/>
    <col min="16148" max="16148" width="12" style="49" customWidth="1"/>
    <col min="16149" max="16172" width="1.140625" style="49"/>
    <col min="16173" max="16173" width="0.7109375" style="49" customWidth="1"/>
    <col min="16174" max="16174" width="0" style="49" hidden="1" customWidth="1"/>
    <col min="16175" max="16209" width="1.140625" style="49"/>
    <col min="16210" max="16210" width="14.85546875" style="49" customWidth="1"/>
    <col min="16211" max="16211" width="15.85546875" style="49" customWidth="1"/>
    <col min="16212" max="16214" width="9.7109375" style="49" customWidth="1"/>
    <col min="16215" max="16215" width="9.5703125" style="49" customWidth="1"/>
    <col min="16216" max="16216" width="8.42578125" style="49" customWidth="1"/>
    <col min="16217" max="16217" width="14.28515625" style="49" customWidth="1"/>
    <col min="16218" max="16384" width="1.140625" style="49"/>
  </cols>
  <sheetData>
    <row r="1" spans="1:85" ht="30" customHeight="1">
      <c r="A1" s="588" t="s">
        <v>344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L1" s="588"/>
      <c r="BM1" s="588"/>
      <c r="BN1" s="588"/>
      <c r="BO1" s="588"/>
      <c r="BP1" s="588"/>
      <c r="BQ1" s="588"/>
      <c r="BR1" s="588"/>
      <c r="BS1" s="588"/>
      <c r="BT1" s="588"/>
      <c r="BU1" s="588"/>
      <c r="BV1" s="588"/>
      <c r="BW1" s="588"/>
      <c r="BX1" s="588"/>
      <c r="BY1" s="588"/>
      <c r="BZ1" s="588"/>
      <c r="CA1" s="588"/>
      <c r="CB1" s="588"/>
      <c r="CC1" s="588"/>
    </row>
    <row r="2" spans="1:85" ht="8.25" hidden="1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</row>
    <row r="3" spans="1:85" s="33" customFormat="1" ht="16.5" hidden="1" customHeight="1">
      <c r="A3" s="389" t="s">
        <v>185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89"/>
      <c r="AN3" s="389"/>
      <c r="AO3" s="389"/>
      <c r="AP3" s="389"/>
      <c r="AQ3" s="389"/>
      <c r="AR3" s="389"/>
      <c r="AS3" s="389"/>
      <c r="AT3" s="389"/>
      <c r="AU3" s="389"/>
      <c r="AV3" s="389"/>
      <c r="AW3" s="389"/>
      <c r="AX3" s="389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E3" s="144"/>
      <c r="CG3" s="145"/>
    </row>
    <row r="4" spans="1:85" s="31" customFormat="1" ht="8.25" hidden="1" customHeight="1">
      <c r="CG4" s="146"/>
    </row>
    <row r="5" spans="1:85" s="31" customFormat="1" ht="15.75" hidden="1" customHeight="1">
      <c r="A5" s="33" t="s">
        <v>161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0" t="s">
        <v>419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  <c r="AX5" s="570"/>
      <c r="AY5" s="570"/>
      <c r="AZ5" s="570"/>
      <c r="BA5" s="570"/>
      <c r="BB5" s="570"/>
      <c r="BC5" s="570"/>
      <c r="BD5" s="570"/>
      <c r="BE5" s="570"/>
      <c r="BF5" s="570"/>
      <c r="BG5" s="570"/>
      <c r="BH5" s="570"/>
      <c r="BI5" s="570"/>
      <c r="BJ5" s="570"/>
      <c r="BK5" s="570"/>
      <c r="BL5" s="570"/>
      <c r="BM5" s="570"/>
      <c r="BN5" s="570"/>
      <c r="BO5" s="570"/>
      <c r="BP5" s="570"/>
      <c r="BQ5" s="570"/>
      <c r="BR5" s="570"/>
      <c r="BS5" s="570"/>
      <c r="BT5" s="570"/>
      <c r="BU5" s="570"/>
      <c r="BV5" s="570"/>
      <c r="BW5" s="570"/>
      <c r="BX5" s="570"/>
      <c r="BY5" s="570"/>
      <c r="BZ5" s="570"/>
      <c r="CA5" s="570"/>
      <c r="CG5" s="146"/>
    </row>
    <row r="6" spans="1:85" s="31" customFormat="1" ht="12" hidden="1" customHeight="1">
      <c r="A6" s="33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CG6" s="146"/>
    </row>
    <row r="7" spans="1:85" s="31" customFormat="1" ht="15.75" hidden="1" customHeight="1">
      <c r="A7" s="33" t="s">
        <v>162</v>
      </c>
      <c r="T7" s="570" t="s">
        <v>186</v>
      </c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570"/>
      <c r="AJ7" s="570"/>
      <c r="AK7" s="570"/>
      <c r="AL7" s="570"/>
      <c r="AM7" s="570"/>
      <c r="AN7" s="570"/>
      <c r="AO7" s="570"/>
      <c r="AP7" s="570"/>
      <c r="AQ7" s="570"/>
      <c r="AR7" s="570"/>
      <c r="AS7" s="570"/>
      <c r="AT7" s="570"/>
      <c r="AU7" s="570"/>
      <c r="AV7" s="570"/>
      <c r="AW7" s="570"/>
      <c r="AX7" s="570"/>
      <c r="AY7" s="570"/>
      <c r="AZ7" s="570"/>
      <c r="BA7" s="570"/>
      <c r="BB7" s="570"/>
      <c r="BC7" s="570"/>
      <c r="BD7" s="570"/>
      <c r="BE7" s="570"/>
      <c r="BF7" s="570"/>
      <c r="BG7" s="570"/>
      <c r="BH7" s="570"/>
      <c r="BI7" s="570"/>
      <c r="BJ7" s="570"/>
      <c r="BK7" s="570"/>
      <c r="BL7" s="570"/>
      <c r="BM7" s="570"/>
      <c r="BN7" s="570"/>
      <c r="BO7" s="570"/>
      <c r="BP7" s="570"/>
      <c r="BQ7" s="570"/>
      <c r="BR7" s="570"/>
      <c r="BS7" s="570"/>
      <c r="BT7" s="570"/>
      <c r="BU7" s="570"/>
      <c r="BV7" s="570"/>
      <c r="CG7" s="146"/>
    </row>
    <row r="8" spans="1:85" s="31" customFormat="1" ht="12" hidden="1" customHeight="1">
      <c r="A8" s="33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CG8" s="146"/>
    </row>
    <row r="9" spans="1:85" s="31" customFormat="1" ht="12.75" hidden="1" customHeight="1">
      <c r="A9" s="33" t="s">
        <v>164</v>
      </c>
      <c r="Y9" s="732" t="s">
        <v>230</v>
      </c>
      <c r="Z9" s="732"/>
      <c r="AA9" s="732"/>
      <c r="AB9" s="732"/>
      <c r="AC9" s="732"/>
      <c r="AD9" s="732"/>
      <c r="AE9" s="732"/>
      <c r="AF9" s="732"/>
      <c r="AG9" s="732"/>
      <c r="AH9" s="732"/>
      <c r="AI9" s="732"/>
      <c r="AJ9" s="732"/>
      <c r="AK9" s="732"/>
      <c r="AL9" s="732"/>
      <c r="AM9" s="732"/>
      <c r="AN9" s="732"/>
      <c r="AO9" s="732"/>
      <c r="AP9" s="732"/>
      <c r="AQ9" s="732"/>
      <c r="AR9" s="732"/>
      <c r="AS9" s="732"/>
      <c r="AT9" s="732"/>
      <c r="AU9" s="732"/>
      <c r="AV9" s="732"/>
      <c r="AW9" s="732"/>
      <c r="AX9" s="732"/>
      <c r="AY9" s="732"/>
      <c r="AZ9" s="732"/>
      <c r="BA9" s="732"/>
      <c r="BB9" s="732"/>
      <c r="BC9" s="732"/>
      <c r="BD9" s="732"/>
      <c r="BE9" s="732"/>
      <c r="BF9" s="732"/>
      <c r="BG9" s="732"/>
      <c r="BH9" s="732"/>
      <c r="BI9" s="732"/>
      <c r="BJ9" s="732"/>
      <c r="BK9" s="732"/>
      <c r="BL9" s="732"/>
      <c r="BM9" s="732"/>
      <c r="BN9" s="732"/>
      <c r="BO9" s="732"/>
      <c r="BP9" s="732"/>
      <c r="BQ9" s="732"/>
      <c r="BR9" s="732"/>
      <c r="BS9" s="732"/>
      <c r="BT9" s="732"/>
      <c r="BU9" s="732"/>
      <c r="BV9" s="732"/>
      <c r="BW9" s="732"/>
      <c r="BX9" s="732"/>
      <c r="BY9" s="732"/>
      <c r="BZ9" s="732"/>
      <c r="CA9" s="732"/>
      <c r="CB9" s="732"/>
      <c r="CC9" s="732"/>
      <c r="CG9" s="146"/>
    </row>
    <row r="10" spans="1:85" s="31" customFormat="1" ht="12.75" hidden="1" customHeight="1">
      <c r="CG10" s="146"/>
    </row>
    <row r="11" spans="1:85" s="31" customFormat="1" ht="12.75" hidden="1" customHeight="1">
      <c r="A11" s="620" t="s">
        <v>487</v>
      </c>
      <c r="B11" s="620"/>
      <c r="C11" s="620"/>
      <c r="D11" s="620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G11" s="146"/>
    </row>
    <row r="12" spans="1:85" s="31" customFormat="1" ht="12.75" hidden="1" customHeight="1">
      <c r="CG12" s="146"/>
    </row>
    <row r="13" spans="1:85" s="31" customFormat="1" ht="12.75" hidden="1" customHeight="1">
      <c r="A13" s="768" t="s">
        <v>165</v>
      </c>
      <c r="B13" s="769"/>
      <c r="C13" s="769"/>
      <c r="D13" s="770"/>
      <c r="E13" s="768" t="s">
        <v>255</v>
      </c>
      <c r="F13" s="769"/>
      <c r="G13" s="769"/>
      <c r="H13" s="769"/>
      <c r="I13" s="769"/>
      <c r="J13" s="769"/>
      <c r="K13" s="769"/>
      <c r="L13" s="769"/>
      <c r="M13" s="769"/>
      <c r="N13" s="769"/>
      <c r="O13" s="769"/>
      <c r="P13" s="769"/>
      <c r="Q13" s="769"/>
      <c r="R13" s="769"/>
      <c r="S13" s="769"/>
      <c r="T13" s="770"/>
      <c r="U13" s="768" t="s">
        <v>372</v>
      </c>
      <c r="V13" s="769"/>
      <c r="W13" s="769"/>
      <c r="X13" s="769"/>
      <c r="Y13" s="769"/>
      <c r="Z13" s="769"/>
      <c r="AA13" s="769"/>
      <c r="AB13" s="769"/>
      <c r="AC13" s="769"/>
      <c r="AD13" s="769"/>
      <c r="AE13" s="769"/>
      <c r="AF13" s="770"/>
      <c r="AG13" s="892" t="s">
        <v>190</v>
      </c>
      <c r="AH13" s="893"/>
      <c r="AI13" s="893"/>
      <c r="AJ13" s="893"/>
      <c r="AK13" s="893"/>
      <c r="AL13" s="893"/>
      <c r="AM13" s="893"/>
      <c r="AN13" s="893"/>
      <c r="AO13" s="893"/>
      <c r="AP13" s="893"/>
      <c r="AQ13" s="893"/>
      <c r="AR13" s="893"/>
      <c r="AS13" s="893"/>
      <c r="AT13" s="893"/>
      <c r="AU13" s="893"/>
      <c r="AV13" s="893"/>
      <c r="AW13" s="893"/>
      <c r="AX13" s="893"/>
      <c r="AY13" s="893"/>
      <c r="AZ13" s="893"/>
      <c r="BA13" s="893"/>
      <c r="BB13" s="893"/>
      <c r="BC13" s="893"/>
      <c r="BD13" s="893"/>
      <c r="BE13" s="893"/>
      <c r="BF13" s="893"/>
      <c r="BG13" s="893"/>
      <c r="BH13" s="894"/>
      <c r="BI13" s="768" t="s">
        <v>258</v>
      </c>
      <c r="BJ13" s="769"/>
      <c r="BK13" s="769"/>
      <c r="BL13" s="769"/>
      <c r="BM13" s="769"/>
      <c r="BN13" s="769"/>
      <c r="BO13" s="769"/>
      <c r="BP13" s="769"/>
      <c r="BQ13" s="769"/>
      <c r="BR13" s="769"/>
      <c r="BS13" s="769"/>
      <c r="BT13" s="769"/>
      <c r="BU13" s="769"/>
      <c r="BV13" s="770"/>
      <c r="CG13" s="146"/>
    </row>
    <row r="14" spans="1:85" s="31" customFormat="1" ht="12.75" hidden="1" customHeight="1">
      <c r="A14" s="793" t="s">
        <v>167</v>
      </c>
      <c r="B14" s="794"/>
      <c r="C14" s="794"/>
      <c r="D14" s="795"/>
      <c r="E14" s="793" t="s">
        <v>259</v>
      </c>
      <c r="F14" s="794"/>
      <c r="G14" s="794"/>
      <c r="H14" s="794"/>
      <c r="I14" s="794"/>
      <c r="J14" s="794"/>
      <c r="K14" s="794"/>
      <c r="L14" s="794"/>
      <c r="M14" s="794"/>
      <c r="N14" s="794"/>
      <c r="O14" s="794"/>
      <c r="P14" s="794"/>
      <c r="Q14" s="794"/>
      <c r="R14" s="794"/>
      <c r="S14" s="794"/>
      <c r="T14" s="795"/>
      <c r="U14" s="793" t="s">
        <v>260</v>
      </c>
      <c r="V14" s="794"/>
      <c r="W14" s="794"/>
      <c r="X14" s="794"/>
      <c r="Y14" s="794"/>
      <c r="Z14" s="794"/>
      <c r="AA14" s="794"/>
      <c r="AB14" s="794"/>
      <c r="AC14" s="794"/>
      <c r="AD14" s="794"/>
      <c r="AE14" s="794"/>
      <c r="AF14" s="795"/>
      <c r="AG14" s="768" t="s">
        <v>192</v>
      </c>
      <c r="AH14" s="769"/>
      <c r="AI14" s="769"/>
      <c r="AJ14" s="769"/>
      <c r="AK14" s="769"/>
      <c r="AL14" s="769"/>
      <c r="AM14" s="769"/>
      <c r="AN14" s="769"/>
      <c r="AO14" s="769"/>
      <c r="AP14" s="769"/>
      <c r="AQ14" s="769"/>
      <c r="AR14" s="769"/>
      <c r="AS14" s="769"/>
      <c r="AT14" s="770"/>
      <c r="AU14" s="791" t="s">
        <v>30</v>
      </c>
      <c r="AV14" s="841"/>
      <c r="AW14" s="841"/>
      <c r="AX14" s="841"/>
      <c r="AY14" s="841"/>
      <c r="AZ14" s="841"/>
      <c r="BA14" s="841"/>
      <c r="BB14" s="841"/>
      <c r="BC14" s="841"/>
      <c r="BD14" s="841"/>
      <c r="BE14" s="841"/>
      <c r="BF14" s="841"/>
      <c r="BG14" s="841"/>
      <c r="BH14" s="842"/>
      <c r="BI14" s="793" t="s">
        <v>262</v>
      </c>
      <c r="BJ14" s="794"/>
      <c r="BK14" s="794"/>
      <c r="BL14" s="794"/>
      <c r="BM14" s="794"/>
      <c r="BN14" s="794"/>
      <c r="BO14" s="794"/>
      <c r="BP14" s="794"/>
      <c r="BQ14" s="794"/>
      <c r="BR14" s="794"/>
      <c r="BS14" s="794"/>
      <c r="BT14" s="794"/>
      <c r="BU14" s="794"/>
      <c r="BV14" s="795"/>
      <c r="CG14" s="146"/>
    </row>
    <row r="15" spans="1:85" s="31" customFormat="1" ht="12.75" hidden="1" customHeight="1">
      <c r="A15" s="793"/>
      <c r="B15" s="794"/>
      <c r="C15" s="794"/>
      <c r="D15" s="795"/>
      <c r="E15" s="793" t="s">
        <v>263</v>
      </c>
      <c r="F15" s="794"/>
      <c r="G15" s="794"/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4"/>
      <c r="T15" s="795"/>
      <c r="U15" s="793" t="s">
        <v>264</v>
      </c>
      <c r="V15" s="794"/>
      <c r="W15" s="794"/>
      <c r="X15" s="794"/>
      <c r="Y15" s="794"/>
      <c r="Z15" s="794"/>
      <c r="AA15" s="794"/>
      <c r="AB15" s="794"/>
      <c r="AC15" s="794"/>
      <c r="AD15" s="794"/>
      <c r="AE15" s="794"/>
      <c r="AF15" s="795"/>
      <c r="AG15" s="793"/>
      <c r="AH15" s="794"/>
      <c r="AI15" s="794"/>
      <c r="AJ15" s="794"/>
      <c r="AK15" s="794"/>
      <c r="AL15" s="794"/>
      <c r="AM15" s="794"/>
      <c r="AN15" s="794"/>
      <c r="AO15" s="794"/>
      <c r="AP15" s="794"/>
      <c r="AQ15" s="794"/>
      <c r="AR15" s="794"/>
      <c r="AS15" s="794"/>
      <c r="AT15" s="795"/>
      <c r="AU15" s="768" t="s">
        <v>265</v>
      </c>
      <c r="AV15" s="769"/>
      <c r="AW15" s="769"/>
      <c r="AX15" s="769"/>
      <c r="AY15" s="769"/>
      <c r="AZ15" s="769"/>
      <c r="BA15" s="769"/>
      <c r="BB15" s="769"/>
      <c r="BC15" s="769"/>
      <c r="BD15" s="769"/>
      <c r="BE15" s="769"/>
      <c r="BF15" s="769"/>
      <c r="BG15" s="769"/>
      <c r="BH15" s="770"/>
      <c r="BI15" s="793" t="s">
        <v>373</v>
      </c>
      <c r="BJ15" s="794"/>
      <c r="BK15" s="794"/>
      <c r="BL15" s="794"/>
      <c r="BM15" s="794"/>
      <c r="BN15" s="794"/>
      <c r="BO15" s="794"/>
      <c r="BP15" s="794"/>
      <c r="BQ15" s="794"/>
      <c r="BR15" s="794"/>
      <c r="BS15" s="794"/>
      <c r="BT15" s="794"/>
      <c r="BU15" s="794"/>
      <c r="BV15" s="795"/>
      <c r="CG15" s="146"/>
    </row>
    <row r="16" spans="1:85" s="31" customFormat="1" ht="12.75" hidden="1" customHeight="1">
      <c r="A16" s="793"/>
      <c r="B16" s="794"/>
      <c r="C16" s="794"/>
      <c r="D16" s="795"/>
      <c r="E16" s="793"/>
      <c r="F16" s="794"/>
      <c r="G16" s="794"/>
      <c r="H16" s="794"/>
      <c r="I16" s="794"/>
      <c r="J16" s="794"/>
      <c r="K16" s="794"/>
      <c r="L16" s="794"/>
      <c r="M16" s="794"/>
      <c r="N16" s="794"/>
      <c r="O16" s="794"/>
      <c r="P16" s="794"/>
      <c r="Q16" s="794"/>
      <c r="R16" s="794"/>
      <c r="S16" s="794"/>
      <c r="T16" s="795"/>
      <c r="U16" s="793"/>
      <c r="V16" s="794"/>
      <c r="W16" s="794"/>
      <c r="X16" s="794"/>
      <c r="Y16" s="794"/>
      <c r="Z16" s="794"/>
      <c r="AA16" s="794"/>
      <c r="AB16" s="794"/>
      <c r="AC16" s="794"/>
      <c r="AD16" s="794"/>
      <c r="AE16" s="794"/>
      <c r="AF16" s="795"/>
      <c r="AG16" s="793"/>
      <c r="AH16" s="794"/>
      <c r="AI16" s="794"/>
      <c r="AJ16" s="794"/>
      <c r="AK16" s="794"/>
      <c r="AL16" s="794"/>
      <c r="AM16" s="794"/>
      <c r="AN16" s="794"/>
      <c r="AO16" s="794"/>
      <c r="AP16" s="794"/>
      <c r="AQ16" s="794"/>
      <c r="AR16" s="794"/>
      <c r="AS16" s="794"/>
      <c r="AT16" s="795"/>
      <c r="AU16" s="793" t="s">
        <v>267</v>
      </c>
      <c r="AV16" s="794"/>
      <c r="AW16" s="794"/>
      <c r="AX16" s="794"/>
      <c r="AY16" s="794"/>
      <c r="AZ16" s="794"/>
      <c r="BA16" s="794"/>
      <c r="BB16" s="794"/>
      <c r="BC16" s="794"/>
      <c r="BD16" s="794"/>
      <c r="BE16" s="794"/>
      <c r="BF16" s="794"/>
      <c r="BG16" s="794"/>
      <c r="BH16" s="795"/>
      <c r="BI16" s="793"/>
      <c r="BJ16" s="794"/>
      <c r="BK16" s="794"/>
      <c r="BL16" s="794"/>
      <c r="BM16" s="794"/>
      <c r="BN16" s="794"/>
      <c r="BO16" s="794"/>
      <c r="BP16" s="794"/>
      <c r="BQ16" s="794"/>
      <c r="BR16" s="794"/>
      <c r="BS16" s="794"/>
      <c r="BT16" s="794"/>
      <c r="BU16" s="794"/>
      <c r="BV16" s="795"/>
      <c r="CG16" s="146"/>
    </row>
    <row r="17" spans="1:85" s="31" customFormat="1" ht="9" hidden="1" customHeight="1">
      <c r="A17" s="793"/>
      <c r="B17" s="794"/>
      <c r="C17" s="794"/>
      <c r="D17" s="795"/>
      <c r="E17" s="793"/>
      <c r="F17" s="794"/>
      <c r="G17" s="794"/>
      <c r="H17" s="794"/>
      <c r="I17" s="794"/>
      <c r="J17" s="794"/>
      <c r="K17" s="794"/>
      <c r="L17" s="794"/>
      <c r="M17" s="794"/>
      <c r="N17" s="794"/>
      <c r="O17" s="794"/>
      <c r="P17" s="794"/>
      <c r="Q17" s="794"/>
      <c r="R17" s="794"/>
      <c r="S17" s="794"/>
      <c r="T17" s="795"/>
      <c r="U17" s="793"/>
      <c r="V17" s="794"/>
      <c r="W17" s="794"/>
      <c r="X17" s="794"/>
      <c r="Y17" s="794"/>
      <c r="Z17" s="794"/>
      <c r="AA17" s="794"/>
      <c r="AB17" s="794"/>
      <c r="AC17" s="794"/>
      <c r="AD17" s="794"/>
      <c r="AE17" s="794"/>
      <c r="AF17" s="795"/>
      <c r="AG17" s="793"/>
      <c r="AH17" s="794"/>
      <c r="AI17" s="794"/>
      <c r="AJ17" s="794"/>
      <c r="AK17" s="794"/>
      <c r="AL17" s="794"/>
      <c r="AM17" s="794"/>
      <c r="AN17" s="794"/>
      <c r="AO17" s="794"/>
      <c r="AP17" s="794"/>
      <c r="AQ17" s="794"/>
      <c r="AR17" s="794"/>
      <c r="AS17" s="794"/>
      <c r="AT17" s="795"/>
      <c r="AU17" s="793" t="s">
        <v>271</v>
      </c>
      <c r="AV17" s="794"/>
      <c r="AW17" s="794"/>
      <c r="AX17" s="794"/>
      <c r="AY17" s="794"/>
      <c r="AZ17" s="794"/>
      <c r="BA17" s="794"/>
      <c r="BB17" s="794"/>
      <c r="BC17" s="794"/>
      <c r="BD17" s="794"/>
      <c r="BE17" s="794"/>
      <c r="BF17" s="794"/>
      <c r="BG17" s="794"/>
      <c r="BH17" s="795"/>
      <c r="BI17" s="793"/>
      <c r="BJ17" s="794"/>
      <c r="BK17" s="794"/>
      <c r="BL17" s="794"/>
      <c r="BM17" s="794"/>
      <c r="BN17" s="794"/>
      <c r="BO17" s="794"/>
      <c r="BP17" s="794"/>
      <c r="BQ17" s="794"/>
      <c r="BR17" s="794"/>
      <c r="BS17" s="794"/>
      <c r="BT17" s="794"/>
      <c r="BU17" s="794"/>
      <c r="BV17" s="795"/>
      <c r="CG17" s="146"/>
    </row>
    <row r="18" spans="1:85" s="31" customFormat="1" ht="15.75" hidden="1" customHeight="1">
      <c r="A18" s="791">
        <v>1</v>
      </c>
      <c r="B18" s="841"/>
      <c r="C18" s="841"/>
      <c r="D18" s="842"/>
      <c r="E18" s="791">
        <v>2</v>
      </c>
      <c r="F18" s="841"/>
      <c r="G18" s="841"/>
      <c r="H18" s="841"/>
      <c r="I18" s="841"/>
      <c r="J18" s="841"/>
      <c r="K18" s="841"/>
      <c r="L18" s="841"/>
      <c r="M18" s="841"/>
      <c r="N18" s="841"/>
      <c r="O18" s="841"/>
      <c r="P18" s="841"/>
      <c r="Q18" s="841"/>
      <c r="R18" s="841"/>
      <c r="S18" s="841"/>
      <c r="T18" s="842"/>
      <c r="U18" s="791"/>
      <c r="V18" s="841"/>
      <c r="W18" s="841"/>
      <c r="X18" s="841"/>
      <c r="Y18" s="841"/>
      <c r="Z18" s="841"/>
      <c r="AA18" s="841"/>
      <c r="AB18" s="841"/>
      <c r="AC18" s="841"/>
      <c r="AD18" s="841"/>
      <c r="AE18" s="841"/>
      <c r="AF18" s="842"/>
      <c r="AG18" s="791">
        <v>4</v>
      </c>
      <c r="AH18" s="841"/>
      <c r="AI18" s="841"/>
      <c r="AJ18" s="841"/>
      <c r="AK18" s="841"/>
      <c r="AL18" s="841"/>
      <c r="AM18" s="841"/>
      <c r="AN18" s="841"/>
      <c r="AO18" s="841"/>
      <c r="AP18" s="841"/>
      <c r="AQ18" s="841"/>
      <c r="AR18" s="841"/>
      <c r="AS18" s="841"/>
      <c r="AT18" s="842"/>
      <c r="AU18" s="791">
        <v>5</v>
      </c>
      <c r="AV18" s="841"/>
      <c r="AW18" s="841"/>
      <c r="AX18" s="841"/>
      <c r="AY18" s="841"/>
      <c r="AZ18" s="841"/>
      <c r="BA18" s="841"/>
      <c r="BB18" s="841"/>
      <c r="BC18" s="841"/>
      <c r="BD18" s="841"/>
      <c r="BE18" s="841"/>
      <c r="BF18" s="841"/>
      <c r="BG18" s="841"/>
      <c r="BH18" s="842"/>
      <c r="BI18" s="791">
        <v>6</v>
      </c>
      <c r="BJ18" s="841"/>
      <c r="BK18" s="841"/>
      <c r="BL18" s="841"/>
      <c r="BM18" s="841"/>
      <c r="BN18" s="841"/>
      <c r="BO18" s="841"/>
      <c r="BP18" s="841"/>
      <c r="BQ18" s="841"/>
      <c r="BR18" s="841"/>
      <c r="BS18" s="841"/>
      <c r="BT18" s="841"/>
      <c r="BU18" s="841"/>
      <c r="BV18" s="842"/>
      <c r="CG18" s="146"/>
    </row>
    <row r="19" spans="1:85" s="31" customFormat="1" ht="24" hidden="1" customHeight="1">
      <c r="A19" s="854" t="s">
        <v>197</v>
      </c>
      <c r="B19" s="855"/>
      <c r="C19" s="855"/>
      <c r="D19" s="856"/>
      <c r="E19" s="868" t="s">
        <v>374</v>
      </c>
      <c r="F19" s="869"/>
      <c r="G19" s="869"/>
      <c r="H19" s="869"/>
      <c r="I19" s="869"/>
      <c r="J19" s="869"/>
      <c r="K19" s="869"/>
      <c r="L19" s="869"/>
      <c r="M19" s="869"/>
      <c r="N19" s="869"/>
      <c r="O19" s="869"/>
      <c r="P19" s="869"/>
      <c r="Q19" s="869"/>
      <c r="R19" s="869"/>
      <c r="S19" s="869"/>
      <c r="T19" s="870"/>
      <c r="U19" s="871"/>
      <c r="V19" s="872"/>
      <c r="W19" s="872"/>
      <c r="X19" s="872"/>
      <c r="Y19" s="872"/>
      <c r="Z19" s="872"/>
      <c r="AA19" s="872"/>
      <c r="AB19" s="872"/>
      <c r="AC19" s="872"/>
      <c r="AD19" s="872"/>
      <c r="AE19" s="872"/>
      <c r="AF19" s="873"/>
      <c r="AG19" s="880"/>
      <c r="AH19" s="881"/>
      <c r="AI19" s="881"/>
      <c r="AJ19" s="881"/>
      <c r="AK19" s="881"/>
      <c r="AL19" s="881"/>
      <c r="AM19" s="881"/>
      <c r="AN19" s="881"/>
      <c r="AO19" s="881"/>
      <c r="AP19" s="881"/>
      <c r="AQ19" s="881"/>
      <c r="AR19" s="881"/>
      <c r="AS19" s="881"/>
      <c r="AT19" s="882"/>
      <c r="AU19" s="883"/>
      <c r="AV19" s="872"/>
      <c r="AW19" s="872"/>
      <c r="AX19" s="872"/>
      <c r="AY19" s="872"/>
      <c r="AZ19" s="872"/>
      <c r="BA19" s="872"/>
      <c r="BB19" s="872"/>
      <c r="BC19" s="872"/>
      <c r="BD19" s="872"/>
      <c r="BE19" s="872"/>
      <c r="BF19" s="872"/>
      <c r="BG19" s="872"/>
      <c r="BH19" s="873"/>
      <c r="BI19" s="880"/>
      <c r="BJ19" s="881"/>
      <c r="BK19" s="881"/>
      <c r="BL19" s="881"/>
      <c r="BM19" s="881"/>
      <c r="BN19" s="881"/>
      <c r="BO19" s="881"/>
      <c r="BP19" s="881"/>
      <c r="BQ19" s="881"/>
      <c r="BR19" s="881"/>
      <c r="BS19" s="881"/>
      <c r="BT19" s="881"/>
      <c r="BU19" s="881"/>
      <c r="BV19" s="882"/>
      <c r="CD19" s="147">
        <f>U19*AG19*12</f>
        <v>0</v>
      </c>
      <c r="CG19" s="146"/>
    </row>
    <row r="20" spans="1:85" s="31" customFormat="1" ht="18" hidden="1" customHeight="1">
      <c r="A20" s="854" t="s">
        <v>137</v>
      </c>
      <c r="B20" s="855"/>
      <c r="C20" s="855"/>
      <c r="D20" s="856"/>
      <c r="E20" s="868" t="s">
        <v>198</v>
      </c>
      <c r="F20" s="869"/>
      <c r="G20" s="869"/>
      <c r="H20" s="869"/>
      <c r="I20" s="869"/>
      <c r="J20" s="869"/>
      <c r="K20" s="869"/>
      <c r="L20" s="869"/>
      <c r="M20" s="869"/>
      <c r="N20" s="869"/>
      <c r="O20" s="869"/>
      <c r="P20" s="869"/>
      <c r="Q20" s="869"/>
      <c r="R20" s="869"/>
      <c r="S20" s="869"/>
      <c r="T20" s="870"/>
      <c r="U20" s="871"/>
      <c r="V20" s="872"/>
      <c r="W20" s="872"/>
      <c r="X20" s="872"/>
      <c r="Y20" s="872"/>
      <c r="Z20" s="872"/>
      <c r="AA20" s="872"/>
      <c r="AB20" s="872"/>
      <c r="AC20" s="872"/>
      <c r="AD20" s="872"/>
      <c r="AE20" s="872"/>
      <c r="AF20" s="873"/>
      <c r="AG20" s="874">
        <f>AU20</f>
        <v>0</v>
      </c>
      <c r="AH20" s="875"/>
      <c r="AI20" s="875"/>
      <c r="AJ20" s="875"/>
      <c r="AK20" s="875"/>
      <c r="AL20" s="875"/>
      <c r="AM20" s="875"/>
      <c r="AN20" s="875"/>
      <c r="AO20" s="875"/>
      <c r="AP20" s="875"/>
      <c r="AQ20" s="875"/>
      <c r="AR20" s="875"/>
      <c r="AS20" s="875"/>
      <c r="AT20" s="876"/>
      <c r="AU20" s="877"/>
      <c r="AV20" s="707"/>
      <c r="AW20" s="707"/>
      <c r="AX20" s="707"/>
      <c r="AY20" s="707"/>
      <c r="AZ20" s="707"/>
      <c r="BA20" s="707"/>
      <c r="BB20" s="707"/>
      <c r="BC20" s="707"/>
      <c r="BD20" s="707"/>
      <c r="BE20" s="707"/>
      <c r="BF20" s="707"/>
      <c r="BG20" s="707"/>
      <c r="BH20" s="708"/>
      <c r="BI20" s="874">
        <f>AG20*12</f>
        <v>0</v>
      </c>
      <c r="BJ20" s="875"/>
      <c r="BK20" s="875"/>
      <c r="BL20" s="875"/>
      <c r="BM20" s="875"/>
      <c r="BN20" s="875"/>
      <c r="BO20" s="875"/>
      <c r="BP20" s="875"/>
      <c r="BQ20" s="875"/>
      <c r="BR20" s="875"/>
      <c r="BS20" s="875"/>
      <c r="BT20" s="875"/>
      <c r="BU20" s="875"/>
      <c r="BV20" s="876"/>
      <c r="CD20" s="147">
        <f>U20*AG20*12</f>
        <v>0</v>
      </c>
      <c r="CG20" s="146"/>
    </row>
    <row r="21" spans="1:85" s="31" customFormat="1" ht="15.75" hidden="1" customHeight="1">
      <c r="A21" s="854" t="s">
        <v>139</v>
      </c>
      <c r="B21" s="855"/>
      <c r="C21" s="855"/>
      <c r="D21" s="856"/>
      <c r="E21" s="868" t="s">
        <v>199</v>
      </c>
      <c r="F21" s="869"/>
      <c r="G21" s="869"/>
      <c r="H21" s="869"/>
      <c r="I21" s="869"/>
      <c r="J21" s="869"/>
      <c r="K21" s="869"/>
      <c r="L21" s="869"/>
      <c r="M21" s="869"/>
      <c r="N21" s="869"/>
      <c r="O21" s="869"/>
      <c r="P21" s="869"/>
      <c r="Q21" s="869"/>
      <c r="R21" s="869"/>
      <c r="S21" s="869"/>
      <c r="T21" s="870"/>
      <c r="U21" s="871"/>
      <c r="V21" s="872"/>
      <c r="W21" s="872"/>
      <c r="X21" s="872"/>
      <c r="Y21" s="872"/>
      <c r="Z21" s="872"/>
      <c r="AA21" s="872"/>
      <c r="AB21" s="872"/>
      <c r="AC21" s="872"/>
      <c r="AD21" s="872"/>
      <c r="AE21" s="872"/>
      <c r="AF21" s="873"/>
      <c r="AG21" s="874"/>
      <c r="AH21" s="875"/>
      <c r="AI21" s="875"/>
      <c r="AJ21" s="875"/>
      <c r="AK21" s="875"/>
      <c r="AL21" s="875"/>
      <c r="AM21" s="875"/>
      <c r="AN21" s="875"/>
      <c r="AO21" s="875"/>
      <c r="AP21" s="875"/>
      <c r="AQ21" s="875"/>
      <c r="AR21" s="875"/>
      <c r="AS21" s="875"/>
      <c r="AT21" s="876"/>
      <c r="AU21" s="877"/>
      <c r="AV21" s="707"/>
      <c r="AW21" s="707"/>
      <c r="AX21" s="707"/>
      <c r="AY21" s="707"/>
      <c r="AZ21" s="707"/>
      <c r="BA21" s="707"/>
      <c r="BB21" s="707"/>
      <c r="BC21" s="707"/>
      <c r="BD21" s="707"/>
      <c r="BE21" s="707"/>
      <c r="BF21" s="707"/>
      <c r="BG21" s="707"/>
      <c r="BH21" s="708"/>
      <c r="BI21" s="874"/>
      <c r="BJ21" s="875"/>
      <c r="BK21" s="875"/>
      <c r="BL21" s="875"/>
      <c r="BM21" s="875"/>
      <c r="BN21" s="875"/>
      <c r="BO21" s="875"/>
      <c r="BP21" s="875"/>
      <c r="BQ21" s="875"/>
      <c r="BR21" s="875"/>
      <c r="BS21" s="875"/>
      <c r="BT21" s="875"/>
      <c r="BU21" s="875"/>
      <c r="BV21" s="876"/>
      <c r="CD21" s="147">
        <f>U21*AG21*12</f>
        <v>0</v>
      </c>
      <c r="CG21" s="146"/>
    </row>
    <row r="22" spans="1:85" s="31" customFormat="1" ht="14.25" hidden="1" customHeight="1">
      <c r="A22" s="884" t="s">
        <v>168</v>
      </c>
      <c r="B22" s="885"/>
      <c r="C22" s="885"/>
      <c r="D22" s="885"/>
      <c r="E22" s="885"/>
      <c r="F22" s="885"/>
      <c r="G22" s="885"/>
      <c r="H22" s="885"/>
      <c r="I22" s="885"/>
      <c r="J22" s="885"/>
      <c r="K22" s="885"/>
      <c r="L22" s="885"/>
      <c r="M22" s="885"/>
      <c r="N22" s="885"/>
      <c r="O22" s="885"/>
      <c r="P22" s="885"/>
      <c r="Q22" s="885"/>
      <c r="R22" s="885"/>
      <c r="S22" s="885"/>
      <c r="T22" s="886"/>
      <c r="U22" s="854" t="s">
        <v>5</v>
      </c>
      <c r="V22" s="855"/>
      <c r="W22" s="855"/>
      <c r="X22" s="855"/>
      <c r="Y22" s="855"/>
      <c r="Z22" s="855"/>
      <c r="AA22" s="855"/>
      <c r="AB22" s="855"/>
      <c r="AC22" s="855"/>
      <c r="AD22" s="855"/>
      <c r="AE22" s="855"/>
      <c r="AF22" s="856"/>
      <c r="AG22" s="510"/>
      <c r="AH22" s="707"/>
      <c r="AI22" s="707"/>
      <c r="AJ22" s="707"/>
      <c r="AK22" s="707"/>
      <c r="AL22" s="707"/>
      <c r="AM22" s="707"/>
      <c r="AN22" s="707"/>
      <c r="AO22" s="707"/>
      <c r="AP22" s="707"/>
      <c r="AQ22" s="707"/>
      <c r="AR22" s="707"/>
      <c r="AS22" s="707"/>
      <c r="AT22" s="708"/>
      <c r="AU22" s="454" t="s">
        <v>5</v>
      </c>
      <c r="AV22" s="455"/>
      <c r="AW22" s="455"/>
      <c r="AX22" s="455"/>
      <c r="AY22" s="455"/>
      <c r="AZ22" s="455"/>
      <c r="BA22" s="455"/>
      <c r="BB22" s="455"/>
      <c r="BC22" s="455"/>
      <c r="BD22" s="455"/>
      <c r="BE22" s="455"/>
      <c r="BF22" s="455"/>
      <c r="BG22" s="455"/>
      <c r="BH22" s="456"/>
      <c r="BI22" s="879">
        <f>BI20</f>
        <v>0</v>
      </c>
      <c r="BJ22" s="410"/>
      <c r="BK22" s="410"/>
      <c r="BL22" s="410"/>
      <c r="BM22" s="410"/>
      <c r="BN22" s="410"/>
      <c r="BO22" s="410"/>
      <c r="BP22" s="410"/>
      <c r="BQ22" s="410"/>
      <c r="BR22" s="410"/>
      <c r="BS22" s="410"/>
      <c r="BT22" s="410"/>
      <c r="BU22" s="410"/>
      <c r="BV22" s="411"/>
      <c r="BW22" s="148">
        <f>16064.03/130.2*100</f>
        <v>12337.964669738865</v>
      </c>
      <c r="CD22" s="149"/>
      <c r="CE22" s="148"/>
      <c r="CG22" s="146"/>
    </row>
    <row r="23" spans="1:85" s="31" customFormat="1" ht="9.75" hidden="1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150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148"/>
      <c r="CD23" s="149"/>
      <c r="CE23" s="148"/>
      <c r="CG23" s="146"/>
    </row>
    <row r="24" spans="1:85" s="31" customFormat="1" ht="15.75" hidden="1" customHeight="1">
      <c r="A24" s="620" t="s">
        <v>488</v>
      </c>
      <c r="B24" s="620"/>
      <c r="C24" s="620"/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0"/>
      <c r="AF24" s="620"/>
      <c r="AG24" s="620"/>
      <c r="AH24" s="620"/>
      <c r="AI24" s="620"/>
      <c r="AJ24" s="620"/>
      <c r="AK24" s="620"/>
      <c r="AL24" s="620"/>
      <c r="AM24" s="620"/>
      <c r="AN24" s="620"/>
      <c r="AO24" s="620"/>
      <c r="AP24" s="620"/>
      <c r="AQ24" s="620"/>
      <c r="AR24" s="620"/>
      <c r="AS24" s="620"/>
      <c r="AT24" s="620"/>
      <c r="AU24" s="620"/>
      <c r="AV24" s="620"/>
      <c r="AW24" s="620"/>
      <c r="AX24" s="620"/>
      <c r="AY24" s="620"/>
      <c r="AZ24" s="620"/>
      <c r="BA24" s="620"/>
      <c r="BB24" s="620"/>
      <c r="BC24" s="620"/>
      <c r="BD24" s="620"/>
      <c r="BE24" s="620"/>
      <c r="BF24" s="620"/>
      <c r="BG24" s="620"/>
      <c r="BH24" s="620"/>
      <c r="BI24" s="620"/>
      <c r="BJ24" s="620"/>
      <c r="BK24" s="620"/>
      <c r="BL24" s="620"/>
      <c r="BM24" s="620"/>
      <c r="BN24" s="620"/>
      <c r="BO24" s="620"/>
      <c r="BP24" s="620"/>
      <c r="BQ24" s="620"/>
      <c r="BR24" s="620"/>
      <c r="BS24" s="620"/>
      <c r="BT24" s="620"/>
      <c r="BU24" s="620"/>
      <c r="BV24" s="620"/>
      <c r="BW24" s="620"/>
      <c r="BX24" s="620"/>
      <c r="BY24" s="620"/>
      <c r="BZ24" s="620"/>
      <c r="CA24" s="620"/>
      <c r="CB24" s="620"/>
      <c r="CC24" s="620"/>
      <c r="CG24" s="146"/>
    </row>
    <row r="25" spans="1:85" s="31" customFormat="1" ht="10.5" hidden="1" customHeight="1">
      <c r="CG25" s="146"/>
    </row>
    <row r="26" spans="1:85" s="31" customFormat="1" ht="12.75" hidden="1" customHeight="1">
      <c r="A26" s="768" t="s">
        <v>165</v>
      </c>
      <c r="B26" s="769"/>
      <c r="C26" s="769"/>
      <c r="D26" s="770"/>
      <c r="E26" s="768" t="s">
        <v>255</v>
      </c>
      <c r="F26" s="769"/>
      <c r="G26" s="769"/>
      <c r="H26" s="769"/>
      <c r="I26" s="769"/>
      <c r="J26" s="769"/>
      <c r="K26" s="769"/>
      <c r="L26" s="769"/>
      <c r="M26" s="769"/>
      <c r="N26" s="769"/>
      <c r="O26" s="769"/>
      <c r="P26" s="769"/>
      <c r="Q26" s="769"/>
      <c r="R26" s="769"/>
      <c r="S26" s="769"/>
      <c r="T26" s="770"/>
      <c r="U26" s="768" t="s">
        <v>372</v>
      </c>
      <c r="V26" s="769"/>
      <c r="W26" s="769"/>
      <c r="X26" s="769"/>
      <c r="Y26" s="769"/>
      <c r="Z26" s="769"/>
      <c r="AA26" s="769"/>
      <c r="AB26" s="769"/>
      <c r="AC26" s="769"/>
      <c r="AD26" s="769"/>
      <c r="AE26" s="769"/>
      <c r="AF26" s="770"/>
      <c r="AG26" s="892" t="s">
        <v>190</v>
      </c>
      <c r="AH26" s="893"/>
      <c r="AI26" s="893"/>
      <c r="AJ26" s="893"/>
      <c r="AK26" s="893"/>
      <c r="AL26" s="893"/>
      <c r="AM26" s="893"/>
      <c r="AN26" s="893"/>
      <c r="AO26" s="893"/>
      <c r="AP26" s="893"/>
      <c r="AQ26" s="893"/>
      <c r="AR26" s="893"/>
      <c r="AS26" s="893"/>
      <c r="AT26" s="893"/>
      <c r="AU26" s="893"/>
      <c r="AV26" s="893"/>
      <c r="AW26" s="893"/>
      <c r="AX26" s="893"/>
      <c r="AY26" s="893"/>
      <c r="AZ26" s="893"/>
      <c r="BA26" s="893"/>
      <c r="BB26" s="893"/>
      <c r="BC26" s="893"/>
      <c r="BD26" s="893"/>
      <c r="BE26" s="893"/>
      <c r="BF26" s="893"/>
      <c r="BG26" s="893"/>
      <c r="BH26" s="894"/>
      <c r="BI26" s="768" t="s">
        <v>258</v>
      </c>
      <c r="BJ26" s="769"/>
      <c r="BK26" s="769"/>
      <c r="BL26" s="769"/>
      <c r="BM26" s="769"/>
      <c r="BN26" s="769"/>
      <c r="BO26" s="769"/>
      <c r="BP26" s="769"/>
      <c r="BQ26" s="769"/>
      <c r="BR26" s="769"/>
      <c r="BS26" s="769"/>
      <c r="BT26" s="769"/>
      <c r="BU26" s="769"/>
      <c r="BV26" s="770"/>
      <c r="CG26" s="146"/>
    </row>
    <row r="27" spans="1:85" s="31" customFormat="1" ht="12.75" hidden="1" customHeight="1">
      <c r="A27" s="793" t="s">
        <v>167</v>
      </c>
      <c r="B27" s="794"/>
      <c r="C27" s="794"/>
      <c r="D27" s="795"/>
      <c r="E27" s="793" t="s">
        <v>259</v>
      </c>
      <c r="F27" s="794"/>
      <c r="G27" s="794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5"/>
      <c r="U27" s="793" t="s">
        <v>260</v>
      </c>
      <c r="V27" s="794"/>
      <c r="W27" s="794"/>
      <c r="X27" s="794"/>
      <c r="Y27" s="794"/>
      <c r="Z27" s="794"/>
      <c r="AA27" s="794"/>
      <c r="AB27" s="794"/>
      <c r="AC27" s="794"/>
      <c r="AD27" s="794"/>
      <c r="AE27" s="794"/>
      <c r="AF27" s="795"/>
      <c r="AG27" s="768" t="s">
        <v>192</v>
      </c>
      <c r="AH27" s="769"/>
      <c r="AI27" s="769"/>
      <c r="AJ27" s="769"/>
      <c r="AK27" s="769"/>
      <c r="AL27" s="769"/>
      <c r="AM27" s="769"/>
      <c r="AN27" s="769"/>
      <c r="AO27" s="769"/>
      <c r="AP27" s="769"/>
      <c r="AQ27" s="769"/>
      <c r="AR27" s="769"/>
      <c r="AS27" s="769"/>
      <c r="AT27" s="770"/>
      <c r="AU27" s="791" t="s">
        <v>30</v>
      </c>
      <c r="AV27" s="841"/>
      <c r="AW27" s="841"/>
      <c r="AX27" s="841"/>
      <c r="AY27" s="841"/>
      <c r="AZ27" s="841"/>
      <c r="BA27" s="841"/>
      <c r="BB27" s="841"/>
      <c r="BC27" s="841"/>
      <c r="BD27" s="841"/>
      <c r="BE27" s="841"/>
      <c r="BF27" s="841"/>
      <c r="BG27" s="841"/>
      <c r="BH27" s="842"/>
      <c r="BI27" s="793" t="s">
        <v>262</v>
      </c>
      <c r="BJ27" s="794"/>
      <c r="BK27" s="794"/>
      <c r="BL27" s="794"/>
      <c r="BM27" s="794"/>
      <c r="BN27" s="794"/>
      <c r="BO27" s="794"/>
      <c r="BP27" s="794"/>
      <c r="BQ27" s="794"/>
      <c r="BR27" s="794"/>
      <c r="BS27" s="794"/>
      <c r="BT27" s="794"/>
      <c r="BU27" s="794"/>
      <c r="BV27" s="795"/>
      <c r="CG27" s="146"/>
    </row>
    <row r="28" spans="1:85" s="31" customFormat="1" ht="12.75" hidden="1" customHeight="1">
      <c r="A28" s="793"/>
      <c r="B28" s="794"/>
      <c r="C28" s="794"/>
      <c r="D28" s="795"/>
      <c r="E28" s="793" t="s">
        <v>263</v>
      </c>
      <c r="F28" s="794"/>
      <c r="G28" s="794"/>
      <c r="H28" s="794"/>
      <c r="I28" s="794"/>
      <c r="J28" s="794"/>
      <c r="K28" s="794"/>
      <c r="L28" s="794"/>
      <c r="M28" s="794"/>
      <c r="N28" s="794"/>
      <c r="O28" s="794"/>
      <c r="P28" s="794"/>
      <c r="Q28" s="794"/>
      <c r="R28" s="794"/>
      <c r="S28" s="794"/>
      <c r="T28" s="795"/>
      <c r="U28" s="793" t="s">
        <v>264</v>
      </c>
      <c r="V28" s="794"/>
      <c r="W28" s="794"/>
      <c r="X28" s="794"/>
      <c r="Y28" s="794"/>
      <c r="Z28" s="794"/>
      <c r="AA28" s="794"/>
      <c r="AB28" s="794"/>
      <c r="AC28" s="794"/>
      <c r="AD28" s="794"/>
      <c r="AE28" s="794"/>
      <c r="AF28" s="795"/>
      <c r="AG28" s="793"/>
      <c r="AH28" s="794"/>
      <c r="AI28" s="794"/>
      <c r="AJ28" s="794"/>
      <c r="AK28" s="794"/>
      <c r="AL28" s="794"/>
      <c r="AM28" s="794"/>
      <c r="AN28" s="794"/>
      <c r="AO28" s="794"/>
      <c r="AP28" s="794"/>
      <c r="AQ28" s="794"/>
      <c r="AR28" s="794"/>
      <c r="AS28" s="794"/>
      <c r="AT28" s="795"/>
      <c r="AU28" s="768" t="s">
        <v>265</v>
      </c>
      <c r="AV28" s="769"/>
      <c r="AW28" s="769"/>
      <c r="AX28" s="769"/>
      <c r="AY28" s="769"/>
      <c r="AZ28" s="769"/>
      <c r="BA28" s="769"/>
      <c r="BB28" s="769"/>
      <c r="BC28" s="769"/>
      <c r="BD28" s="769"/>
      <c r="BE28" s="769"/>
      <c r="BF28" s="769"/>
      <c r="BG28" s="769"/>
      <c r="BH28" s="770"/>
      <c r="BI28" s="793" t="s">
        <v>373</v>
      </c>
      <c r="BJ28" s="794"/>
      <c r="BK28" s="794"/>
      <c r="BL28" s="794"/>
      <c r="BM28" s="794"/>
      <c r="BN28" s="794"/>
      <c r="BO28" s="794"/>
      <c r="BP28" s="794"/>
      <c r="BQ28" s="794"/>
      <c r="BR28" s="794"/>
      <c r="BS28" s="794"/>
      <c r="BT28" s="794"/>
      <c r="BU28" s="794"/>
      <c r="BV28" s="795"/>
      <c r="CG28" s="146"/>
    </row>
    <row r="29" spans="1:85" s="31" customFormat="1" ht="12.75" hidden="1" customHeight="1">
      <c r="A29" s="793"/>
      <c r="B29" s="794"/>
      <c r="C29" s="794"/>
      <c r="D29" s="795"/>
      <c r="E29" s="793"/>
      <c r="F29" s="794"/>
      <c r="G29" s="794"/>
      <c r="H29" s="794"/>
      <c r="I29" s="794"/>
      <c r="J29" s="794"/>
      <c r="K29" s="794"/>
      <c r="L29" s="794"/>
      <c r="M29" s="794"/>
      <c r="N29" s="794"/>
      <c r="O29" s="794"/>
      <c r="P29" s="794"/>
      <c r="Q29" s="794"/>
      <c r="R29" s="794"/>
      <c r="S29" s="794"/>
      <c r="T29" s="795"/>
      <c r="U29" s="793"/>
      <c r="V29" s="794"/>
      <c r="W29" s="794"/>
      <c r="X29" s="794"/>
      <c r="Y29" s="794"/>
      <c r="Z29" s="794"/>
      <c r="AA29" s="794"/>
      <c r="AB29" s="794"/>
      <c r="AC29" s="794"/>
      <c r="AD29" s="794"/>
      <c r="AE29" s="794"/>
      <c r="AF29" s="795"/>
      <c r="AG29" s="793"/>
      <c r="AH29" s="794"/>
      <c r="AI29" s="794"/>
      <c r="AJ29" s="794"/>
      <c r="AK29" s="794"/>
      <c r="AL29" s="794"/>
      <c r="AM29" s="794"/>
      <c r="AN29" s="794"/>
      <c r="AO29" s="794"/>
      <c r="AP29" s="794"/>
      <c r="AQ29" s="794"/>
      <c r="AR29" s="794"/>
      <c r="AS29" s="794"/>
      <c r="AT29" s="795"/>
      <c r="AU29" s="793" t="s">
        <v>267</v>
      </c>
      <c r="AV29" s="794"/>
      <c r="AW29" s="794"/>
      <c r="AX29" s="794"/>
      <c r="AY29" s="794"/>
      <c r="AZ29" s="794"/>
      <c r="BA29" s="794"/>
      <c r="BB29" s="794"/>
      <c r="BC29" s="794"/>
      <c r="BD29" s="794"/>
      <c r="BE29" s="794"/>
      <c r="BF29" s="794"/>
      <c r="BG29" s="794"/>
      <c r="BH29" s="795"/>
      <c r="BI29" s="793"/>
      <c r="BJ29" s="794"/>
      <c r="BK29" s="794"/>
      <c r="BL29" s="794"/>
      <c r="BM29" s="794"/>
      <c r="BN29" s="794"/>
      <c r="BO29" s="794"/>
      <c r="BP29" s="794"/>
      <c r="BQ29" s="794"/>
      <c r="BR29" s="794"/>
      <c r="BS29" s="794"/>
      <c r="BT29" s="794"/>
      <c r="BU29" s="794"/>
      <c r="BV29" s="795"/>
      <c r="CG29" s="146"/>
    </row>
    <row r="30" spans="1:85" s="31" customFormat="1" ht="12.75" hidden="1" customHeight="1">
      <c r="A30" s="793"/>
      <c r="B30" s="794"/>
      <c r="C30" s="794"/>
      <c r="D30" s="795"/>
      <c r="E30" s="793"/>
      <c r="F30" s="794"/>
      <c r="G30" s="794"/>
      <c r="H30" s="794"/>
      <c r="I30" s="794"/>
      <c r="J30" s="794"/>
      <c r="K30" s="794"/>
      <c r="L30" s="794"/>
      <c r="M30" s="794"/>
      <c r="N30" s="794"/>
      <c r="O30" s="794"/>
      <c r="P30" s="794"/>
      <c r="Q30" s="794"/>
      <c r="R30" s="794"/>
      <c r="S30" s="794"/>
      <c r="T30" s="795"/>
      <c r="U30" s="793"/>
      <c r="V30" s="794"/>
      <c r="W30" s="794"/>
      <c r="X30" s="794"/>
      <c r="Y30" s="794"/>
      <c r="Z30" s="794"/>
      <c r="AA30" s="794"/>
      <c r="AB30" s="794"/>
      <c r="AC30" s="794"/>
      <c r="AD30" s="794"/>
      <c r="AE30" s="794"/>
      <c r="AF30" s="795"/>
      <c r="AG30" s="793"/>
      <c r="AH30" s="794"/>
      <c r="AI30" s="794"/>
      <c r="AJ30" s="794"/>
      <c r="AK30" s="794"/>
      <c r="AL30" s="794"/>
      <c r="AM30" s="794"/>
      <c r="AN30" s="794"/>
      <c r="AO30" s="794"/>
      <c r="AP30" s="794"/>
      <c r="AQ30" s="794"/>
      <c r="AR30" s="794"/>
      <c r="AS30" s="794"/>
      <c r="AT30" s="795"/>
      <c r="AU30" s="793" t="s">
        <v>271</v>
      </c>
      <c r="AV30" s="794"/>
      <c r="AW30" s="794"/>
      <c r="AX30" s="794"/>
      <c r="AY30" s="794"/>
      <c r="AZ30" s="794"/>
      <c r="BA30" s="794"/>
      <c r="BB30" s="794"/>
      <c r="BC30" s="794"/>
      <c r="BD30" s="794"/>
      <c r="BE30" s="794"/>
      <c r="BF30" s="794"/>
      <c r="BG30" s="794"/>
      <c r="BH30" s="795"/>
      <c r="BI30" s="793"/>
      <c r="BJ30" s="794"/>
      <c r="BK30" s="794"/>
      <c r="BL30" s="794"/>
      <c r="BM30" s="794"/>
      <c r="BN30" s="794"/>
      <c r="BO30" s="794"/>
      <c r="BP30" s="794"/>
      <c r="BQ30" s="794"/>
      <c r="BR30" s="794"/>
      <c r="BS30" s="794"/>
      <c r="BT30" s="794"/>
      <c r="BU30" s="794"/>
      <c r="BV30" s="795"/>
      <c r="CG30" s="146"/>
    </row>
    <row r="31" spans="1:85" s="31" customFormat="1" ht="12.75" hidden="1" customHeight="1">
      <c r="A31" s="791">
        <v>1</v>
      </c>
      <c r="B31" s="841"/>
      <c r="C31" s="841"/>
      <c r="D31" s="842"/>
      <c r="E31" s="791">
        <v>2</v>
      </c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2"/>
      <c r="U31" s="791"/>
      <c r="V31" s="841"/>
      <c r="W31" s="841"/>
      <c r="X31" s="841"/>
      <c r="Y31" s="841"/>
      <c r="Z31" s="841"/>
      <c r="AA31" s="841"/>
      <c r="AB31" s="841"/>
      <c r="AC31" s="841"/>
      <c r="AD31" s="841"/>
      <c r="AE31" s="841"/>
      <c r="AF31" s="842"/>
      <c r="AG31" s="791">
        <v>4</v>
      </c>
      <c r="AH31" s="841"/>
      <c r="AI31" s="841"/>
      <c r="AJ31" s="841"/>
      <c r="AK31" s="841"/>
      <c r="AL31" s="841"/>
      <c r="AM31" s="841"/>
      <c r="AN31" s="841"/>
      <c r="AO31" s="841"/>
      <c r="AP31" s="841"/>
      <c r="AQ31" s="841"/>
      <c r="AR31" s="841"/>
      <c r="AS31" s="841"/>
      <c r="AT31" s="842"/>
      <c r="AU31" s="791">
        <v>5</v>
      </c>
      <c r="AV31" s="841"/>
      <c r="AW31" s="841"/>
      <c r="AX31" s="841"/>
      <c r="AY31" s="841"/>
      <c r="AZ31" s="841"/>
      <c r="BA31" s="841"/>
      <c r="BB31" s="841"/>
      <c r="BC31" s="841"/>
      <c r="BD31" s="841"/>
      <c r="BE31" s="841"/>
      <c r="BF31" s="841"/>
      <c r="BG31" s="841"/>
      <c r="BH31" s="842"/>
      <c r="BI31" s="791">
        <v>6</v>
      </c>
      <c r="BJ31" s="841"/>
      <c r="BK31" s="841"/>
      <c r="BL31" s="841"/>
      <c r="BM31" s="841"/>
      <c r="BN31" s="841"/>
      <c r="BO31" s="841"/>
      <c r="BP31" s="841"/>
      <c r="BQ31" s="841"/>
      <c r="BR31" s="841"/>
      <c r="BS31" s="841"/>
      <c r="BT31" s="841"/>
      <c r="BU31" s="841"/>
      <c r="BV31" s="842"/>
      <c r="CG31" s="146"/>
    </row>
    <row r="32" spans="1:85" s="31" customFormat="1" ht="16.5" hidden="1" customHeight="1">
      <c r="A32" s="854" t="s">
        <v>197</v>
      </c>
      <c r="B32" s="855"/>
      <c r="C32" s="855"/>
      <c r="D32" s="856"/>
      <c r="E32" s="868" t="s">
        <v>374</v>
      </c>
      <c r="F32" s="869"/>
      <c r="G32" s="869"/>
      <c r="H32" s="869"/>
      <c r="I32" s="869"/>
      <c r="J32" s="869"/>
      <c r="K32" s="869"/>
      <c r="L32" s="869"/>
      <c r="M32" s="869"/>
      <c r="N32" s="869"/>
      <c r="O32" s="869"/>
      <c r="P32" s="869"/>
      <c r="Q32" s="869"/>
      <c r="R32" s="869"/>
      <c r="S32" s="869"/>
      <c r="T32" s="870"/>
      <c r="U32" s="871"/>
      <c r="V32" s="872"/>
      <c r="W32" s="872"/>
      <c r="X32" s="872"/>
      <c r="Y32" s="872"/>
      <c r="Z32" s="872"/>
      <c r="AA32" s="872"/>
      <c r="AB32" s="872"/>
      <c r="AC32" s="872"/>
      <c r="AD32" s="872"/>
      <c r="AE32" s="872"/>
      <c r="AF32" s="873"/>
      <c r="AG32" s="880"/>
      <c r="AH32" s="881"/>
      <c r="AI32" s="881"/>
      <c r="AJ32" s="881"/>
      <c r="AK32" s="881"/>
      <c r="AL32" s="881"/>
      <c r="AM32" s="881"/>
      <c r="AN32" s="881"/>
      <c r="AO32" s="881"/>
      <c r="AP32" s="881"/>
      <c r="AQ32" s="881"/>
      <c r="AR32" s="881"/>
      <c r="AS32" s="881"/>
      <c r="AT32" s="882"/>
      <c r="AU32" s="883"/>
      <c r="AV32" s="872"/>
      <c r="AW32" s="872"/>
      <c r="AX32" s="872"/>
      <c r="AY32" s="872"/>
      <c r="AZ32" s="872"/>
      <c r="BA32" s="872"/>
      <c r="BB32" s="872"/>
      <c r="BC32" s="872"/>
      <c r="BD32" s="872"/>
      <c r="BE32" s="872"/>
      <c r="BF32" s="872"/>
      <c r="BG32" s="872"/>
      <c r="BH32" s="873"/>
      <c r="BI32" s="880"/>
      <c r="BJ32" s="881"/>
      <c r="BK32" s="881"/>
      <c r="BL32" s="881"/>
      <c r="BM32" s="881"/>
      <c r="BN32" s="881"/>
      <c r="BO32" s="881"/>
      <c r="BP32" s="881"/>
      <c r="BQ32" s="881"/>
      <c r="BR32" s="881"/>
      <c r="BS32" s="881"/>
      <c r="BT32" s="881"/>
      <c r="BU32" s="881"/>
      <c r="BV32" s="882"/>
      <c r="CD32" s="147">
        <f>U32*AG32*12</f>
        <v>0</v>
      </c>
      <c r="CG32" s="146"/>
    </row>
    <row r="33" spans="1:85" s="31" customFormat="1" ht="15" hidden="1" customHeight="1">
      <c r="A33" s="854" t="s">
        <v>137</v>
      </c>
      <c r="B33" s="855"/>
      <c r="C33" s="855"/>
      <c r="D33" s="856"/>
      <c r="E33" s="868" t="s">
        <v>198</v>
      </c>
      <c r="F33" s="869"/>
      <c r="G33" s="869"/>
      <c r="H33" s="869"/>
      <c r="I33" s="869"/>
      <c r="J33" s="869"/>
      <c r="K33" s="869"/>
      <c r="L33" s="869"/>
      <c r="M33" s="869"/>
      <c r="N33" s="869"/>
      <c r="O33" s="869"/>
      <c r="P33" s="869"/>
      <c r="Q33" s="869"/>
      <c r="R33" s="869"/>
      <c r="S33" s="869"/>
      <c r="T33" s="870"/>
      <c r="U33" s="871"/>
      <c r="V33" s="872"/>
      <c r="W33" s="872"/>
      <c r="X33" s="872"/>
      <c r="Y33" s="872"/>
      <c r="Z33" s="872"/>
      <c r="AA33" s="872"/>
      <c r="AB33" s="872"/>
      <c r="AC33" s="872"/>
      <c r="AD33" s="872"/>
      <c r="AE33" s="872"/>
      <c r="AF33" s="873"/>
      <c r="AG33" s="874">
        <f>AU33</f>
        <v>0</v>
      </c>
      <c r="AH33" s="875"/>
      <c r="AI33" s="875"/>
      <c r="AJ33" s="875"/>
      <c r="AK33" s="875"/>
      <c r="AL33" s="875"/>
      <c r="AM33" s="875"/>
      <c r="AN33" s="875"/>
      <c r="AO33" s="875"/>
      <c r="AP33" s="875"/>
      <c r="AQ33" s="875"/>
      <c r="AR33" s="875"/>
      <c r="AS33" s="875"/>
      <c r="AT33" s="876"/>
      <c r="AU33" s="877"/>
      <c r="AV33" s="707"/>
      <c r="AW33" s="707"/>
      <c r="AX33" s="707"/>
      <c r="AY33" s="707"/>
      <c r="AZ33" s="707"/>
      <c r="BA33" s="707"/>
      <c r="BB33" s="707"/>
      <c r="BC33" s="707"/>
      <c r="BD33" s="707"/>
      <c r="BE33" s="707"/>
      <c r="BF33" s="707"/>
      <c r="BG33" s="707"/>
      <c r="BH33" s="708"/>
      <c r="BI33" s="874">
        <f>AG33*12</f>
        <v>0</v>
      </c>
      <c r="BJ33" s="875"/>
      <c r="BK33" s="875"/>
      <c r="BL33" s="875"/>
      <c r="BM33" s="875"/>
      <c r="BN33" s="875"/>
      <c r="BO33" s="875"/>
      <c r="BP33" s="875"/>
      <c r="BQ33" s="875"/>
      <c r="BR33" s="875"/>
      <c r="BS33" s="875"/>
      <c r="BT33" s="875"/>
      <c r="BU33" s="875"/>
      <c r="BV33" s="876"/>
      <c r="CD33" s="147">
        <f>U33*AG33*12</f>
        <v>0</v>
      </c>
      <c r="CG33" s="146"/>
    </row>
    <row r="34" spans="1:85" s="31" customFormat="1" ht="15" hidden="1" customHeight="1">
      <c r="A34" s="854" t="s">
        <v>139</v>
      </c>
      <c r="B34" s="855"/>
      <c r="C34" s="855"/>
      <c r="D34" s="856"/>
      <c r="E34" s="868" t="s">
        <v>199</v>
      </c>
      <c r="F34" s="869"/>
      <c r="G34" s="869"/>
      <c r="H34" s="869"/>
      <c r="I34" s="869"/>
      <c r="J34" s="869"/>
      <c r="K34" s="869"/>
      <c r="L34" s="869"/>
      <c r="M34" s="869"/>
      <c r="N34" s="869"/>
      <c r="O34" s="869"/>
      <c r="P34" s="869"/>
      <c r="Q34" s="869"/>
      <c r="R34" s="869"/>
      <c r="S34" s="869"/>
      <c r="T34" s="870"/>
      <c r="U34" s="871"/>
      <c r="V34" s="872"/>
      <c r="W34" s="872"/>
      <c r="X34" s="872"/>
      <c r="Y34" s="872"/>
      <c r="Z34" s="872"/>
      <c r="AA34" s="872"/>
      <c r="AB34" s="872"/>
      <c r="AC34" s="872"/>
      <c r="AD34" s="872"/>
      <c r="AE34" s="872"/>
      <c r="AF34" s="873"/>
      <c r="AG34" s="874"/>
      <c r="AH34" s="875"/>
      <c r="AI34" s="875"/>
      <c r="AJ34" s="875"/>
      <c r="AK34" s="875"/>
      <c r="AL34" s="875"/>
      <c r="AM34" s="875"/>
      <c r="AN34" s="875"/>
      <c r="AO34" s="875"/>
      <c r="AP34" s="875"/>
      <c r="AQ34" s="875"/>
      <c r="AR34" s="875"/>
      <c r="AS34" s="875"/>
      <c r="AT34" s="876"/>
      <c r="AU34" s="877"/>
      <c r="AV34" s="707"/>
      <c r="AW34" s="707"/>
      <c r="AX34" s="707"/>
      <c r="AY34" s="707"/>
      <c r="AZ34" s="707"/>
      <c r="BA34" s="707"/>
      <c r="BB34" s="707"/>
      <c r="BC34" s="707"/>
      <c r="BD34" s="707"/>
      <c r="BE34" s="707"/>
      <c r="BF34" s="707"/>
      <c r="BG34" s="707"/>
      <c r="BH34" s="708"/>
      <c r="BI34" s="874"/>
      <c r="BJ34" s="875"/>
      <c r="BK34" s="875"/>
      <c r="BL34" s="875"/>
      <c r="BM34" s="875"/>
      <c r="BN34" s="875"/>
      <c r="BO34" s="875"/>
      <c r="BP34" s="875"/>
      <c r="BQ34" s="875"/>
      <c r="BR34" s="875"/>
      <c r="BS34" s="875"/>
      <c r="BT34" s="875"/>
      <c r="BU34" s="875"/>
      <c r="BV34" s="876"/>
      <c r="CD34" s="147">
        <f>U34*AG34*12</f>
        <v>0</v>
      </c>
      <c r="CG34" s="146"/>
    </row>
    <row r="35" spans="1:85" s="31" customFormat="1" ht="17.25" hidden="1" customHeight="1">
      <c r="A35" s="884" t="s">
        <v>168</v>
      </c>
      <c r="B35" s="885"/>
      <c r="C35" s="885"/>
      <c r="D35" s="885"/>
      <c r="E35" s="885"/>
      <c r="F35" s="885"/>
      <c r="G35" s="885"/>
      <c r="H35" s="885"/>
      <c r="I35" s="885"/>
      <c r="J35" s="885"/>
      <c r="K35" s="885"/>
      <c r="L35" s="885"/>
      <c r="M35" s="885"/>
      <c r="N35" s="885"/>
      <c r="O35" s="885"/>
      <c r="P35" s="885"/>
      <c r="Q35" s="885"/>
      <c r="R35" s="885"/>
      <c r="S35" s="885"/>
      <c r="T35" s="886"/>
      <c r="U35" s="887" t="s">
        <v>5</v>
      </c>
      <c r="V35" s="888"/>
      <c r="W35" s="888"/>
      <c r="X35" s="888"/>
      <c r="Y35" s="888"/>
      <c r="Z35" s="888"/>
      <c r="AA35" s="888"/>
      <c r="AB35" s="888"/>
      <c r="AC35" s="888"/>
      <c r="AD35" s="888"/>
      <c r="AE35" s="888"/>
      <c r="AF35" s="889"/>
      <c r="AG35" s="409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1"/>
      <c r="AU35" s="890" t="s">
        <v>5</v>
      </c>
      <c r="AV35" s="548"/>
      <c r="AW35" s="548"/>
      <c r="AX35" s="548"/>
      <c r="AY35" s="548"/>
      <c r="AZ35" s="548"/>
      <c r="BA35" s="548"/>
      <c r="BB35" s="548"/>
      <c r="BC35" s="548"/>
      <c r="BD35" s="548"/>
      <c r="BE35" s="548"/>
      <c r="BF35" s="548"/>
      <c r="BG35" s="548"/>
      <c r="BH35" s="891"/>
      <c r="BI35" s="879">
        <f>BI32+BI33+BI34</f>
        <v>0</v>
      </c>
      <c r="BJ35" s="410"/>
      <c r="BK35" s="410"/>
      <c r="BL35" s="410"/>
      <c r="BM35" s="410"/>
      <c r="BN35" s="410"/>
      <c r="BO35" s="410"/>
      <c r="BP35" s="410"/>
      <c r="BQ35" s="410"/>
      <c r="BR35" s="410"/>
      <c r="BS35" s="410"/>
      <c r="BT35" s="410"/>
      <c r="BU35" s="410"/>
      <c r="BV35" s="411"/>
      <c r="BW35" s="148">
        <f>16064.03/130.2*100</f>
        <v>12337.964669738865</v>
      </c>
      <c r="CD35" s="149"/>
      <c r="CE35" s="148"/>
      <c r="CG35" s="146"/>
    </row>
    <row r="36" spans="1:85" s="31" customFormat="1" ht="11.25" hidden="1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150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148"/>
      <c r="CD36" s="149"/>
      <c r="CE36" s="148"/>
      <c r="CG36" s="146"/>
    </row>
    <row r="37" spans="1:85" s="31" customFormat="1" ht="15" hidden="1" customHeight="1">
      <c r="A37" s="620" t="s">
        <v>489</v>
      </c>
      <c r="B37" s="620"/>
      <c r="C37" s="620"/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  <c r="AC37" s="620"/>
      <c r="AD37" s="620"/>
      <c r="AE37" s="620"/>
      <c r="AF37" s="620"/>
      <c r="AG37" s="620"/>
      <c r="AH37" s="620"/>
      <c r="AI37" s="620"/>
      <c r="AJ37" s="620"/>
      <c r="AK37" s="620"/>
      <c r="AL37" s="620"/>
      <c r="AM37" s="620"/>
      <c r="AN37" s="620"/>
      <c r="AO37" s="620"/>
      <c r="AP37" s="620"/>
      <c r="AQ37" s="620"/>
      <c r="AR37" s="620"/>
      <c r="AS37" s="620"/>
      <c r="AT37" s="620"/>
      <c r="AU37" s="620"/>
      <c r="AV37" s="620"/>
      <c r="AW37" s="620"/>
      <c r="AX37" s="620"/>
      <c r="AY37" s="620"/>
      <c r="AZ37" s="620"/>
      <c r="BA37" s="620"/>
      <c r="BB37" s="620"/>
      <c r="BC37" s="620"/>
      <c r="BD37" s="620"/>
      <c r="BE37" s="620"/>
      <c r="BF37" s="620"/>
      <c r="BG37" s="620"/>
      <c r="BH37" s="620"/>
      <c r="BI37" s="620"/>
      <c r="BJ37" s="620"/>
      <c r="BK37" s="620"/>
      <c r="BL37" s="620"/>
      <c r="BM37" s="620"/>
      <c r="BN37" s="620"/>
      <c r="BO37" s="620"/>
      <c r="BP37" s="620"/>
      <c r="BQ37" s="620"/>
      <c r="BR37" s="620"/>
      <c r="BS37" s="620"/>
      <c r="BT37" s="620"/>
      <c r="BU37" s="620"/>
      <c r="BV37" s="620"/>
      <c r="BW37" s="620"/>
      <c r="BX37" s="620"/>
      <c r="BY37" s="620"/>
      <c r="BZ37" s="620"/>
      <c r="CA37" s="620"/>
      <c r="CB37" s="620"/>
      <c r="CC37" s="620"/>
      <c r="CG37" s="146"/>
    </row>
    <row r="38" spans="1:85" s="31" customFormat="1" ht="15" hidden="1">
      <c r="CG38" s="146"/>
    </row>
    <row r="39" spans="1:85" s="31" customFormat="1" ht="15" hidden="1">
      <c r="A39" s="768" t="s">
        <v>165</v>
      </c>
      <c r="B39" s="769"/>
      <c r="C39" s="769"/>
      <c r="D39" s="770"/>
      <c r="E39" s="768" t="s">
        <v>255</v>
      </c>
      <c r="F39" s="769"/>
      <c r="G39" s="769"/>
      <c r="H39" s="769"/>
      <c r="I39" s="769"/>
      <c r="J39" s="769"/>
      <c r="K39" s="769"/>
      <c r="L39" s="769"/>
      <c r="M39" s="769"/>
      <c r="N39" s="769"/>
      <c r="O39" s="769"/>
      <c r="P39" s="769"/>
      <c r="Q39" s="769"/>
      <c r="R39" s="769"/>
      <c r="S39" s="769"/>
      <c r="T39" s="770"/>
      <c r="U39" s="768" t="s">
        <v>372</v>
      </c>
      <c r="V39" s="769"/>
      <c r="W39" s="769"/>
      <c r="X39" s="769"/>
      <c r="Y39" s="769"/>
      <c r="Z39" s="769"/>
      <c r="AA39" s="769"/>
      <c r="AB39" s="769"/>
      <c r="AC39" s="769"/>
      <c r="AD39" s="769"/>
      <c r="AE39" s="769"/>
      <c r="AF39" s="770"/>
      <c r="AG39" s="892" t="s">
        <v>190</v>
      </c>
      <c r="AH39" s="893"/>
      <c r="AI39" s="893"/>
      <c r="AJ39" s="893"/>
      <c r="AK39" s="893"/>
      <c r="AL39" s="893"/>
      <c r="AM39" s="893"/>
      <c r="AN39" s="893"/>
      <c r="AO39" s="893"/>
      <c r="AP39" s="893"/>
      <c r="AQ39" s="893"/>
      <c r="AR39" s="893"/>
      <c r="AS39" s="893"/>
      <c r="AT39" s="893"/>
      <c r="AU39" s="893"/>
      <c r="AV39" s="893"/>
      <c r="AW39" s="893"/>
      <c r="AX39" s="893"/>
      <c r="AY39" s="893"/>
      <c r="AZ39" s="893"/>
      <c r="BA39" s="893"/>
      <c r="BB39" s="893"/>
      <c r="BC39" s="893"/>
      <c r="BD39" s="893"/>
      <c r="BE39" s="893"/>
      <c r="BF39" s="893"/>
      <c r="BG39" s="893"/>
      <c r="BH39" s="894"/>
      <c r="BI39" s="768" t="s">
        <v>258</v>
      </c>
      <c r="BJ39" s="769"/>
      <c r="BK39" s="769"/>
      <c r="BL39" s="769"/>
      <c r="BM39" s="769"/>
      <c r="BN39" s="769"/>
      <c r="BO39" s="769"/>
      <c r="BP39" s="769"/>
      <c r="BQ39" s="769"/>
      <c r="BR39" s="769"/>
      <c r="BS39" s="769"/>
      <c r="BT39" s="769"/>
      <c r="BU39" s="769"/>
      <c r="BV39" s="770"/>
      <c r="CG39" s="146"/>
    </row>
    <row r="40" spans="1:85" s="31" customFormat="1" ht="15" hidden="1">
      <c r="A40" s="793" t="s">
        <v>167</v>
      </c>
      <c r="B40" s="794"/>
      <c r="C40" s="794"/>
      <c r="D40" s="795"/>
      <c r="E40" s="793" t="s">
        <v>259</v>
      </c>
      <c r="F40" s="794"/>
      <c r="G40" s="794"/>
      <c r="H40" s="794"/>
      <c r="I40" s="794"/>
      <c r="J40" s="794"/>
      <c r="K40" s="794"/>
      <c r="L40" s="794"/>
      <c r="M40" s="794"/>
      <c r="N40" s="794"/>
      <c r="O40" s="794"/>
      <c r="P40" s="794"/>
      <c r="Q40" s="794"/>
      <c r="R40" s="794"/>
      <c r="S40" s="794"/>
      <c r="T40" s="795"/>
      <c r="U40" s="793" t="s">
        <v>260</v>
      </c>
      <c r="V40" s="794"/>
      <c r="W40" s="794"/>
      <c r="X40" s="794"/>
      <c r="Y40" s="794"/>
      <c r="Z40" s="794"/>
      <c r="AA40" s="794"/>
      <c r="AB40" s="794"/>
      <c r="AC40" s="794"/>
      <c r="AD40" s="794"/>
      <c r="AE40" s="794"/>
      <c r="AF40" s="795"/>
      <c r="AG40" s="768" t="s">
        <v>192</v>
      </c>
      <c r="AH40" s="769"/>
      <c r="AI40" s="769"/>
      <c r="AJ40" s="769"/>
      <c r="AK40" s="769"/>
      <c r="AL40" s="769"/>
      <c r="AM40" s="769"/>
      <c r="AN40" s="769"/>
      <c r="AO40" s="769"/>
      <c r="AP40" s="769"/>
      <c r="AQ40" s="769"/>
      <c r="AR40" s="769"/>
      <c r="AS40" s="769"/>
      <c r="AT40" s="770"/>
      <c r="AU40" s="791" t="s">
        <v>30</v>
      </c>
      <c r="AV40" s="841"/>
      <c r="AW40" s="841"/>
      <c r="AX40" s="841"/>
      <c r="AY40" s="841"/>
      <c r="AZ40" s="841"/>
      <c r="BA40" s="841"/>
      <c r="BB40" s="841"/>
      <c r="BC40" s="841"/>
      <c r="BD40" s="841"/>
      <c r="BE40" s="841"/>
      <c r="BF40" s="841"/>
      <c r="BG40" s="841"/>
      <c r="BH40" s="842"/>
      <c r="BI40" s="793" t="s">
        <v>262</v>
      </c>
      <c r="BJ40" s="794"/>
      <c r="BK40" s="794"/>
      <c r="BL40" s="794"/>
      <c r="BM40" s="794"/>
      <c r="BN40" s="794"/>
      <c r="BO40" s="794"/>
      <c r="BP40" s="794"/>
      <c r="BQ40" s="794"/>
      <c r="BR40" s="794"/>
      <c r="BS40" s="794"/>
      <c r="BT40" s="794"/>
      <c r="BU40" s="794"/>
      <c r="BV40" s="795"/>
      <c r="CG40" s="146"/>
    </row>
    <row r="41" spans="1:85" s="31" customFormat="1" ht="15" hidden="1">
      <c r="A41" s="793"/>
      <c r="B41" s="794"/>
      <c r="C41" s="794"/>
      <c r="D41" s="795"/>
      <c r="E41" s="793" t="s">
        <v>263</v>
      </c>
      <c r="F41" s="794"/>
      <c r="G41" s="794"/>
      <c r="H41" s="794"/>
      <c r="I41" s="794"/>
      <c r="J41" s="794"/>
      <c r="K41" s="794"/>
      <c r="L41" s="794"/>
      <c r="M41" s="794"/>
      <c r="N41" s="794"/>
      <c r="O41" s="794"/>
      <c r="P41" s="794"/>
      <c r="Q41" s="794"/>
      <c r="R41" s="794"/>
      <c r="S41" s="794"/>
      <c r="T41" s="795"/>
      <c r="U41" s="793" t="s">
        <v>264</v>
      </c>
      <c r="V41" s="794"/>
      <c r="W41" s="794"/>
      <c r="X41" s="794"/>
      <c r="Y41" s="794"/>
      <c r="Z41" s="794"/>
      <c r="AA41" s="794"/>
      <c r="AB41" s="794"/>
      <c r="AC41" s="794"/>
      <c r="AD41" s="794"/>
      <c r="AE41" s="794"/>
      <c r="AF41" s="795"/>
      <c r="AG41" s="793"/>
      <c r="AH41" s="794"/>
      <c r="AI41" s="794"/>
      <c r="AJ41" s="794"/>
      <c r="AK41" s="794"/>
      <c r="AL41" s="794"/>
      <c r="AM41" s="794"/>
      <c r="AN41" s="794"/>
      <c r="AO41" s="794"/>
      <c r="AP41" s="794"/>
      <c r="AQ41" s="794"/>
      <c r="AR41" s="794"/>
      <c r="AS41" s="794"/>
      <c r="AT41" s="795"/>
      <c r="AU41" s="768" t="s">
        <v>265</v>
      </c>
      <c r="AV41" s="769"/>
      <c r="AW41" s="769"/>
      <c r="AX41" s="769"/>
      <c r="AY41" s="769"/>
      <c r="AZ41" s="769"/>
      <c r="BA41" s="769"/>
      <c r="BB41" s="769"/>
      <c r="BC41" s="769"/>
      <c r="BD41" s="769"/>
      <c r="BE41" s="769"/>
      <c r="BF41" s="769"/>
      <c r="BG41" s="769"/>
      <c r="BH41" s="770"/>
      <c r="BI41" s="793" t="s">
        <v>373</v>
      </c>
      <c r="BJ41" s="794"/>
      <c r="BK41" s="794"/>
      <c r="BL41" s="794"/>
      <c r="BM41" s="794"/>
      <c r="BN41" s="794"/>
      <c r="BO41" s="794"/>
      <c r="BP41" s="794"/>
      <c r="BQ41" s="794"/>
      <c r="BR41" s="794"/>
      <c r="BS41" s="794"/>
      <c r="BT41" s="794"/>
      <c r="BU41" s="794"/>
      <c r="BV41" s="795"/>
      <c r="CG41" s="146"/>
    </row>
    <row r="42" spans="1:85" s="31" customFormat="1" ht="15" hidden="1">
      <c r="A42" s="793"/>
      <c r="B42" s="794"/>
      <c r="C42" s="794"/>
      <c r="D42" s="795"/>
      <c r="E42" s="793"/>
      <c r="F42" s="794"/>
      <c r="G42" s="794"/>
      <c r="H42" s="794"/>
      <c r="I42" s="794"/>
      <c r="J42" s="794"/>
      <c r="K42" s="794"/>
      <c r="L42" s="794"/>
      <c r="M42" s="794"/>
      <c r="N42" s="794"/>
      <c r="O42" s="794"/>
      <c r="P42" s="794"/>
      <c r="Q42" s="794"/>
      <c r="R42" s="794"/>
      <c r="S42" s="794"/>
      <c r="T42" s="795"/>
      <c r="U42" s="793"/>
      <c r="V42" s="794"/>
      <c r="W42" s="794"/>
      <c r="X42" s="794"/>
      <c r="Y42" s="794"/>
      <c r="Z42" s="794"/>
      <c r="AA42" s="794"/>
      <c r="AB42" s="794"/>
      <c r="AC42" s="794"/>
      <c r="AD42" s="794"/>
      <c r="AE42" s="794"/>
      <c r="AF42" s="795"/>
      <c r="AG42" s="793"/>
      <c r="AH42" s="794"/>
      <c r="AI42" s="794"/>
      <c r="AJ42" s="794"/>
      <c r="AK42" s="794"/>
      <c r="AL42" s="794"/>
      <c r="AM42" s="794"/>
      <c r="AN42" s="794"/>
      <c r="AO42" s="794"/>
      <c r="AP42" s="794"/>
      <c r="AQ42" s="794"/>
      <c r="AR42" s="794"/>
      <c r="AS42" s="794"/>
      <c r="AT42" s="795"/>
      <c r="AU42" s="793" t="s">
        <v>267</v>
      </c>
      <c r="AV42" s="794"/>
      <c r="AW42" s="794"/>
      <c r="AX42" s="794"/>
      <c r="AY42" s="794"/>
      <c r="AZ42" s="794"/>
      <c r="BA42" s="794"/>
      <c r="BB42" s="794"/>
      <c r="BC42" s="794"/>
      <c r="BD42" s="794"/>
      <c r="BE42" s="794"/>
      <c r="BF42" s="794"/>
      <c r="BG42" s="794"/>
      <c r="BH42" s="795"/>
      <c r="BI42" s="793"/>
      <c r="BJ42" s="794"/>
      <c r="BK42" s="794"/>
      <c r="BL42" s="794"/>
      <c r="BM42" s="794"/>
      <c r="BN42" s="794"/>
      <c r="BO42" s="794"/>
      <c r="BP42" s="794"/>
      <c r="BQ42" s="794"/>
      <c r="BR42" s="794"/>
      <c r="BS42" s="794"/>
      <c r="BT42" s="794"/>
      <c r="BU42" s="794"/>
      <c r="BV42" s="795"/>
      <c r="CG42" s="146"/>
    </row>
    <row r="43" spans="1:85" s="31" customFormat="1" ht="15" hidden="1">
      <c r="A43" s="793"/>
      <c r="B43" s="794"/>
      <c r="C43" s="794"/>
      <c r="D43" s="795"/>
      <c r="E43" s="793"/>
      <c r="F43" s="794"/>
      <c r="G43" s="794"/>
      <c r="H43" s="794"/>
      <c r="I43" s="794"/>
      <c r="J43" s="794"/>
      <c r="K43" s="794"/>
      <c r="L43" s="794"/>
      <c r="M43" s="794"/>
      <c r="N43" s="794"/>
      <c r="O43" s="794"/>
      <c r="P43" s="794"/>
      <c r="Q43" s="794"/>
      <c r="R43" s="794"/>
      <c r="S43" s="794"/>
      <c r="T43" s="795"/>
      <c r="U43" s="793"/>
      <c r="V43" s="794"/>
      <c r="W43" s="794"/>
      <c r="X43" s="794"/>
      <c r="Y43" s="794"/>
      <c r="Z43" s="794"/>
      <c r="AA43" s="794"/>
      <c r="AB43" s="794"/>
      <c r="AC43" s="794"/>
      <c r="AD43" s="794"/>
      <c r="AE43" s="794"/>
      <c r="AF43" s="795"/>
      <c r="AG43" s="793"/>
      <c r="AH43" s="794"/>
      <c r="AI43" s="794"/>
      <c r="AJ43" s="794"/>
      <c r="AK43" s="794"/>
      <c r="AL43" s="794"/>
      <c r="AM43" s="794"/>
      <c r="AN43" s="794"/>
      <c r="AO43" s="794"/>
      <c r="AP43" s="794"/>
      <c r="AQ43" s="794"/>
      <c r="AR43" s="794"/>
      <c r="AS43" s="794"/>
      <c r="AT43" s="795"/>
      <c r="AU43" s="793" t="s">
        <v>271</v>
      </c>
      <c r="AV43" s="794"/>
      <c r="AW43" s="794"/>
      <c r="AX43" s="794"/>
      <c r="AY43" s="794"/>
      <c r="AZ43" s="794"/>
      <c r="BA43" s="794"/>
      <c r="BB43" s="794"/>
      <c r="BC43" s="794"/>
      <c r="BD43" s="794"/>
      <c r="BE43" s="794"/>
      <c r="BF43" s="794"/>
      <c r="BG43" s="794"/>
      <c r="BH43" s="795"/>
      <c r="BI43" s="793"/>
      <c r="BJ43" s="794"/>
      <c r="BK43" s="794"/>
      <c r="BL43" s="794"/>
      <c r="BM43" s="794"/>
      <c r="BN43" s="794"/>
      <c r="BO43" s="794"/>
      <c r="BP43" s="794"/>
      <c r="BQ43" s="794"/>
      <c r="BR43" s="794"/>
      <c r="BS43" s="794"/>
      <c r="BT43" s="794"/>
      <c r="BU43" s="794"/>
      <c r="BV43" s="795"/>
      <c r="CG43" s="146"/>
    </row>
    <row r="44" spans="1:85" s="31" customFormat="1" ht="15" hidden="1">
      <c r="A44" s="791">
        <v>1</v>
      </c>
      <c r="B44" s="841"/>
      <c r="C44" s="841"/>
      <c r="D44" s="842"/>
      <c r="E44" s="791">
        <v>2</v>
      </c>
      <c r="F44" s="841"/>
      <c r="G44" s="841"/>
      <c r="H44" s="841"/>
      <c r="I44" s="841"/>
      <c r="J44" s="841"/>
      <c r="K44" s="841"/>
      <c r="L44" s="841"/>
      <c r="M44" s="841"/>
      <c r="N44" s="841"/>
      <c r="O44" s="841"/>
      <c r="P44" s="841"/>
      <c r="Q44" s="841"/>
      <c r="R44" s="841"/>
      <c r="S44" s="841"/>
      <c r="T44" s="842"/>
      <c r="U44" s="791"/>
      <c r="V44" s="841"/>
      <c r="W44" s="841"/>
      <c r="X44" s="841"/>
      <c r="Y44" s="841"/>
      <c r="Z44" s="841"/>
      <c r="AA44" s="841"/>
      <c r="AB44" s="841"/>
      <c r="AC44" s="841"/>
      <c r="AD44" s="841"/>
      <c r="AE44" s="841"/>
      <c r="AF44" s="842"/>
      <c r="AG44" s="791">
        <v>4</v>
      </c>
      <c r="AH44" s="841"/>
      <c r="AI44" s="841"/>
      <c r="AJ44" s="841"/>
      <c r="AK44" s="841"/>
      <c r="AL44" s="841"/>
      <c r="AM44" s="841"/>
      <c r="AN44" s="841"/>
      <c r="AO44" s="841"/>
      <c r="AP44" s="841"/>
      <c r="AQ44" s="841"/>
      <c r="AR44" s="841"/>
      <c r="AS44" s="841"/>
      <c r="AT44" s="842"/>
      <c r="AU44" s="791">
        <v>5</v>
      </c>
      <c r="AV44" s="841"/>
      <c r="AW44" s="841"/>
      <c r="AX44" s="841"/>
      <c r="AY44" s="841"/>
      <c r="AZ44" s="841"/>
      <c r="BA44" s="841"/>
      <c r="BB44" s="841"/>
      <c r="BC44" s="841"/>
      <c r="BD44" s="841"/>
      <c r="BE44" s="841"/>
      <c r="BF44" s="841"/>
      <c r="BG44" s="841"/>
      <c r="BH44" s="842"/>
      <c r="BI44" s="791">
        <v>6</v>
      </c>
      <c r="BJ44" s="841"/>
      <c r="BK44" s="841"/>
      <c r="BL44" s="841"/>
      <c r="BM44" s="841"/>
      <c r="BN44" s="841"/>
      <c r="BO44" s="841"/>
      <c r="BP44" s="841"/>
      <c r="BQ44" s="841"/>
      <c r="BR44" s="841"/>
      <c r="BS44" s="841"/>
      <c r="BT44" s="841"/>
      <c r="BU44" s="841"/>
      <c r="BV44" s="842"/>
      <c r="CG44" s="146"/>
    </row>
    <row r="45" spans="1:85" s="31" customFormat="1" ht="15" hidden="1">
      <c r="A45" s="854" t="s">
        <v>197</v>
      </c>
      <c r="B45" s="855"/>
      <c r="C45" s="855"/>
      <c r="D45" s="856"/>
      <c r="E45" s="868" t="s">
        <v>374</v>
      </c>
      <c r="F45" s="869"/>
      <c r="G45" s="869"/>
      <c r="H45" s="869"/>
      <c r="I45" s="869"/>
      <c r="J45" s="869"/>
      <c r="K45" s="869"/>
      <c r="L45" s="869"/>
      <c r="M45" s="869"/>
      <c r="N45" s="869"/>
      <c r="O45" s="869"/>
      <c r="P45" s="869"/>
      <c r="Q45" s="869"/>
      <c r="R45" s="869"/>
      <c r="S45" s="869"/>
      <c r="T45" s="870"/>
      <c r="U45" s="871"/>
      <c r="V45" s="872"/>
      <c r="W45" s="872"/>
      <c r="X45" s="872"/>
      <c r="Y45" s="872"/>
      <c r="Z45" s="872"/>
      <c r="AA45" s="872"/>
      <c r="AB45" s="872"/>
      <c r="AC45" s="872"/>
      <c r="AD45" s="872"/>
      <c r="AE45" s="872"/>
      <c r="AF45" s="873"/>
      <c r="AG45" s="880"/>
      <c r="AH45" s="881"/>
      <c r="AI45" s="881"/>
      <c r="AJ45" s="881"/>
      <c r="AK45" s="881"/>
      <c r="AL45" s="881"/>
      <c r="AM45" s="881"/>
      <c r="AN45" s="881"/>
      <c r="AO45" s="881"/>
      <c r="AP45" s="881"/>
      <c r="AQ45" s="881"/>
      <c r="AR45" s="881"/>
      <c r="AS45" s="881"/>
      <c r="AT45" s="882"/>
      <c r="AU45" s="883"/>
      <c r="AV45" s="872"/>
      <c r="AW45" s="872"/>
      <c r="AX45" s="872"/>
      <c r="AY45" s="872"/>
      <c r="AZ45" s="872"/>
      <c r="BA45" s="872"/>
      <c r="BB45" s="872"/>
      <c r="BC45" s="872"/>
      <c r="BD45" s="872"/>
      <c r="BE45" s="872"/>
      <c r="BF45" s="872"/>
      <c r="BG45" s="872"/>
      <c r="BH45" s="873"/>
      <c r="BI45" s="880"/>
      <c r="BJ45" s="881"/>
      <c r="BK45" s="881"/>
      <c r="BL45" s="881"/>
      <c r="BM45" s="881"/>
      <c r="BN45" s="881"/>
      <c r="BO45" s="881"/>
      <c r="BP45" s="881"/>
      <c r="BQ45" s="881"/>
      <c r="BR45" s="881"/>
      <c r="BS45" s="881"/>
      <c r="BT45" s="881"/>
      <c r="BU45" s="881"/>
      <c r="BV45" s="882"/>
      <c r="CD45" s="147"/>
      <c r="CG45" s="146"/>
    </row>
    <row r="46" spans="1:85" s="31" customFormat="1" ht="15" hidden="1">
      <c r="A46" s="854" t="s">
        <v>137</v>
      </c>
      <c r="B46" s="855"/>
      <c r="C46" s="855"/>
      <c r="D46" s="856"/>
      <c r="E46" s="868" t="s">
        <v>198</v>
      </c>
      <c r="F46" s="869"/>
      <c r="G46" s="869"/>
      <c r="H46" s="869"/>
      <c r="I46" s="869"/>
      <c r="J46" s="869"/>
      <c r="K46" s="869"/>
      <c r="L46" s="869"/>
      <c r="M46" s="869"/>
      <c r="N46" s="869"/>
      <c r="O46" s="869"/>
      <c r="P46" s="869"/>
      <c r="Q46" s="869"/>
      <c r="R46" s="869"/>
      <c r="S46" s="869"/>
      <c r="T46" s="870"/>
      <c r="U46" s="871"/>
      <c r="V46" s="872"/>
      <c r="W46" s="872"/>
      <c r="X46" s="872"/>
      <c r="Y46" s="872"/>
      <c r="Z46" s="872"/>
      <c r="AA46" s="872"/>
      <c r="AB46" s="872"/>
      <c r="AC46" s="872"/>
      <c r="AD46" s="872"/>
      <c r="AE46" s="872"/>
      <c r="AF46" s="873"/>
      <c r="AG46" s="874">
        <f>AU46</f>
        <v>0</v>
      </c>
      <c r="AH46" s="875"/>
      <c r="AI46" s="875"/>
      <c r="AJ46" s="875"/>
      <c r="AK46" s="875"/>
      <c r="AL46" s="875"/>
      <c r="AM46" s="875"/>
      <c r="AN46" s="875"/>
      <c r="AO46" s="875"/>
      <c r="AP46" s="875"/>
      <c r="AQ46" s="875"/>
      <c r="AR46" s="875"/>
      <c r="AS46" s="875"/>
      <c r="AT46" s="876"/>
      <c r="AU46" s="877"/>
      <c r="AV46" s="707"/>
      <c r="AW46" s="707"/>
      <c r="AX46" s="707"/>
      <c r="AY46" s="707"/>
      <c r="AZ46" s="707"/>
      <c r="BA46" s="707"/>
      <c r="BB46" s="707"/>
      <c r="BC46" s="707"/>
      <c r="BD46" s="707"/>
      <c r="BE46" s="707"/>
      <c r="BF46" s="707"/>
      <c r="BG46" s="707"/>
      <c r="BH46" s="708"/>
      <c r="BI46" s="874">
        <f>AG46*12</f>
        <v>0</v>
      </c>
      <c r="BJ46" s="875"/>
      <c r="BK46" s="875"/>
      <c r="BL46" s="875"/>
      <c r="BM46" s="875"/>
      <c r="BN46" s="875"/>
      <c r="BO46" s="875"/>
      <c r="BP46" s="875"/>
      <c r="BQ46" s="875"/>
      <c r="BR46" s="875"/>
      <c r="BS46" s="875"/>
      <c r="BT46" s="875"/>
      <c r="BU46" s="875"/>
      <c r="BV46" s="876"/>
      <c r="CD46" s="147"/>
      <c r="CG46" s="146"/>
    </row>
    <row r="47" spans="1:85" s="31" customFormat="1" ht="15" hidden="1">
      <c r="A47" s="854" t="s">
        <v>139</v>
      </c>
      <c r="B47" s="855"/>
      <c r="C47" s="855"/>
      <c r="D47" s="856"/>
      <c r="E47" s="868" t="s">
        <v>199</v>
      </c>
      <c r="F47" s="869"/>
      <c r="G47" s="869"/>
      <c r="H47" s="869"/>
      <c r="I47" s="869"/>
      <c r="J47" s="869"/>
      <c r="K47" s="869"/>
      <c r="L47" s="869"/>
      <c r="M47" s="869"/>
      <c r="N47" s="869"/>
      <c r="O47" s="869"/>
      <c r="P47" s="869"/>
      <c r="Q47" s="869"/>
      <c r="R47" s="869"/>
      <c r="S47" s="869"/>
      <c r="T47" s="870"/>
      <c r="U47" s="871"/>
      <c r="V47" s="872"/>
      <c r="W47" s="872"/>
      <c r="X47" s="872"/>
      <c r="Y47" s="872"/>
      <c r="Z47" s="872"/>
      <c r="AA47" s="872"/>
      <c r="AB47" s="872"/>
      <c r="AC47" s="872"/>
      <c r="AD47" s="872"/>
      <c r="AE47" s="872"/>
      <c r="AF47" s="873"/>
      <c r="AG47" s="874"/>
      <c r="AH47" s="875"/>
      <c r="AI47" s="875"/>
      <c r="AJ47" s="875"/>
      <c r="AK47" s="875"/>
      <c r="AL47" s="875"/>
      <c r="AM47" s="875"/>
      <c r="AN47" s="875"/>
      <c r="AO47" s="875"/>
      <c r="AP47" s="875"/>
      <c r="AQ47" s="875"/>
      <c r="AR47" s="875"/>
      <c r="AS47" s="875"/>
      <c r="AT47" s="876"/>
      <c r="AU47" s="877"/>
      <c r="AV47" s="707"/>
      <c r="AW47" s="707"/>
      <c r="AX47" s="707"/>
      <c r="AY47" s="707"/>
      <c r="AZ47" s="707"/>
      <c r="BA47" s="707"/>
      <c r="BB47" s="707"/>
      <c r="BC47" s="707"/>
      <c r="BD47" s="707"/>
      <c r="BE47" s="707"/>
      <c r="BF47" s="707"/>
      <c r="BG47" s="707"/>
      <c r="BH47" s="708"/>
      <c r="BI47" s="874"/>
      <c r="BJ47" s="875"/>
      <c r="BK47" s="875"/>
      <c r="BL47" s="875"/>
      <c r="BM47" s="875"/>
      <c r="BN47" s="875"/>
      <c r="BO47" s="875"/>
      <c r="BP47" s="875"/>
      <c r="BQ47" s="875"/>
      <c r="BR47" s="875"/>
      <c r="BS47" s="875"/>
      <c r="BT47" s="875"/>
      <c r="BU47" s="875"/>
      <c r="BV47" s="876"/>
      <c r="CD47" s="147"/>
      <c r="CG47" s="146"/>
    </row>
    <row r="48" spans="1:85" s="31" customFormat="1" ht="15" hidden="1">
      <c r="A48" s="871" t="s">
        <v>168</v>
      </c>
      <c r="B48" s="872"/>
      <c r="C48" s="872"/>
      <c r="D48" s="872"/>
      <c r="E48" s="872"/>
      <c r="F48" s="872"/>
      <c r="G48" s="872"/>
      <c r="H48" s="872"/>
      <c r="I48" s="872"/>
      <c r="J48" s="872"/>
      <c r="K48" s="872"/>
      <c r="L48" s="872"/>
      <c r="M48" s="872"/>
      <c r="N48" s="872"/>
      <c r="O48" s="872"/>
      <c r="P48" s="872"/>
      <c r="Q48" s="872"/>
      <c r="R48" s="872"/>
      <c r="S48" s="872"/>
      <c r="T48" s="873"/>
      <c r="U48" s="854" t="s">
        <v>5</v>
      </c>
      <c r="V48" s="855"/>
      <c r="W48" s="855"/>
      <c r="X48" s="855"/>
      <c r="Y48" s="855"/>
      <c r="Z48" s="855"/>
      <c r="AA48" s="855"/>
      <c r="AB48" s="855"/>
      <c r="AC48" s="855"/>
      <c r="AD48" s="855"/>
      <c r="AE48" s="855"/>
      <c r="AF48" s="856"/>
      <c r="AG48" s="510"/>
      <c r="AH48" s="707"/>
      <c r="AI48" s="707"/>
      <c r="AJ48" s="707"/>
      <c r="AK48" s="707"/>
      <c r="AL48" s="707"/>
      <c r="AM48" s="707"/>
      <c r="AN48" s="707"/>
      <c r="AO48" s="707"/>
      <c r="AP48" s="707"/>
      <c r="AQ48" s="707"/>
      <c r="AR48" s="707"/>
      <c r="AS48" s="707"/>
      <c r="AT48" s="708"/>
      <c r="AU48" s="454" t="s">
        <v>5</v>
      </c>
      <c r="AV48" s="455"/>
      <c r="AW48" s="455"/>
      <c r="AX48" s="455"/>
      <c r="AY48" s="455"/>
      <c r="AZ48" s="455"/>
      <c r="BA48" s="455"/>
      <c r="BB48" s="455"/>
      <c r="BC48" s="455"/>
      <c r="BD48" s="455"/>
      <c r="BE48" s="455"/>
      <c r="BF48" s="455"/>
      <c r="BG48" s="455"/>
      <c r="BH48" s="456"/>
      <c r="BI48" s="879">
        <f>BI45+BI46+BI47</f>
        <v>0</v>
      </c>
      <c r="BJ48" s="410"/>
      <c r="BK48" s="410"/>
      <c r="BL48" s="410"/>
      <c r="BM48" s="410"/>
      <c r="BN48" s="410"/>
      <c r="BO48" s="410"/>
      <c r="BP48" s="410"/>
      <c r="BQ48" s="410"/>
      <c r="BR48" s="410"/>
      <c r="BS48" s="410"/>
      <c r="BT48" s="410"/>
      <c r="BU48" s="410"/>
      <c r="BV48" s="411"/>
      <c r="BW48" s="148">
        <f>16064.03/130.2*100</f>
        <v>12337.964669738865</v>
      </c>
      <c r="CD48" s="149"/>
      <c r="CE48" s="148"/>
      <c r="CG48" s="146"/>
    </row>
    <row r="49" spans="1:85" s="31" customFormat="1" ht="4.9000000000000004" hidden="1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151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148"/>
      <c r="CD49" s="149"/>
      <c r="CE49" s="148"/>
      <c r="CG49" s="146"/>
    </row>
    <row r="50" spans="1:85" s="31" customFormat="1" ht="34.5" hidden="1" customHeight="1">
      <c r="A50" s="568" t="s">
        <v>202</v>
      </c>
      <c r="B50" s="568"/>
      <c r="C50" s="568"/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8"/>
      <c r="AL50" s="568"/>
      <c r="AM50" s="568"/>
      <c r="AN50" s="568"/>
      <c r="AO50" s="568"/>
      <c r="AP50" s="568"/>
      <c r="AQ50" s="568"/>
      <c r="AR50" s="568"/>
      <c r="AS50" s="568"/>
      <c r="AT50" s="568"/>
      <c r="AU50" s="568"/>
      <c r="AV50" s="568"/>
      <c r="AW50" s="568"/>
      <c r="AX50" s="568"/>
      <c r="AY50" s="568"/>
      <c r="AZ50" s="568"/>
      <c r="BA50" s="568"/>
      <c r="BB50" s="568"/>
      <c r="BC50" s="568"/>
      <c r="BD50" s="568"/>
      <c r="BE50" s="568"/>
      <c r="BF50" s="568"/>
      <c r="BG50" s="568"/>
      <c r="BH50" s="568"/>
      <c r="BI50" s="568"/>
      <c r="BJ50" s="568"/>
      <c r="BK50" s="568"/>
      <c r="BL50" s="568"/>
      <c r="BM50" s="568"/>
      <c r="BN50" s="568"/>
      <c r="BO50" s="568"/>
      <c r="BP50" s="568"/>
      <c r="BQ50" s="568"/>
      <c r="BR50" s="568"/>
      <c r="BS50" s="568"/>
      <c r="BT50" s="568"/>
      <c r="BU50" s="568"/>
      <c r="BV50" s="568"/>
      <c r="BW50" s="568"/>
      <c r="BX50" s="568"/>
      <c r="BY50" s="568"/>
      <c r="BZ50" s="568"/>
      <c r="CA50" s="568"/>
      <c r="CB50" s="568"/>
    </row>
    <row r="51" spans="1:85" s="31" customFormat="1" ht="10.5" hidden="1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</row>
    <row r="52" spans="1:85" s="31" customFormat="1" ht="15" hidden="1">
      <c r="A52" s="370" t="s">
        <v>165</v>
      </c>
      <c r="B52" s="371"/>
      <c r="C52" s="371"/>
      <c r="D52" s="372"/>
      <c r="E52" s="379" t="s">
        <v>166</v>
      </c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79" t="s">
        <v>203</v>
      </c>
      <c r="AB52" s="340"/>
      <c r="AC52" s="340"/>
      <c r="AD52" s="340"/>
      <c r="AE52" s="340"/>
      <c r="AF52" s="340"/>
      <c r="AG52" s="340"/>
      <c r="AH52" s="340"/>
      <c r="AI52" s="340"/>
      <c r="AJ52" s="370" t="s">
        <v>204</v>
      </c>
      <c r="AK52" s="518"/>
      <c r="AL52" s="518"/>
      <c r="AM52" s="518"/>
      <c r="AN52" s="518"/>
      <c r="AO52" s="518"/>
      <c r="AP52" s="518"/>
      <c r="AQ52" s="518"/>
      <c r="AR52" s="518"/>
      <c r="AS52" s="518"/>
      <c r="AT52" s="519"/>
      <c r="AU52" s="370" t="s">
        <v>205</v>
      </c>
      <c r="AV52" s="518"/>
      <c r="AW52" s="518"/>
      <c r="AX52" s="518"/>
      <c r="AY52" s="518"/>
      <c r="AZ52" s="518"/>
      <c r="BA52" s="518"/>
      <c r="BB52" s="518"/>
      <c r="BC52" s="518"/>
      <c r="BD52" s="519"/>
      <c r="BE52" s="379" t="s">
        <v>206</v>
      </c>
      <c r="BF52" s="536"/>
      <c r="BG52" s="536"/>
      <c r="BH52" s="536"/>
      <c r="BI52" s="536"/>
      <c r="BJ52" s="536"/>
      <c r="BK52" s="536"/>
      <c r="BL52" s="536"/>
      <c r="BM52" s="536"/>
      <c r="BN52" s="536"/>
      <c r="BO52" s="536"/>
      <c r="BP52" s="536"/>
      <c r="BQ52" s="536"/>
      <c r="BR52" s="536"/>
      <c r="BS52" s="536"/>
      <c r="BT52" s="536"/>
      <c r="BU52" s="536"/>
      <c r="BV52" s="536"/>
      <c r="BW52" s="536"/>
      <c r="BX52" s="536"/>
      <c r="BY52" s="536"/>
      <c r="BZ52" s="536"/>
      <c r="CA52" s="536"/>
      <c r="CB52" s="536"/>
    </row>
    <row r="53" spans="1:85" s="31" customFormat="1" ht="39.75" hidden="1" customHeight="1">
      <c r="A53" s="373"/>
      <c r="B53" s="374"/>
      <c r="C53" s="374"/>
      <c r="D53" s="375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520"/>
      <c r="AK53" s="521"/>
      <c r="AL53" s="521"/>
      <c r="AM53" s="521"/>
      <c r="AN53" s="521"/>
      <c r="AO53" s="521"/>
      <c r="AP53" s="521"/>
      <c r="AQ53" s="521"/>
      <c r="AR53" s="521"/>
      <c r="AS53" s="521"/>
      <c r="AT53" s="522"/>
      <c r="AU53" s="520"/>
      <c r="AV53" s="521"/>
      <c r="AW53" s="521"/>
      <c r="AX53" s="521"/>
      <c r="AY53" s="521"/>
      <c r="AZ53" s="521"/>
      <c r="BA53" s="521"/>
      <c r="BB53" s="521"/>
      <c r="BC53" s="521"/>
      <c r="BD53" s="522"/>
      <c r="BE53" s="379" t="s">
        <v>273</v>
      </c>
      <c r="BF53" s="340"/>
      <c r="BG53" s="340"/>
      <c r="BH53" s="340"/>
      <c r="BI53" s="340"/>
      <c r="BJ53" s="340"/>
      <c r="BK53" s="340"/>
      <c r="BL53" s="340"/>
      <c r="BM53" s="340"/>
      <c r="BN53" s="379" t="s">
        <v>274</v>
      </c>
      <c r="BO53" s="340"/>
      <c r="BP53" s="340"/>
      <c r="BQ53" s="340"/>
      <c r="BR53" s="340"/>
      <c r="BS53" s="340"/>
      <c r="BT53" s="340"/>
      <c r="BU53" s="340"/>
      <c r="BV53" s="340"/>
      <c r="BW53" s="340"/>
      <c r="BX53" s="340"/>
      <c r="BY53" s="340"/>
      <c r="BZ53" s="340"/>
      <c r="CA53" s="340"/>
      <c r="CB53" s="340"/>
    </row>
    <row r="54" spans="1:85" s="31" customFormat="1" ht="26.25" hidden="1" customHeight="1">
      <c r="A54" s="373"/>
      <c r="B54" s="374"/>
      <c r="C54" s="374"/>
      <c r="D54" s="375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520"/>
      <c r="AK54" s="521"/>
      <c r="AL54" s="521"/>
      <c r="AM54" s="521"/>
      <c r="AN54" s="521"/>
      <c r="AO54" s="521"/>
      <c r="AP54" s="521"/>
      <c r="AQ54" s="521"/>
      <c r="AR54" s="521"/>
      <c r="AS54" s="521"/>
      <c r="AT54" s="522"/>
      <c r="AU54" s="520"/>
      <c r="AV54" s="521"/>
      <c r="AW54" s="521"/>
      <c r="AX54" s="521"/>
      <c r="AY54" s="521"/>
      <c r="AZ54" s="521"/>
      <c r="BA54" s="521"/>
      <c r="BB54" s="521"/>
      <c r="BC54" s="521"/>
      <c r="BD54" s="522"/>
      <c r="BE54" s="340"/>
      <c r="BF54" s="340"/>
      <c r="BG54" s="340"/>
      <c r="BH54" s="340"/>
      <c r="BI54" s="340"/>
      <c r="BJ54" s="340"/>
      <c r="BK54" s="340"/>
      <c r="BL54" s="340"/>
      <c r="BM54" s="340"/>
      <c r="BN54" s="379" t="s">
        <v>275</v>
      </c>
      <c r="BO54" s="340"/>
      <c r="BP54" s="340"/>
      <c r="BQ54" s="340"/>
      <c r="BR54" s="340"/>
      <c r="BS54" s="340"/>
      <c r="BT54" s="340"/>
      <c r="BU54" s="340"/>
      <c r="BV54" s="340"/>
      <c r="BW54" s="379" t="s">
        <v>276</v>
      </c>
      <c r="BX54" s="340"/>
      <c r="BY54" s="340"/>
      <c r="BZ54" s="340"/>
      <c r="CA54" s="340"/>
      <c r="CB54" s="340"/>
    </row>
    <row r="55" spans="1:85" s="31" customFormat="1" ht="15" hidden="1" customHeight="1">
      <c r="A55" s="376"/>
      <c r="B55" s="377"/>
      <c r="C55" s="377"/>
      <c r="D55" s="378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40"/>
      <c r="AH55" s="340"/>
      <c r="AI55" s="340"/>
      <c r="AJ55" s="523"/>
      <c r="AK55" s="524"/>
      <c r="AL55" s="524"/>
      <c r="AM55" s="524"/>
      <c r="AN55" s="524"/>
      <c r="AO55" s="524"/>
      <c r="AP55" s="524"/>
      <c r="AQ55" s="524"/>
      <c r="AR55" s="524"/>
      <c r="AS55" s="524"/>
      <c r="AT55" s="525"/>
      <c r="AU55" s="523"/>
      <c r="AV55" s="524"/>
      <c r="AW55" s="524"/>
      <c r="AX55" s="524"/>
      <c r="AY55" s="524"/>
      <c r="AZ55" s="524"/>
      <c r="BA55" s="524"/>
      <c r="BB55" s="524"/>
      <c r="BC55" s="524"/>
      <c r="BD55" s="525"/>
      <c r="BE55" s="340"/>
      <c r="BF55" s="340"/>
      <c r="BG55" s="340"/>
      <c r="BH55" s="340"/>
      <c r="BI55" s="340"/>
      <c r="BJ55" s="340"/>
      <c r="BK55" s="340"/>
      <c r="BL55" s="340"/>
      <c r="BM55" s="340"/>
      <c r="BN55" s="340"/>
      <c r="BO55" s="340"/>
      <c r="BP55" s="340"/>
      <c r="BQ55" s="340"/>
      <c r="BR55" s="340"/>
      <c r="BS55" s="340"/>
      <c r="BT55" s="340"/>
      <c r="BU55" s="340"/>
      <c r="BV55" s="340"/>
      <c r="BW55" s="340"/>
      <c r="BX55" s="340"/>
      <c r="BY55" s="340"/>
      <c r="BZ55" s="340"/>
      <c r="CA55" s="340"/>
      <c r="CB55" s="340"/>
    </row>
    <row r="56" spans="1:85" s="31" customFormat="1" ht="15" hidden="1">
      <c r="A56" s="699">
        <v>1</v>
      </c>
      <c r="B56" s="700"/>
      <c r="C56" s="700"/>
      <c r="D56" s="701"/>
      <c r="E56" s="346">
        <v>2</v>
      </c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6">
        <v>3</v>
      </c>
      <c r="AB56" s="347"/>
      <c r="AC56" s="347"/>
      <c r="AD56" s="347"/>
      <c r="AE56" s="347"/>
      <c r="AF56" s="347"/>
      <c r="AG56" s="347"/>
      <c r="AH56" s="347"/>
      <c r="AI56" s="347"/>
      <c r="AJ56" s="699">
        <v>4</v>
      </c>
      <c r="AK56" s="700"/>
      <c r="AL56" s="700"/>
      <c r="AM56" s="700"/>
      <c r="AN56" s="700"/>
      <c r="AO56" s="700"/>
      <c r="AP56" s="700"/>
      <c r="AQ56" s="700"/>
      <c r="AR56" s="700"/>
      <c r="AS56" s="700"/>
      <c r="AT56" s="701"/>
      <c r="AU56" s="699">
        <v>5</v>
      </c>
      <c r="AV56" s="700"/>
      <c r="AW56" s="700"/>
      <c r="AX56" s="700"/>
      <c r="AY56" s="700"/>
      <c r="AZ56" s="700"/>
      <c r="BA56" s="700"/>
      <c r="BB56" s="700"/>
      <c r="BC56" s="700"/>
      <c r="BD56" s="701"/>
      <c r="BE56" s="346">
        <v>6</v>
      </c>
      <c r="BF56" s="347"/>
      <c r="BG56" s="347"/>
      <c r="BH56" s="347"/>
      <c r="BI56" s="347"/>
      <c r="BJ56" s="347"/>
      <c r="BK56" s="347"/>
      <c r="BL56" s="347"/>
      <c r="BM56" s="347"/>
      <c r="BN56" s="346">
        <v>7</v>
      </c>
      <c r="BO56" s="347"/>
      <c r="BP56" s="347"/>
      <c r="BQ56" s="347"/>
      <c r="BR56" s="347"/>
      <c r="BS56" s="347"/>
      <c r="BT56" s="347"/>
      <c r="BU56" s="347"/>
      <c r="BV56" s="347"/>
      <c r="BW56" s="348">
        <v>8</v>
      </c>
      <c r="BX56" s="348"/>
      <c r="BY56" s="348"/>
      <c r="BZ56" s="348"/>
      <c r="CA56" s="348"/>
      <c r="CB56" s="348"/>
    </row>
    <row r="57" spans="1:85" s="31" customFormat="1" ht="28.5" hidden="1" customHeight="1">
      <c r="A57" s="699" t="s">
        <v>197</v>
      </c>
      <c r="B57" s="700"/>
      <c r="C57" s="700"/>
      <c r="D57" s="701"/>
      <c r="E57" s="384" t="s">
        <v>207</v>
      </c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346"/>
      <c r="AB57" s="347"/>
      <c r="AC57" s="347"/>
      <c r="AD57" s="347"/>
      <c r="AE57" s="347"/>
      <c r="AF57" s="347"/>
      <c r="AG57" s="347"/>
      <c r="AH57" s="347"/>
      <c r="AI57" s="347"/>
      <c r="AJ57" s="699"/>
      <c r="AK57" s="700"/>
      <c r="AL57" s="700"/>
      <c r="AM57" s="700"/>
      <c r="AN57" s="700"/>
      <c r="AO57" s="700"/>
      <c r="AP57" s="700"/>
      <c r="AQ57" s="700"/>
      <c r="AR57" s="700"/>
      <c r="AS57" s="700"/>
      <c r="AT57" s="701"/>
      <c r="AU57" s="699"/>
      <c r="AV57" s="700"/>
      <c r="AW57" s="700"/>
      <c r="AX57" s="700"/>
      <c r="AY57" s="700"/>
      <c r="AZ57" s="700"/>
      <c r="BA57" s="700"/>
      <c r="BB57" s="700"/>
      <c r="BC57" s="700"/>
      <c r="BD57" s="701"/>
      <c r="BE57" s="380"/>
      <c r="BF57" s="381"/>
      <c r="BG57" s="381"/>
      <c r="BH57" s="381"/>
      <c r="BI57" s="381"/>
      <c r="BJ57" s="381"/>
      <c r="BK57" s="381"/>
      <c r="BL57" s="381"/>
      <c r="BM57" s="382"/>
      <c r="BN57" s="380">
        <f>BE57</f>
        <v>0</v>
      </c>
      <c r="BO57" s="381"/>
      <c r="BP57" s="381"/>
      <c r="BQ57" s="381"/>
      <c r="BR57" s="381"/>
      <c r="BS57" s="381"/>
      <c r="BT57" s="381"/>
      <c r="BU57" s="381"/>
      <c r="BV57" s="382"/>
      <c r="BW57" s="383">
        <f>BE57</f>
        <v>0</v>
      </c>
      <c r="BX57" s="381"/>
      <c r="BY57" s="381"/>
      <c r="BZ57" s="381"/>
      <c r="CA57" s="381"/>
      <c r="CB57" s="382"/>
    </row>
    <row r="58" spans="1:85" s="31" customFormat="1" ht="15" hidden="1">
      <c r="A58" s="350"/>
      <c r="B58" s="351"/>
      <c r="C58" s="351"/>
      <c r="D58" s="352"/>
      <c r="E58" s="697" t="s">
        <v>168</v>
      </c>
      <c r="F58" s="698"/>
      <c r="G58" s="698"/>
      <c r="H58" s="698"/>
      <c r="I58" s="698"/>
      <c r="J58" s="698"/>
      <c r="K58" s="698"/>
      <c r="L58" s="698"/>
      <c r="M58" s="698"/>
      <c r="N58" s="698"/>
      <c r="O58" s="698"/>
      <c r="P58" s="698"/>
      <c r="Q58" s="698"/>
      <c r="R58" s="698"/>
      <c r="S58" s="698"/>
      <c r="T58" s="698"/>
      <c r="U58" s="698"/>
      <c r="V58" s="698"/>
      <c r="W58" s="698"/>
      <c r="X58" s="698"/>
      <c r="Y58" s="698"/>
      <c r="Z58" s="698"/>
      <c r="AA58" s="534"/>
      <c r="AB58" s="535"/>
      <c r="AC58" s="535"/>
      <c r="AD58" s="535"/>
      <c r="AE58" s="535"/>
      <c r="AF58" s="535"/>
      <c r="AG58" s="535"/>
      <c r="AH58" s="535"/>
      <c r="AI58" s="535"/>
      <c r="AJ58" s="341" t="s">
        <v>5</v>
      </c>
      <c r="AK58" s="342"/>
      <c r="AL58" s="342"/>
      <c r="AM58" s="342"/>
      <c r="AN58" s="342"/>
      <c r="AO58" s="342"/>
      <c r="AP58" s="342"/>
      <c r="AQ58" s="342"/>
      <c r="AR58" s="342"/>
      <c r="AS58" s="342"/>
      <c r="AT58" s="343"/>
      <c r="AU58" s="341" t="s">
        <v>5</v>
      </c>
      <c r="AV58" s="342"/>
      <c r="AW58" s="342"/>
      <c r="AX58" s="342"/>
      <c r="AY58" s="342"/>
      <c r="AZ58" s="342"/>
      <c r="BA58" s="342"/>
      <c r="BB58" s="342"/>
      <c r="BC58" s="342"/>
      <c r="BD58" s="343"/>
      <c r="BE58" s="762">
        <f>BE57</f>
        <v>0</v>
      </c>
      <c r="BF58" s="763"/>
      <c r="BG58" s="763"/>
      <c r="BH58" s="763"/>
      <c r="BI58" s="763"/>
      <c r="BJ58" s="763"/>
      <c r="BK58" s="763"/>
      <c r="BL58" s="763"/>
      <c r="BM58" s="764"/>
      <c r="BN58" s="762">
        <f>BN57</f>
        <v>0</v>
      </c>
      <c r="BO58" s="763"/>
      <c r="BP58" s="763">
        <f>BP57</f>
        <v>0</v>
      </c>
      <c r="BQ58" s="763"/>
      <c r="BR58" s="763"/>
      <c r="BS58" s="763"/>
      <c r="BT58" s="763"/>
      <c r="BU58" s="763"/>
      <c r="BV58" s="764"/>
      <c r="BW58" s="878">
        <f>BW57</f>
        <v>0</v>
      </c>
      <c r="BX58" s="763"/>
      <c r="BY58" s="763"/>
      <c r="BZ58" s="763"/>
      <c r="CA58" s="763"/>
      <c r="CB58" s="764"/>
    </row>
    <row r="59" spans="1:85" s="31" customFormat="1" ht="25.5" hidden="1" customHeight="1">
      <c r="CD59" s="148"/>
      <c r="CG59" s="146"/>
    </row>
    <row r="60" spans="1:85" s="31" customFormat="1" ht="13.15" hidden="1" customHeight="1">
      <c r="B60" s="568" t="s">
        <v>389</v>
      </c>
      <c r="C60" s="568"/>
      <c r="D60" s="568"/>
      <c r="E60" s="568"/>
      <c r="F60" s="568"/>
      <c r="G60" s="568"/>
      <c r="H60" s="568"/>
      <c r="I60" s="568"/>
      <c r="J60" s="568"/>
      <c r="K60" s="568"/>
      <c r="L60" s="568"/>
      <c r="M60" s="568"/>
      <c r="N60" s="568"/>
      <c r="O60" s="568"/>
      <c r="P60" s="568"/>
      <c r="Q60" s="568"/>
      <c r="R60" s="568"/>
      <c r="S60" s="568"/>
      <c r="T60" s="568"/>
      <c r="U60" s="568"/>
      <c r="V60" s="568"/>
      <c r="W60" s="568"/>
      <c r="X60" s="568"/>
      <c r="Y60" s="568"/>
      <c r="Z60" s="568"/>
      <c r="AA60" s="568"/>
      <c r="AB60" s="568"/>
      <c r="AC60" s="568"/>
      <c r="AD60" s="568"/>
      <c r="AE60" s="568"/>
      <c r="AF60" s="568"/>
      <c r="AG60" s="568"/>
      <c r="AH60" s="568"/>
      <c r="AI60" s="568"/>
      <c r="AJ60" s="568"/>
      <c r="AK60" s="568"/>
      <c r="AL60" s="568"/>
      <c r="AM60" s="568"/>
      <c r="AN60" s="568"/>
      <c r="AO60" s="568"/>
      <c r="AP60" s="568"/>
      <c r="AQ60" s="568"/>
      <c r="AR60" s="568"/>
      <c r="AS60" s="568"/>
      <c r="AT60" s="568"/>
      <c r="AU60" s="568"/>
      <c r="AV60" s="568"/>
      <c r="AW60" s="568"/>
      <c r="AX60" s="568"/>
      <c r="AY60" s="568"/>
      <c r="AZ60" s="568"/>
      <c r="BA60" s="568"/>
      <c r="BB60" s="568"/>
      <c r="BC60" s="568"/>
      <c r="BD60" s="568"/>
      <c r="BE60" s="568"/>
      <c r="BF60" s="568"/>
      <c r="BG60" s="568"/>
      <c r="BH60" s="568"/>
      <c r="BI60" s="568"/>
      <c r="BJ60" s="568"/>
      <c r="BK60" s="568"/>
      <c r="BL60" s="568"/>
      <c r="BM60" s="568"/>
      <c r="BN60" s="568"/>
      <c r="BO60" s="568"/>
      <c r="BP60" s="568"/>
      <c r="BQ60" s="568"/>
      <c r="BR60" s="568"/>
      <c r="BS60" s="568"/>
      <c r="BT60" s="568"/>
      <c r="BU60" s="568"/>
      <c r="BV60" s="568"/>
      <c r="BW60" s="568"/>
      <c r="BX60" s="568"/>
      <c r="BY60" s="568"/>
      <c r="BZ60" s="568"/>
      <c r="CA60" s="568"/>
      <c r="CB60" s="568"/>
      <c r="CC60" s="568"/>
      <c r="CG60" s="146"/>
    </row>
    <row r="61" spans="1:85" s="31" customFormat="1" ht="27.75" hidden="1" customHeight="1">
      <c r="B61" s="568"/>
      <c r="C61" s="568"/>
      <c r="D61" s="568"/>
      <c r="E61" s="568"/>
      <c r="F61" s="568"/>
      <c r="G61" s="568"/>
      <c r="H61" s="568"/>
      <c r="I61" s="568"/>
      <c r="J61" s="568"/>
      <c r="K61" s="568"/>
      <c r="L61" s="568"/>
      <c r="M61" s="568"/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8"/>
      <c r="Z61" s="568"/>
      <c r="AA61" s="568"/>
      <c r="AB61" s="568"/>
      <c r="AC61" s="568"/>
      <c r="AD61" s="568"/>
      <c r="AE61" s="568"/>
      <c r="AF61" s="568"/>
      <c r="AG61" s="568"/>
      <c r="AH61" s="568"/>
      <c r="AI61" s="568"/>
      <c r="AJ61" s="568"/>
      <c r="AK61" s="568"/>
      <c r="AL61" s="568"/>
      <c r="AM61" s="568"/>
      <c r="AN61" s="568"/>
      <c r="AO61" s="568"/>
      <c r="AP61" s="568"/>
      <c r="AQ61" s="568"/>
      <c r="AR61" s="568"/>
      <c r="AS61" s="568"/>
      <c r="AT61" s="568"/>
      <c r="AU61" s="568"/>
      <c r="AV61" s="568"/>
      <c r="AW61" s="568"/>
      <c r="AX61" s="568"/>
      <c r="AY61" s="568"/>
      <c r="AZ61" s="568"/>
      <c r="BA61" s="568"/>
      <c r="BB61" s="568"/>
      <c r="BC61" s="568"/>
      <c r="BD61" s="568"/>
      <c r="BE61" s="568"/>
      <c r="BF61" s="568"/>
      <c r="BG61" s="568"/>
      <c r="BH61" s="568"/>
      <c r="BI61" s="568"/>
      <c r="BJ61" s="568"/>
      <c r="BK61" s="568"/>
      <c r="BL61" s="568"/>
      <c r="BM61" s="568"/>
      <c r="BN61" s="568"/>
      <c r="BO61" s="568"/>
      <c r="BP61" s="568"/>
      <c r="BQ61" s="568"/>
      <c r="BR61" s="568"/>
      <c r="BS61" s="568"/>
      <c r="BT61" s="568"/>
      <c r="BU61" s="568"/>
      <c r="BV61" s="568"/>
      <c r="BW61" s="568"/>
      <c r="BX61" s="568"/>
      <c r="BY61" s="568"/>
      <c r="BZ61" s="568"/>
      <c r="CA61" s="568"/>
      <c r="CB61" s="568"/>
      <c r="CC61" s="568"/>
      <c r="CG61" s="146"/>
    </row>
    <row r="62" spans="1:85" s="31" customFormat="1" ht="15" hidden="1">
      <c r="B62" s="568"/>
      <c r="C62" s="568"/>
      <c r="D62" s="568"/>
      <c r="E62" s="568"/>
      <c r="F62" s="568"/>
      <c r="G62" s="568"/>
      <c r="H62" s="568"/>
      <c r="I62" s="568"/>
      <c r="J62" s="568"/>
      <c r="K62" s="568"/>
      <c r="L62" s="568"/>
      <c r="M62" s="568"/>
      <c r="N62" s="568"/>
      <c r="O62" s="568"/>
      <c r="P62" s="568"/>
      <c r="Q62" s="568"/>
      <c r="R62" s="568"/>
      <c r="S62" s="568"/>
      <c r="T62" s="568"/>
      <c r="U62" s="568"/>
      <c r="V62" s="568"/>
      <c r="W62" s="568"/>
      <c r="X62" s="568"/>
      <c r="Y62" s="568"/>
      <c r="Z62" s="568"/>
      <c r="AA62" s="568"/>
      <c r="AB62" s="568"/>
      <c r="AC62" s="568"/>
      <c r="AD62" s="568"/>
      <c r="AE62" s="568"/>
      <c r="AF62" s="568"/>
      <c r="AG62" s="568"/>
      <c r="AH62" s="568"/>
      <c r="AI62" s="568"/>
      <c r="AJ62" s="568"/>
      <c r="AK62" s="568"/>
      <c r="AL62" s="568"/>
      <c r="AM62" s="568"/>
      <c r="AN62" s="568"/>
      <c r="AO62" s="568"/>
      <c r="AP62" s="568"/>
      <c r="AQ62" s="568"/>
      <c r="AR62" s="568"/>
      <c r="AS62" s="568"/>
      <c r="AT62" s="568"/>
      <c r="AU62" s="568"/>
      <c r="AV62" s="568"/>
      <c r="AW62" s="568"/>
      <c r="AX62" s="568"/>
      <c r="AY62" s="568"/>
      <c r="AZ62" s="568"/>
      <c r="BA62" s="568"/>
      <c r="BB62" s="568"/>
      <c r="BC62" s="568"/>
      <c r="BD62" s="568"/>
      <c r="BE62" s="568"/>
      <c r="BF62" s="568"/>
      <c r="BG62" s="568"/>
      <c r="BH62" s="568"/>
      <c r="BI62" s="568"/>
      <c r="BJ62" s="568"/>
      <c r="BK62" s="568"/>
      <c r="BL62" s="568"/>
      <c r="BM62" s="568"/>
      <c r="BN62" s="568"/>
      <c r="BO62" s="568"/>
      <c r="BP62" s="568"/>
      <c r="BQ62" s="568"/>
      <c r="BR62" s="568"/>
      <c r="BS62" s="568"/>
      <c r="BT62" s="568"/>
      <c r="BU62" s="568"/>
      <c r="BV62" s="568"/>
      <c r="BW62" s="568"/>
      <c r="BX62" s="568"/>
      <c r="BY62" s="568"/>
      <c r="BZ62" s="568"/>
      <c r="CA62" s="568"/>
      <c r="CB62" s="568"/>
      <c r="CC62" s="568"/>
      <c r="CG62" s="146"/>
    </row>
    <row r="63" spans="1:85" s="31" customFormat="1" ht="3.6" hidden="1" customHeight="1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G63" s="146"/>
    </row>
    <row r="64" spans="1:85" s="31" customFormat="1" ht="18" hidden="1" customHeight="1">
      <c r="B64" s="620" t="s">
        <v>161</v>
      </c>
      <c r="C64" s="620"/>
      <c r="D64" s="620"/>
      <c r="E64" s="620"/>
      <c r="F64" s="620"/>
      <c r="G64" s="620"/>
      <c r="H64" s="620"/>
      <c r="I64" s="620"/>
      <c r="J64" s="620"/>
      <c r="K64" s="620"/>
      <c r="L64" s="620"/>
      <c r="M64" s="620"/>
      <c r="N64" s="620"/>
      <c r="O64" s="620"/>
      <c r="P64" s="620"/>
      <c r="Q64" s="620"/>
      <c r="R64" s="620"/>
      <c r="S64" s="620"/>
      <c r="T64" s="620"/>
      <c r="U64" s="620"/>
      <c r="V64" s="620"/>
      <c r="W64" s="620"/>
      <c r="X64" s="620"/>
      <c r="Y64" s="620"/>
      <c r="Z64" s="620"/>
      <c r="AA64" s="620"/>
      <c r="AB64" s="620"/>
      <c r="AC64" s="620"/>
      <c r="AD64" s="620"/>
      <c r="AE64" s="620"/>
      <c r="AF64" s="570" t="s">
        <v>419</v>
      </c>
      <c r="AG64" s="570"/>
      <c r="AH64" s="570"/>
      <c r="AI64" s="570"/>
      <c r="AJ64" s="570"/>
      <c r="AK64" s="570"/>
      <c r="AL64" s="570"/>
      <c r="AM64" s="570"/>
      <c r="AN64" s="570"/>
      <c r="AO64" s="570"/>
      <c r="AP64" s="570"/>
      <c r="AQ64" s="570"/>
      <c r="AR64" s="570"/>
      <c r="AS64" s="570"/>
      <c r="AT64" s="570"/>
      <c r="AU64" s="570"/>
      <c r="AV64" s="570"/>
      <c r="AW64" s="570"/>
      <c r="AX64" s="570"/>
      <c r="AY64" s="570"/>
      <c r="AZ64" s="570"/>
      <c r="BA64" s="570"/>
      <c r="BB64" s="570"/>
      <c r="BC64" s="570"/>
      <c r="BD64" s="570"/>
      <c r="BE64" s="570"/>
      <c r="BF64" s="570"/>
      <c r="BG64" s="570"/>
      <c r="BH64" s="570"/>
      <c r="BI64" s="570"/>
      <c r="BJ64" s="570"/>
      <c r="BK64" s="570"/>
      <c r="BL64" s="570"/>
      <c r="BM64" s="570"/>
      <c r="BN64" s="570"/>
      <c r="BO64" s="570"/>
      <c r="BP64" s="570"/>
      <c r="BQ64" s="570"/>
      <c r="BR64" s="570"/>
      <c r="BS64" s="570"/>
      <c r="BT64" s="570"/>
      <c r="BU64" s="570"/>
      <c r="BV64" s="570"/>
      <c r="BW64" s="570"/>
      <c r="BX64" s="570"/>
      <c r="BY64" s="570"/>
      <c r="BZ64" s="570"/>
      <c r="CA64" s="570"/>
      <c r="CB64" s="570"/>
      <c r="CC64" s="570"/>
      <c r="CG64" s="146"/>
    </row>
    <row r="65" spans="1:85" s="31" customFormat="1" ht="6" hidden="1" customHeight="1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G65" s="146"/>
    </row>
    <row r="66" spans="1:85" s="31" customFormat="1" ht="15" hidden="1">
      <c r="B66" s="33" t="s">
        <v>162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570" t="s">
        <v>209</v>
      </c>
      <c r="U66" s="570"/>
      <c r="V66" s="570"/>
      <c r="W66" s="570"/>
      <c r="X66" s="570"/>
      <c r="Y66" s="570"/>
      <c r="Z66" s="570"/>
      <c r="AA66" s="570"/>
      <c r="AB66" s="570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570"/>
      <c r="AN66" s="570"/>
      <c r="AO66" s="570"/>
      <c r="AP66" s="570"/>
      <c r="AQ66" s="570"/>
      <c r="AR66" s="570"/>
      <c r="AS66" s="570"/>
      <c r="AT66" s="570"/>
      <c r="AU66" s="570"/>
      <c r="AV66" s="570"/>
      <c r="AW66" s="570"/>
      <c r="AX66" s="570"/>
      <c r="AY66" s="570"/>
      <c r="AZ66" s="570"/>
      <c r="BA66" s="570"/>
      <c r="BB66" s="570"/>
      <c r="BC66" s="570"/>
      <c r="BD66" s="570"/>
      <c r="BE66" s="570"/>
      <c r="BF66" s="570"/>
      <c r="BG66" s="570"/>
      <c r="BH66" s="570"/>
      <c r="BI66" s="570"/>
      <c r="BJ66" s="570"/>
      <c r="BK66" s="570"/>
      <c r="BL66" s="570"/>
      <c r="BM66" s="570"/>
      <c r="BN66" s="570"/>
      <c r="BO66" s="570"/>
      <c r="BP66" s="570"/>
      <c r="BQ66" s="570"/>
      <c r="BR66" s="570"/>
      <c r="BS66" s="570"/>
      <c r="BT66" s="570"/>
      <c r="BU66" s="570"/>
      <c r="BV66" s="570"/>
      <c r="BW66" s="570"/>
      <c r="BX66" s="570"/>
      <c r="BY66" s="570"/>
      <c r="BZ66" s="570"/>
      <c r="CA66" s="570"/>
      <c r="CB66" s="570"/>
      <c r="CC66" s="570"/>
      <c r="CG66" s="146"/>
    </row>
    <row r="67" spans="1:85" s="31" customFormat="1" ht="15" hidden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G67" s="146"/>
    </row>
    <row r="68" spans="1:85" s="31" customFormat="1" ht="15" hidden="1">
      <c r="B68" s="33" t="s">
        <v>164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598" t="s">
        <v>230</v>
      </c>
      <c r="AJ68" s="598"/>
      <c r="AK68" s="598"/>
      <c r="AL68" s="598"/>
      <c r="AM68" s="598"/>
      <c r="AN68" s="598"/>
      <c r="AO68" s="598"/>
      <c r="AP68" s="598"/>
      <c r="AQ68" s="598"/>
      <c r="AR68" s="598"/>
      <c r="AS68" s="598"/>
      <c r="AT68" s="598"/>
      <c r="AU68" s="598"/>
      <c r="AV68" s="598"/>
      <c r="AW68" s="598"/>
      <c r="AX68" s="598"/>
      <c r="AY68" s="598"/>
      <c r="AZ68" s="598"/>
      <c r="BA68" s="598"/>
      <c r="BB68" s="598"/>
      <c r="BC68" s="598"/>
      <c r="BD68" s="598"/>
      <c r="BE68" s="598"/>
      <c r="BF68" s="598"/>
      <c r="BG68" s="598"/>
      <c r="BH68" s="598"/>
      <c r="BI68" s="598"/>
      <c r="BJ68" s="598"/>
      <c r="BK68" s="598"/>
      <c r="BL68" s="598"/>
      <c r="BM68" s="598"/>
      <c r="BN68" s="598"/>
      <c r="BO68" s="598"/>
      <c r="BP68" s="598"/>
      <c r="BQ68" s="598"/>
      <c r="BR68" s="598"/>
      <c r="BS68" s="598"/>
      <c r="BT68" s="598"/>
      <c r="BU68" s="598"/>
      <c r="BV68" s="598"/>
      <c r="BW68" s="598"/>
      <c r="BX68" s="598"/>
      <c r="BY68" s="598"/>
      <c r="BZ68" s="598"/>
      <c r="CA68" s="598"/>
      <c r="CB68" s="598"/>
      <c r="CC68" s="598"/>
      <c r="CG68" s="146"/>
    </row>
    <row r="69" spans="1:85" s="31" customFormat="1" ht="13.15" hidden="1" customHeight="1">
      <c r="CG69" s="146"/>
    </row>
    <row r="70" spans="1:85" s="31" customFormat="1" ht="13.15" hidden="1" customHeight="1">
      <c r="A70" s="768" t="s">
        <v>187</v>
      </c>
      <c r="B70" s="769"/>
      <c r="C70" s="769"/>
      <c r="D70" s="770"/>
      <c r="E70" s="824" t="s">
        <v>210</v>
      </c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7"/>
      <c r="AM70" s="347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7"/>
      <c r="AY70" s="347"/>
      <c r="AZ70" s="867" t="s">
        <v>318</v>
      </c>
      <c r="BA70" s="536"/>
      <c r="BB70" s="536"/>
      <c r="BC70" s="536"/>
      <c r="BD70" s="536"/>
      <c r="BE70" s="536"/>
      <c r="BF70" s="536"/>
      <c r="BG70" s="824" t="s">
        <v>319</v>
      </c>
      <c r="BH70" s="406"/>
      <c r="BI70" s="406"/>
      <c r="BJ70" s="406"/>
      <c r="BK70" s="406"/>
      <c r="BL70" s="406"/>
      <c r="BM70" s="406"/>
      <c r="BN70" s="406"/>
      <c r="BO70" s="406"/>
      <c r="BP70" s="406"/>
      <c r="BQ70" s="406"/>
      <c r="BR70" s="406"/>
      <c r="BS70" s="406"/>
      <c r="BT70" s="406"/>
      <c r="BU70" s="406"/>
      <c r="BV70" s="406"/>
      <c r="BW70" s="406"/>
      <c r="BX70" s="406"/>
      <c r="BY70" s="406"/>
      <c r="BZ70" s="406"/>
      <c r="CA70" s="406"/>
      <c r="CB70" s="406"/>
      <c r="CC70" s="406"/>
      <c r="CG70" s="146"/>
    </row>
    <row r="71" spans="1:85" s="31" customFormat="1" ht="12.6" hidden="1" customHeight="1">
      <c r="A71" s="793"/>
      <c r="B71" s="794"/>
      <c r="C71" s="794"/>
      <c r="D71" s="795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7"/>
      <c r="AG71" s="347"/>
      <c r="AH71" s="347"/>
      <c r="AI71" s="347"/>
      <c r="AJ71" s="347"/>
      <c r="AK71" s="347"/>
      <c r="AL71" s="347"/>
      <c r="AM71" s="347"/>
      <c r="AN71" s="347"/>
      <c r="AO71" s="347"/>
      <c r="AP71" s="347"/>
      <c r="AQ71" s="347"/>
      <c r="AR71" s="347"/>
      <c r="AS71" s="347"/>
      <c r="AT71" s="347"/>
      <c r="AU71" s="347"/>
      <c r="AV71" s="347"/>
      <c r="AW71" s="347"/>
      <c r="AX71" s="347"/>
      <c r="AY71" s="347"/>
      <c r="AZ71" s="536"/>
      <c r="BA71" s="536"/>
      <c r="BB71" s="536"/>
      <c r="BC71" s="536"/>
      <c r="BD71" s="536"/>
      <c r="BE71" s="536"/>
      <c r="BF71" s="536"/>
      <c r="BG71" s="406"/>
      <c r="BH71" s="406"/>
      <c r="BI71" s="406"/>
      <c r="BJ71" s="406"/>
      <c r="BK71" s="406"/>
      <c r="BL71" s="406"/>
      <c r="BM71" s="406"/>
      <c r="BN71" s="406"/>
      <c r="BO71" s="406"/>
      <c r="BP71" s="406"/>
      <c r="BQ71" s="406"/>
      <c r="BR71" s="406"/>
      <c r="BS71" s="406"/>
      <c r="BT71" s="406"/>
      <c r="BU71" s="406"/>
      <c r="BV71" s="406"/>
      <c r="BW71" s="406"/>
      <c r="BX71" s="406"/>
      <c r="BY71" s="406"/>
      <c r="BZ71" s="406"/>
      <c r="CA71" s="406"/>
      <c r="CB71" s="406"/>
      <c r="CC71" s="406"/>
      <c r="CG71" s="146"/>
    </row>
    <row r="72" spans="1:85" s="31" customFormat="1" ht="15" hidden="1" customHeight="1">
      <c r="A72" s="793"/>
      <c r="B72" s="794"/>
      <c r="C72" s="794"/>
      <c r="D72" s="795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47"/>
      <c r="AH72" s="347"/>
      <c r="AI72" s="347"/>
      <c r="AJ72" s="347"/>
      <c r="AK72" s="347"/>
      <c r="AL72" s="347"/>
      <c r="AM72" s="347"/>
      <c r="AN72" s="347"/>
      <c r="AO72" s="347"/>
      <c r="AP72" s="347"/>
      <c r="AQ72" s="347"/>
      <c r="AR72" s="347"/>
      <c r="AS72" s="347"/>
      <c r="AT72" s="347"/>
      <c r="AU72" s="347"/>
      <c r="AV72" s="347"/>
      <c r="AW72" s="347"/>
      <c r="AX72" s="347"/>
      <c r="AY72" s="347"/>
      <c r="AZ72" s="536"/>
      <c r="BA72" s="536"/>
      <c r="BB72" s="536"/>
      <c r="BC72" s="536"/>
      <c r="BD72" s="536"/>
      <c r="BE72" s="536"/>
      <c r="BF72" s="536"/>
      <c r="BG72" s="423" t="s">
        <v>275</v>
      </c>
      <c r="BH72" s="862"/>
      <c r="BI72" s="862"/>
      <c r="BJ72" s="862"/>
      <c r="BK72" s="862"/>
      <c r="BL72" s="862"/>
      <c r="BM72" s="862"/>
      <c r="BN72" s="862"/>
      <c r="BO72" s="862"/>
      <c r="BP72" s="862"/>
      <c r="BQ72" s="806" t="s">
        <v>274</v>
      </c>
      <c r="BR72" s="863"/>
      <c r="BS72" s="863"/>
      <c r="BT72" s="863"/>
      <c r="BU72" s="863"/>
      <c r="BV72" s="863"/>
      <c r="BW72" s="863"/>
      <c r="BX72" s="863"/>
      <c r="BY72" s="863"/>
      <c r="BZ72" s="863"/>
      <c r="CA72" s="863"/>
      <c r="CB72" s="863"/>
      <c r="CC72" s="863"/>
      <c r="CG72" s="146"/>
    </row>
    <row r="73" spans="1:85" s="31" customFormat="1" ht="39.75" hidden="1" customHeight="1">
      <c r="A73" s="821"/>
      <c r="B73" s="822"/>
      <c r="C73" s="822"/>
      <c r="D73" s="823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47"/>
      <c r="AH73" s="347"/>
      <c r="AI73" s="347"/>
      <c r="AJ73" s="347"/>
      <c r="AK73" s="347"/>
      <c r="AL73" s="347"/>
      <c r="AM73" s="347"/>
      <c r="AN73" s="347"/>
      <c r="AO73" s="347"/>
      <c r="AP73" s="347"/>
      <c r="AQ73" s="347"/>
      <c r="AR73" s="347"/>
      <c r="AS73" s="347"/>
      <c r="AT73" s="347"/>
      <c r="AU73" s="347"/>
      <c r="AV73" s="347"/>
      <c r="AW73" s="347"/>
      <c r="AX73" s="347"/>
      <c r="AY73" s="347"/>
      <c r="AZ73" s="536"/>
      <c r="BA73" s="536"/>
      <c r="BB73" s="536"/>
      <c r="BC73" s="536"/>
      <c r="BD73" s="536"/>
      <c r="BE73" s="536"/>
      <c r="BF73" s="536"/>
      <c r="BG73" s="862"/>
      <c r="BH73" s="862"/>
      <c r="BI73" s="862"/>
      <c r="BJ73" s="862"/>
      <c r="BK73" s="862"/>
      <c r="BL73" s="862"/>
      <c r="BM73" s="862"/>
      <c r="BN73" s="862"/>
      <c r="BO73" s="862"/>
      <c r="BP73" s="862"/>
      <c r="BQ73" s="384" t="s">
        <v>276</v>
      </c>
      <c r="BR73" s="385"/>
      <c r="BS73" s="385"/>
      <c r="BT73" s="385"/>
      <c r="BU73" s="385"/>
      <c r="BV73" s="385"/>
      <c r="BW73" s="385"/>
      <c r="BX73" s="385"/>
      <c r="BY73" s="384" t="s">
        <v>490</v>
      </c>
      <c r="BZ73" s="385"/>
      <c r="CA73" s="385"/>
      <c r="CB73" s="385"/>
      <c r="CC73" s="385"/>
      <c r="CG73" s="146"/>
    </row>
    <row r="74" spans="1:85" s="31" customFormat="1" ht="26.25" hidden="1" customHeight="1">
      <c r="A74" s="738">
        <v>1</v>
      </c>
      <c r="B74" s="739"/>
      <c r="C74" s="739"/>
      <c r="D74" s="740"/>
      <c r="E74" s="590">
        <v>2</v>
      </c>
      <c r="F74" s="864"/>
      <c r="G74" s="864"/>
      <c r="H74" s="864"/>
      <c r="I74" s="864"/>
      <c r="J74" s="864"/>
      <c r="K74" s="864"/>
      <c r="L74" s="864"/>
      <c r="M74" s="864"/>
      <c r="N74" s="864"/>
      <c r="O74" s="864"/>
      <c r="P74" s="864"/>
      <c r="Q74" s="864"/>
      <c r="R74" s="864"/>
      <c r="S74" s="864"/>
      <c r="T74" s="864"/>
      <c r="U74" s="864"/>
      <c r="V74" s="864"/>
      <c r="W74" s="864"/>
      <c r="X74" s="864"/>
      <c r="Y74" s="864"/>
      <c r="Z74" s="864"/>
      <c r="AA74" s="864"/>
      <c r="AB74" s="864"/>
      <c r="AC74" s="864"/>
      <c r="AD74" s="864"/>
      <c r="AE74" s="864"/>
      <c r="AF74" s="864"/>
      <c r="AG74" s="864"/>
      <c r="AH74" s="864"/>
      <c r="AI74" s="864"/>
      <c r="AJ74" s="864"/>
      <c r="AK74" s="864"/>
      <c r="AL74" s="864"/>
      <c r="AM74" s="864"/>
      <c r="AN74" s="864"/>
      <c r="AO74" s="864"/>
      <c r="AP74" s="864"/>
      <c r="AQ74" s="864"/>
      <c r="AR74" s="864"/>
      <c r="AS74" s="864"/>
      <c r="AT74" s="864"/>
      <c r="AU74" s="864"/>
      <c r="AV74" s="864"/>
      <c r="AW74" s="864"/>
      <c r="AX74" s="864"/>
      <c r="AY74" s="864"/>
      <c r="AZ74" s="865">
        <v>3</v>
      </c>
      <c r="BA74" s="866"/>
      <c r="BB74" s="866"/>
      <c r="BC74" s="866"/>
      <c r="BD74" s="866"/>
      <c r="BE74" s="866"/>
      <c r="BF74" s="866"/>
      <c r="BG74" s="865">
        <v>4</v>
      </c>
      <c r="BH74" s="866"/>
      <c r="BI74" s="866"/>
      <c r="BJ74" s="866"/>
      <c r="BK74" s="866"/>
      <c r="BL74" s="866"/>
      <c r="BM74" s="866"/>
      <c r="BN74" s="866"/>
      <c r="BO74" s="866"/>
      <c r="BP74" s="866"/>
      <c r="BQ74" s="590">
        <v>5</v>
      </c>
      <c r="BR74" s="866"/>
      <c r="BS74" s="866"/>
      <c r="BT74" s="866"/>
      <c r="BU74" s="866"/>
      <c r="BV74" s="866"/>
      <c r="BW74" s="866"/>
      <c r="BX74" s="866"/>
      <c r="BY74" s="590">
        <v>6</v>
      </c>
      <c r="BZ74" s="864"/>
      <c r="CA74" s="864"/>
      <c r="CB74" s="864"/>
      <c r="CC74" s="864"/>
      <c r="CG74" s="146"/>
    </row>
    <row r="75" spans="1:85" s="31" customFormat="1" ht="15" hidden="1" customHeight="1">
      <c r="A75" s="854">
        <v>1</v>
      </c>
      <c r="B75" s="855"/>
      <c r="C75" s="855"/>
      <c r="D75" s="856"/>
      <c r="E75" s="895" t="s">
        <v>211</v>
      </c>
      <c r="F75" s="535"/>
      <c r="G75" s="535"/>
      <c r="H75" s="535"/>
      <c r="I75" s="535"/>
      <c r="J75" s="535"/>
      <c r="K75" s="535"/>
      <c r="L75" s="535"/>
      <c r="M75" s="535"/>
      <c r="N75" s="535"/>
      <c r="O75" s="535"/>
      <c r="P75" s="535"/>
      <c r="Q75" s="535"/>
      <c r="R75" s="535"/>
      <c r="S75" s="535"/>
      <c r="T75" s="535"/>
      <c r="U75" s="535"/>
      <c r="V75" s="535"/>
      <c r="W75" s="535"/>
      <c r="X75" s="535"/>
      <c r="Y75" s="535"/>
      <c r="Z75" s="535"/>
      <c r="AA75" s="535"/>
      <c r="AB75" s="535"/>
      <c r="AC75" s="535"/>
      <c r="AD75" s="535"/>
      <c r="AE75" s="535"/>
      <c r="AF75" s="535"/>
      <c r="AG75" s="535"/>
      <c r="AH75" s="535"/>
      <c r="AI75" s="535"/>
      <c r="AJ75" s="535"/>
      <c r="AK75" s="535"/>
      <c r="AL75" s="535"/>
      <c r="AM75" s="535"/>
      <c r="AN75" s="535"/>
      <c r="AO75" s="535"/>
      <c r="AP75" s="535"/>
      <c r="AQ75" s="535"/>
      <c r="AR75" s="535"/>
      <c r="AS75" s="535"/>
      <c r="AT75" s="535"/>
      <c r="AU75" s="535"/>
      <c r="AV75" s="535"/>
      <c r="AW75" s="535"/>
      <c r="AX75" s="535"/>
      <c r="AY75" s="535"/>
      <c r="AZ75" s="407">
        <f>BI22</f>
        <v>0</v>
      </c>
      <c r="BA75" s="896"/>
      <c r="BB75" s="896"/>
      <c r="BC75" s="896"/>
      <c r="BD75" s="896"/>
      <c r="BE75" s="896"/>
      <c r="BF75" s="896"/>
      <c r="BG75" s="554">
        <f>BG77+BG78+BG80</f>
        <v>0</v>
      </c>
      <c r="BH75" s="538"/>
      <c r="BI75" s="538"/>
      <c r="BJ75" s="538"/>
      <c r="BK75" s="538"/>
      <c r="BL75" s="538"/>
      <c r="BM75" s="538"/>
      <c r="BN75" s="538"/>
      <c r="BO75" s="538"/>
      <c r="BP75" s="539"/>
      <c r="BQ75" s="554">
        <f>BQ77+BQ78+BQ80</f>
        <v>0</v>
      </c>
      <c r="BR75" s="538"/>
      <c r="BS75" s="538"/>
      <c r="BT75" s="538"/>
      <c r="BU75" s="538"/>
      <c r="BV75" s="538"/>
      <c r="BW75" s="538"/>
      <c r="BX75" s="539"/>
      <c r="BY75" s="554">
        <f>BY77+BY78+BY80</f>
        <v>0</v>
      </c>
      <c r="BZ75" s="538"/>
      <c r="CA75" s="538"/>
      <c r="CB75" s="538"/>
      <c r="CC75" s="539"/>
      <c r="CG75" s="146"/>
    </row>
    <row r="76" spans="1:85" s="31" customFormat="1" ht="15" hidden="1">
      <c r="A76" s="768" t="s">
        <v>98</v>
      </c>
      <c r="B76" s="769"/>
      <c r="C76" s="769"/>
      <c r="D76" s="770"/>
      <c r="E76" s="843" t="s">
        <v>30</v>
      </c>
      <c r="F76" s="844"/>
      <c r="G76" s="844"/>
      <c r="H76" s="844"/>
      <c r="I76" s="844"/>
      <c r="J76" s="844"/>
      <c r="K76" s="844"/>
      <c r="L76" s="844"/>
      <c r="M76" s="844"/>
      <c r="N76" s="844"/>
      <c r="O76" s="844"/>
      <c r="P76" s="844"/>
      <c r="Q76" s="844"/>
      <c r="R76" s="844"/>
      <c r="S76" s="844"/>
      <c r="T76" s="844"/>
      <c r="U76" s="844"/>
      <c r="V76" s="844"/>
      <c r="W76" s="844"/>
      <c r="X76" s="844"/>
      <c r="Y76" s="844"/>
      <c r="Z76" s="844"/>
      <c r="AA76" s="844"/>
      <c r="AB76" s="844"/>
      <c r="AC76" s="844"/>
      <c r="AD76" s="844"/>
      <c r="AE76" s="844"/>
      <c r="AF76" s="844"/>
      <c r="AG76" s="844"/>
      <c r="AH76" s="844"/>
      <c r="AI76" s="844"/>
      <c r="AJ76" s="844"/>
      <c r="AK76" s="844"/>
      <c r="AL76" s="844"/>
      <c r="AM76" s="844"/>
      <c r="AN76" s="844"/>
      <c r="AO76" s="844"/>
      <c r="AP76" s="844"/>
      <c r="AQ76" s="844"/>
      <c r="AR76" s="844"/>
      <c r="AS76" s="844"/>
      <c r="AT76" s="844"/>
      <c r="AU76" s="844"/>
      <c r="AV76" s="844"/>
      <c r="AW76" s="844"/>
      <c r="AX76" s="844"/>
      <c r="AY76" s="845"/>
      <c r="AZ76" s="897"/>
      <c r="BA76" s="839"/>
      <c r="BB76" s="839"/>
      <c r="BC76" s="839"/>
      <c r="BD76" s="839"/>
      <c r="BE76" s="839"/>
      <c r="BF76" s="840"/>
      <c r="BG76" s="809"/>
      <c r="BH76" s="810"/>
      <c r="BI76" s="810"/>
      <c r="BJ76" s="810"/>
      <c r="BK76" s="810"/>
      <c r="BL76" s="810"/>
      <c r="BM76" s="810"/>
      <c r="BN76" s="810"/>
      <c r="BO76" s="810"/>
      <c r="BP76" s="811"/>
      <c r="BQ76" s="809"/>
      <c r="BR76" s="810"/>
      <c r="BS76" s="810"/>
      <c r="BT76" s="810"/>
      <c r="BU76" s="810"/>
      <c r="BV76" s="810"/>
      <c r="BW76" s="810"/>
      <c r="BX76" s="811"/>
      <c r="BY76" s="809"/>
      <c r="BZ76" s="810"/>
      <c r="CA76" s="810"/>
      <c r="CB76" s="810"/>
      <c r="CC76" s="811"/>
      <c r="CG76" s="146"/>
    </row>
    <row r="77" spans="1:85" s="31" customFormat="1" ht="15" hidden="1">
      <c r="A77" s="821"/>
      <c r="B77" s="822"/>
      <c r="C77" s="822"/>
      <c r="D77" s="823"/>
      <c r="E77" s="812" t="s">
        <v>233</v>
      </c>
      <c r="F77" s="813"/>
      <c r="G77" s="813"/>
      <c r="H77" s="813"/>
      <c r="I77" s="813"/>
      <c r="J77" s="813"/>
      <c r="K77" s="813"/>
      <c r="L77" s="813"/>
      <c r="M77" s="813"/>
      <c r="N77" s="813"/>
      <c r="O77" s="813"/>
      <c r="P77" s="813"/>
      <c r="Q77" s="813"/>
      <c r="R77" s="813"/>
      <c r="S77" s="813"/>
      <c r="T77" s="813"/>
      <c r="U77" s="813"/>
      <c r="V77" s="813"/>
      <c r="W77" s="813"/>
      <c r="X77" s="813"/>
      <c r="Y77" s="813"/>
      <c r="Z77" s="813"/>
      <c r="AA77" s="813"/>
      <c r="AB77" s="813"/>
      <c r="AC77" s="813"/>
      <c r="AD77" s="813"/>
      <c r="AE77" s="813"/>
      <c r="AF77" s="813"/>
      <c r="AG77" s="813"/>
      <c r="AH77" s="813"/>
      <c r="AI77" s="813"/>
      <c r="AJ77" s="813"/>
      <c r="AK77" s="813"/>
      <c r="AL77" s="813"/>
      <c r="AM77" s="813"/>
      <c r="AN77" s="813"/>
      <c r="AO77" s="813"/>
      <c r="AP77" s="813"/>
      <c r="AQ77" s="813"/>
      <c r="AR77" s="813"/>
      <c r="AS77" s="813"/>
      <c r="AT77" s="813"/>
      <c r="AU77" s="813"/>
      <c r="AV77" s="813"/>
      <c r="AW77" s="813"/>
      <c r="AX77" s="813"/>
      <c r="AY77" s="814"/>
      <c r="AZ77" s="815"/>
      <c r="BA77" s="816"/>
      <c r="BB77" s="816"/>
      <c r="BC77" s="816"/>
      <c r="BD77" s="816"/>
      <c r="BE77" s="816"/>
      <c r="BF77" s="817"/>
      <c r="BG77" s="818">
        <f>ROUND(AZ75*22%,0)</f>
        <v>0</v>
      </c>
      <c r="BH77" s="819"/>
      <c r="BI77" s="819"/>
      <c r="BJ77" s="819"/>
      <c r="BK77" s="819"/>
      <c r="BL77" s="819"/>
      <c r="BM77" s="819"/>
      <c r="BN77" s="819"/>
      <c r="BO77" s="819"/>
      <c r="BP77" s="820"/>
      <c r="BQ77" s="818">
        <f>BG77</f>
        <v>0</v>
      </c>
      <c r="BR77" s="819"/>
      <c r="BS77" s="819"/>
      <c r="BT77" s="819"/>
      <c r="BU77" s="819"/>
      <c r="BV77" s="819"/>
      <c r="BW77" s="819"/>
      <c r="BX77" s="820"/>
      <c r="BY77" s="818">
        <f>BG77</f>
        <v>0</v>
      </c>
      <c r="BZ77" s="819"/>
      <c r="CA77" s="819"/>
      <c r="CB77" s="819"/>
      <c r="CC77" s="820"/>
      <c r="CG77" s="146"/>
    </row>
    <row r="78" spans="1:85" s="31" customFormat="1" ht="34.5" hidden="1" customHeight="1">
      <c r="A78" s="854" t="s">
        <v>100</v>
      </c>
      <c r="B78" s="855"/>
      <c r="C78" s="855"/>
      <c r="D78" s="856"/>
      <c r="E78" s="857" t="s">
        <v>234</v>
      </c>
      <c r="F78" s="858"/>
      <c r="G78" s="858"/>
      <c r="H78" s="858"/>
      <c r="I78" s="858"/>
      <c r="J78" s="858"/>
      <c r="K78" s="858"/>
      <c r="L78" s="858"/>
      <c r="M78" s="858"/>
      <c r="N78" s="858"/>
      <c r="O78" s="858"/>
      <c r="P78" s="858"/>
      <c r="Q78" s="858"/>
      <c r="R78" s="858"/>
      <c r="S78" s="858"/>
      <c r="T78" s="858"/>
      <c r="U78" s="858"/>
      <c r="V78" s="858"/>
      <c r="W78" s="858"/>
      <c r="X78" s="858"/>
      <c r="Y78" s="858"/>
      <c r="Z78" s="858"/>
      <c r="AA78" s="858"/>
      <c r="AB78" s="858"/>
      <c r="AC78" s="858"/>
      <c r="AD78" s="858"/>
      <c r="AE78" s="858"/>
      <c r="AF78" s="858"/>
      <c r="AG78" s="858"/>
      <c r="AH78" s="858"/>
      <c r="AI78" s="858"/>
      <c r="AJ78" s="858"/>
      <c r="AK78" s="858"/>
      <c r="AL78" s="858"/>
      <c r="AM78" s="858"/>
      <c r="AN78" s="858"/>
      <c r="AO78" s="858"/>
      <c r="AP78" s="858"/>
      <c r="AQ78" s="858"/>
      <c r="AR78" s="858"/>
      <c r="AS78" s="858"/>
      <c r="AT78" s="858"/>
      <c r="AU78" s="858"/>
      <c r="AV78" s="858"/>
      <c r="AW78" s="858"/>
      <c r="AX78" s="858"/>
      <c r="AY78" s="858"/>
      <c r="AZ78" s="859"/>
      <c r="BA78" s="860"/>
      <c r="BB78" s="860"/>
      <c r="BC78" s="860"/>
      <c r="BD78" s="860"/>
      <c r="BE78" s="860"/>
      <c r="BF78" s="861"/>
      <c r="BG78" s="554"/>
      <c r="BH78" s="538"/>
      <c r="BI78" s="538"/>
      <c r="BJ78" s="538"/>
      <c r="BK78" s="538"/>
      <c r="BL78" s="538"/>
      <c r="BM78" s="538"/>
      <c r="BN78" s="538"/>
      <c r="BO78" s="538"/>
      <c r="BP78" s="539"/>
      <c r="BQ78" s="554"/>
      <c r="BR78" s="538"/>
      <c r="BS78" s="538"/>
      <c r="BT78" s="538"/>
      <c r="BU78" s="538"/>
      <c r="BV78" s="538"/>
      <c r="BW78" s="538"/>
      <c r="BX78" s="539"/>
      <c r="BY78" s="554"/>
      <c r="BZ78" s="538"/>
      <c r="CA78" s="538"/>
      <c r="CB78" s="538"/>
      <c r="CC78" s="539"/>
      <c r="CG78" s="146"/>
    </row>
    <row r="79" spans="1:85" s="31" customFormat="1" ht="21" hidden="1" customHeight="1">
      <c r="A79" s="768" t="s">
        <v>102</v>
      </c>
      <c r="B79" s="769"/>
      <c r="C79" s="769"/>
      <c r="D79" s="770"/>
      <c r="E79" s="843" t="s">
        <v>235</v>
      </c>
      <c r="F79" s="844"/>
      <c r="G79" s="844"/>
      <c r="H79" s="844"/>
      <c r="I79" s="844"/>
      <c r="J79" s="844"/>
      <c r="K79" s="844"/>
      <c r="L79" s="844"/>
      <c r="M79" s="844"/>
      <c r="N79" s="844"/>
      <c r="O79" s="844"/>
      <c r="P79" s="844"/>
      <c r="Q79" s="844"/>
      <c r="R79" s="844"/>
      <c r="S79" s="844"/>
      <c r="T79" s="844"/>
      <c r="U79" s="844"/>
      <c r="V79" s="844"/>
      <c r="W79" s="844"/>
      <c r="X79" s="844"/>
      <c r="Y79" s="844"/>
      <c r="Z79" s="844"/>
      <c r="AA79" s="844"/>
      <c r="AB79" s="844"/>
      <c r="AC79" s="844"/>
      <c r="AD79" s="844"/>
      <c r="AE79" s="844"/>
      <c r="AF79" s="844"/>
      <c r="AG79" s="844"/>
      <c r="AH79" s="844"/>
      <c r="AI79" s="844"/>
      <c r="AJ79" s="844"/>
      <c r="AK79" s="844"/>
      <c r="AL79" s="844"/>
      <c r="AM79" s="844"/>
      <c r="AN79" s="844"/>
      <c r="AO79" s="844"/>
      <c r="AP79" s="844"/>
      <c r="AQ79" s="844"/>
      <c r="AR79" s="844"/>
      <c r="AS79" s="844"/>
      <c r="AT79" s="844"/>
      <c r="AU79" s="844"/>
      <c r="AV79" s="844"/>
      <c r="AW79" s="844"/>
      <c r="AX79" s="844"/>
      <c r="AY79" s="845"/>
      <c r="AZ79" s="838"/>
      <c r="BA79" s="839"/>
      <c r="BB79" s="839"/>
      <c r="BC79" s="839"/>
      <c r="BD79" s="839"/>
      <c r="BE79" s="839"/>
      <c r="BF79" s="840"/>
      <c r="BG79" s="809"/>
      <c r="BH79" s="810"/>
      <c r="BI79" s="810"/>
      <c r="BJ79" s="810"/>
      <c r="BK79" s="810"/>
      <c r="BL79" s="810"/>
      <c r="BM79" s="810"/>
      <c r="BN79" s="810"/>
      <c r="BO79" s="810"/>
      <c r="BP79" s="811"/>
      <c r="BQ79" s="809"/>
      <c r="BR79" s="810"/>
      <c r="BS79" s="810"/>
      <c r="BT79" s="810"/>
      <c r="BU79" s="810"/>
      <c r="BV79" s="810"/>
      <c r="BW79" s="810"/>
      <c r="BX79" s="811"/>
      <c r="BY79" s="809"/>
      <c r="BZ79" s="810"/>
      <c r="CA79" s="810"/>
      <c r="CB79" s="810"/>
      <c r="CC79" s="811"/>
      <c r="CG79" s="146"/>
    </row>
    <row r="80" spans="1:85" s="31" customFormat="1" ht="21" hidden="1" customHeight="1">
      <c r="A80" s="821"/>
      <c r="B80" s="822"/>
      <c r="C80" s="822"/>
      <c r="D80" s="823"/>
      <c r="E80" s="812" t="s">
        <v>236</v>
      </c>
      <c r="F80" s="813"/>
      <c r="G80" s="813"/>
      <c r="H80" s="813"/>
      <c r="I80" s="813"/>
      <c r="J80" s="813"/>
      <c r="K80" s="813"/>
      <c r="L80" s="813"/>
      <c r="M80" s="813"/>
      <c r="N80" s="813"/>
      <c r="O80" s="813"/>
      <c r="P80" s="813"/>
      <c r="Q80" s="813"/>
      <c r="R80" s="813"/>
      <c r="S80" s="813"/>
      <c r="T80" s="813"/>
      <c r="U80" s="813"/>
      <c r="V80" s="813"/>
      <c r="W80" s="813"/>
      <c r="X80" s="813"/>
      <c r="Y80" s="813"/>
      <c r="Z80" s="813"/>
      <c r="AA80" s="813"/>
      <c r="AB80" s="813"/>
      <c r="AC80" s="813"/>
      <c r="AD80" s="813"/>
      <c r="AE80" s="813"/>
      <c r="AF80" s="813"/>
      <c r="AG80" s="813"/>
      <c r="AH80" s="813"/>
      <c r="AI80" s="813"/>
      <c r="AJ80" s="813"/>
      <c r="AK80" s="813"/>
      <c r="AL80" s="813"/>
      <c r="AM80" s="813"/>
      <c r="AN80" s="813"/>
      <c r="AO80" s="813"/>
      <c r="AP80" s="813"/>
      <c r="AQ80" s="813"/>
      <c r="AR80" s="813"/>
      <c r="AS80" s="813"/>
      <c r="AT80" s="813"/>
      <c r="AU80" s="813"/>
      <c r="AV80" s="813"/>
      <c r="AW80" s="813"/>
      <c r="AX80" s="813"/>
      <c r="AY80" s="814"/>
      <c r="AZ80" s="815"/>
      <c r="BA80" s="816"/>
      <c r="BB80" s="816"/>
      <c r="BC80" s="816"/>
      <c r="BD80" s="816"/>
      <c r="BE80" s="816"/>
      <c r="BF80" s="817"/>
      <c r="BG80" s="818"/>
      <c r="BH80" s="819"/>
      <c r="BI80" s="819"/>
      <c r="BJ80" s="819"/>
      <c r="BK80" s="819"/>
      <c r="BL80" s="819"/>
      <c r="BM80" s="819"/>
      <c r="BN80" s="819"/>
      <c r="BO80" s="819"/>
      <c r="BP80" s="820"/>
      <c r="BQ80" s="818"/>
      <c r="BR80" s="819"/>
      <c r="BS80" s="819"/>
      <c r="BT80" s="819"/>
      <c r="BU80" s="819"/>
      <c r="BV80" s="819"/>
      <c r="BW80" s="819"/>
      <c r="BX80" s="820"/>
      <c r="BY80" s="818"/>
      <c r="BZ80" s="819"/>
      <c r="CA80" s="819"/>
      <c r="CB80" s="819"/>
      <c r="CC80" s="820"/>
      <c r="CG80" s="146"/>
    </row>
    <row r="81" spans="1:85" s="31" customFormat="1" ht="24" hidden="1" customHeight="1">
      <c r="A81" s="768">
        <v>2</v>
      </c>
      <c r="B81" s="769"/>
      <c r="C81" s="769"/>
      <c r="D81" s="770"/>
      <c r="E81" s="843" t="s">
        <v>212</v>
      </c>
      <c r="F81" s="844"/>
      <c r="G81" s="844"/>
      <c r="H81" s="844"/>
      <c r="I81" s="844"/>
      <c r="J81" s="844"/>
      <c r="K81" s="844"/>
      <c r="L81" s="844"/>
      <c r="M81" s="844"/>
      <c r="N81" s="844"/>
      <c r="O81" s="844"/>
      <c r="P81" s="844"/>
      <c r="Q81" s="844"/>
      <c r="R81" s="844"/>
      <c r="S81" s="844"/>
      <c r="T81" s="844"/>
      <c r="U81" s="844"/>
      <c r="V81" s="844"/>
      <c r="W81" s="844"/>
      <c r="X81" s="844"/>
      <c r="Y81" s="844"/>
      <c r="Z81" s="844"/>
      <c r="AA81" s="844"/>
      <c r="AB81" s="844"/>
      <c r="AC81" s="844"/>
      <c r="AD81" s="844"/>
      <c r="AE81" s="844"/>
      <c r="AF81" s="844"/>
      <c r="AG81" s="844"/>
      <c r="AH81" s="844"/>
      <c r="AI81" s="844"/>
      <c r="AJ81" s="844"/>
      <c r="AK81" s="844"/>
      <c r="AL81" s="844"/>
      <c r="AM81" s="844"/>
      <c r="AN81" s="844"/>
      <c r="AO81" s="844"/>
      <c r="AP81" s="844"/>
      <c r="AQ81" s="844"/>
      <c r="AR81" s="844"/>
      <c r="AS81" s="844"/>
      <c r="AT81" s="844"/>
      <c r="AU81" s="844"/>
      <c r="AV81" s="844"/>
      <c r="AW81" s="844"/>
      <c r="AX81" s="844"/>
      <c r="AY81" s="845"/>
      <c r="AZ81" s="809">
        <f>AZ75</f>
        <v>0</v>
      </c>
      <c r="BA81" s="852"/>
      <c r="BB81" s="852"/>
      <c r="BC81" s="852"/>
      <c r="BD81" s="852"/>
      <c r="BE81" s="852"/>
      <c r="BF81" s="853"/>
      <c r="BG81" s="809">
        <f>BG85+BG87+BG89+BG93</f>
        <v>0</v>
      </c>
      <c r="BH81" s="810"/>
      <c r="BI81" s="810"/>
      <c r="BJ81" s="810"/>
      <c r="BK81" s="810"/>
      <c r="BL81" s="810"/>
      <c r="BM81" s="810"/>
      <c r="BN81" s="810"/>
      <c r="BO81" s="810"/>
      <c r="BP81" s="811"/>
      <c r="BQ81" s="809">
        <f>BQ85+BQ89</f>
        <v>0</v>
      </c>
      <c r="BR81" s="810"/>
      <c r="BS81" s="810"/>
      <c r="BT81" s="810"/>
      <c r="BU81" s="810"/>
      <c r="BV81" s="810"/>
      <c r="BW81" s="810"/>
      <c r="BX81" s="811"/>
      <c r="BY81" s="809">
        <f>BY85+BY87+BY89</f>
        <v>0</v>
      </c>
      <c r="BZ81" s="810"/>
      <c r="CA81" s="810"/>
      <c r="CB81" s="810"/>
      <c r="CC81" s="811"/>
      <c r="CG81" s="146"/>
    </row>
    <row r="82" spans="1:85" s="31" customFormat="1" ht="15.75" hidden="1" customHeight="1">
      <c r="A82" s="821"/>
      <c r="B82" s="822"/>
      <c r="C82" s="822"/>
      <c r="D82" s="823"/>
      <c r="E82" s="812" t="s">
        <v>213</v>
      </c>
      <c r="F82" s="813"/>
      <c r="G82" s="813"/>
      <c r="H82" s="813"/>
      <c r="I82" s="813"/>
      <c r="J82" s="813"/>
      <c r="K82" s="813"/>
      <c r="L82" s="813"/>
      <c r="M82" s="813"/>
      <c r="N82" s="813"/>
      <c r="O82" s="813"/>
      <c r="P82" s="813"/>
      <c r="Q82" s="813"/>
      <c r="R82" s="813"/>
      <c r="S82" s="813"/>
      <c r="T82" s="813"/>
      <c r="U82" s="813"/>
      <c r="V82" s="813"/>
      <c r="W82" s="813"/>
      <c r="X82" s="813"/>
      <c r="Y82" s="813"/>
      <c r="Z82" s="813"/>
      <c r="AA82" s="813"/>
      <c r="AB82" s="813"/>
      <c r="AC82" s="813"/>
      <c r="AD82" s="813"/>
      <c r="AE82" s="813"/>
      <c r="AF82" s="813"/>
      <c r="AG82" s="813"/>
      <c r="AH82" s="813"/>
      <c r="AI82" s="813"/>
      <c r="AJ82" s="813"/>
      <c r="AK82" s="813"/>
      <c r="AL82" s="813"/>
      <c r="AM82" s="813"/>
      <c r="AN82" s="813"/>
      <c r="AO82" s="813"/>
      <c r="AP82" s="813"/>
      <c r="AQ82" s="813"/>
      <c r="AR82" s="813"/>
      <c r="AS82" s="813"/>
      <c r="AT82" s="813"/>
      <c r="AU82" s="813"/>
      <c r="AV82" s="813"/>
      <c r="AW82" s="813"/>
      <c r="AX82" s="813"/>
      <c r="AY82" s="814"/>
      <c r="AZ82" s="815"/>
      <c r="BA82" s="816"/>
      <c r="BB82" s="816"/>
      <c r="BC82" s="816"/>
      <c r="BD82" s="816"/>
      <c r="BE82" s="816"/>
      <c r="BF82" s="817"/>
      <c r="BG82" s="818"/>
      <c r="BH82" s="819"/>
      <c r="BI82" s="819"/>
      <c r="BJ82" s="819"/>
      <c r="BK82" s="819"/>
      <c r="BL82" s="819"/>
      <c r="BM82" s="819"/>
      <c r="BN82" s="819"/>
      <c r="BO82" s="819"/>
      <c r="BP82" s="820"/>
      <c r="BQ82" s="818"/>
      <c r="BR82" s="819"/>
      <c r="BS82" s="819"/>
      <c r="BT82" s="819"/>
      <c r="BU82" s="819"/>
      <c r="BV82" s="819"/>
      <c r="BW82" s="819"/>
      <c r="BX82" s="820"/>
      <c r="BY82" s="818"/>
      <c r="BZ82" s="819"/>
      <c r="CA82" s="819"/>
      <c r="CB82" s="819"/>
      <c r="CC82" s="820"/>
      <c r="CG82" s="146"/>
    </row>
    <row r="83" spans="1:85" s="31" customFormat="1" ht="15" hidden="1" customHeight="1">
      <c r="A83" s="768" t="s">
        <v>214</v>
      </c>
      <c r="B83" s="769"/>
      <c r="C83" s="769"/>
      <c r="D83" s="770"/>
      <c r="E83" s="843" t="s">
        <v>30</v>
      </c>
      <c r="F83" s="844"/>
      <c r="G83" s="844"/>
      <c r="H83" s="844"/>
      <c r="I83" s="844"/>
      <c r="J83" s="844"/>
      <c r="K83" s="844"/>
      <c r="L83" s="844"/>
      <c r="M83" s="844"/>
      <c r="N83" s="844"/>
      <c r="O83" s="844"/>
      <c r="P83" s="844"/>
      <c r="Q83" s="844"/>
      <c r="R83" s="844"/>
      <c r="S83" s="844"/>
      <c r="T83" s="844"/>
      <c r="U83" s="844"/>
      <c r="V83" s="844"/>
      <c r="W83" s="844"/>
      <c r="X83" s="844"/>
      <c r="Y83" s="844"/>
      <c r="Z83" s="844"/>
      <c r="AA83" s="844"/>
      <c r="AB83" s="844"/>
      <c r="AC83" s="844"/>
      <c r="AD83" s="844"/>
      <c r="AE83" s="844"/>
      <c r="AF83" s="844"/>
      <c r="AG83" s="844"/>
      <c r="AH83" s="844"/>
      <c r="AI83" s="844"/>
      <c r="AJ83" s="844"/>
      <c r="AK83" s="844"/>
      <c r="AL83" s="844"/>
      <c r="AM83" s="844"/>
      <c r="AN83" s="844"/>
      <c r="AO83" s="844"/>
      <c r="AP83" s="844"/>
      <c r="AQ83" s="844"/>
      <c r="AR83" s="844"/>
      <c r="AS83" s="844"/>
      <c r="AT83" s="844"/>
      <c r="AU83" s="844"/>
      <c r="AV83" s="844"/>
      <c r="AW83" s="844"/>
      <c r="AX83" s="844"/>
      <c r="AY83" s="845"/>
      <c r="AZ83" s="838"/>
      <c r="BA83" s="839"/>
      <c r="BB83" s="839"/>
      <c r="BC83" s="839"/>
      <c r="BD83" s="839"/>
      <c r="BE83" s="839"/>
      <c r="BF83" s="840"/>
      <c r="BG83" s="809"/>
      <c r="BH83" s="810"/>
      <c r="BI83" s="810"/>
      <c r="BJ83" s="810"/>
      <c r="BK83" s="810"/>
      <c r="BL83" s="810"/>
      <c r="BM83" s="810"/>
      <c r="BN83" s="810"/>
      <c r="BO83" s="810"/>
      <c r="BP83" s="811"/>
      <c r="BQ83" s="809"/>
      <c r="BR83" s="810"/>
      <c r="BS83" s="810"/>
      <c r="BT83" s="810"/>
      <c r="BU83" s="810"/>
      <c r="BV83" s="810"/>
      <c r="BW83" s="810"/>
      <c r="BX83" s="811"/>
      <c r="BY83" s="809"/>
      <c r="BZ83" s="810"/>
      <c r="CA83" s="810"/>
      <c r="CB83" s="810"/>
      <c r="CC83" s="811"/>
      <c r="CG83" s="146"/>
    </row>
    <row r="84" spans="1:85" s="31" customFormat="1" ht="15" hidden="1">
      <c r="A84" s="793"/>
      <c r="B84" s="794"/>
      <c r="C84" s="794"/>
      <c r="D84" s="795"/>
      <c r="E84" s="835" t="s">
        <v>215</v>
      </c>
      <c r="F84" s="836"/>
      <c r="G84" s="836"/>
      <c r="H84" s="836"/>
      <c r="I84" s="836"/>
      <c r="J84" s="836"/>
      <c r="K84" s="836"/>
      <c r="L84" s="836"/>
      <c r="M84" s="836"/>
      <c r="N84" s="836"/>
      <c r="O84" s="836"/>
      <c r="P84" s="836"/>
      <c r="Q84" s="836"/>
      <c r="R84" s="836"/>
      <c r="S84" s="836"/>
      <c r="T84" s="836"/>
      <c r="U84" s="836"/>
      <c r="V84" s="836"/>
      <c r="W84" s="836"/>
      <c r="X84" s="836"/>
      <c r="Y84" s="836"/>
      <c r="Z84" s="836"/>
      <c r="AA84" s="836"/>
      <c r="AB84" s="836"/>
      <c r="AC84" s="836"/>
      <c r="AD84" s="836"/>
      <c r="AE84" s="836"/>
      <c r="AF84" s="836"/>
      <c r="AG84" s="836"/>
      <c r="AH84" s="836"/>
      <c r="AI84" s="836"/>
      <c r="AJ84" s="836"/>
      <c r="AK84" s="836"/>
      <c r="AL84" s="836"/>
      <c r="AM84" s="836"/>
      <c r="AN84" s="836"/>
      <c r="AO84" s="836"/>
      <c r="AP84" s="836"/>
      <c r="AQ84" s="836"/>
      <c r="AR84" s="836"/>
      <c r="AS84" s="836"/>
      <c r="AT84" s="836"/>
      <c r="AU84" s="836"/>
      <c r="AV84" s="836"/>
      <c r="AW84" s="836"/>
      <c r="AX84" s="836"/>
      <c r="AY84" s="837"/>
      <c r="AZ84" s="846"/>
      <c r="BA84" s="847"/>
      <c r="BB84" s="847"/>
      <c r="BC84" s="847"/>
      <c r="BD84" s="847"/>
      <c r="BE84" s="847"/>
      <c r="BF84" s="848"/>
      <c r="BG84" s="849"/>
      <c r="BH84" s="850"/>
      <c r="BI84" s="850"/>
      <c r="BJ84" s="850"/>
      <c r="BK84" s="850"/>
      <c r="BL84" s="850"/>
      <c r="BM84" s="850"/>
      <c r="BN84" s="850"/>
      <c r="BO84" s="850"/>
      <c r="BP84" s="851"/>
      <c r="BQ84" s="849"/>
      <c r="BR84" s="850"/>
      <c r="BS84" s="850"/>
      <c r="BT84" s="850"/>
      <c r="BU84" s="850"/>
      <c r="BV84" s="850"/>
      <c r="BW84" s="850"/>
      <c r="BX84" s="851"/>
      <c r="BY84" s="849"/>
      <c r="BZ84" s="850"/>
      <c r="CA84" s="850"/>
      <c r="CB84" s="850"/>
      <c r="CC84" s="851"/>
      <c r="CG84" s="146"/>
    </row>
    <row r="85" spans="1:85" s="31" customFormat="1" ht="33.6" hidden="1" customHeight="1">
      <c r="A85" s="821"/>
      <c r="B85" s="822"/>
      <c r="C85" s="822"/>
      <c r="D85" s="823"/>
      <c r="E85" s="812" t="s">
        <v>216</v>
      </c>
      <c r="F85" s="813"/>
      <c r="G85" s="813"/>
      <c r="H85" s="813"/>
      <c r="I85" s="813"/>
      <c r="J85" s="813"/>
      <c r="K85" s="813"/>
      <c r="L85" s="813"/>
      <c r="M85" s="813"/>
      <c r="N85" s="813"/>
      <c r="O85" s="813"/>
      <c r="P85" s="813"/>
      <c r="Q85" s="813"/>
      <c r="R85" s="813"/>
      <c r="S85" s="813"/>
      <c r="T85" s="813"/>
      <c r="U85" s="813"/>
      <c r="V85" s="813"/>
      <c r="W85" s="813"/>
      <c r="X85" s="813"/>
      <c r="Y85" s="813"/>
      <c r="Z85" s="813"/>
      <c r="AA85" s="813"/>
      <c r="AB85" s="813"/>
      <c r="AC85" s="813"/>
      <c r="AD85" s="813"/>
      <c r="AE85" s="813"/>
      <c r="AF85" s="813"/>
      <c r="AG85" s="813"/>
      <c r="AH85" s="813"/>
      <c r="AI85" s="813"/>
      <c r="AJ85" s="813"/>
      <c r="AK85" s="813"/>
      <c r="AL85" s="813"/>
      <c r="AM85" s="813"/>
      <c r="AN85" s="813"/>
      <c r="AO85" s="813"/>
      <c r="AP85" s="813"/>
      <c r="AQ85" s="813"/>
      <c r="AR85" s="813"/>
      <c r="AS85" s="813"/>
      <c r="AT85" s="813"/>
      <c r="AU85" s="813"/>
      <c r="AV85" s="813"/>
      <c r="AW85" s="813"/>
      <c r="AX85" s="813"/>
      <c r="AY85" s="814"/>
      <c r="AZ85" s="815"/>
      <c r="BA85" s="816"/>
      <c r="BB85" s="816"/>
      <c r="BC85" s="816"/>
      <c r="BD85" s="816"/>
      <c r="BE85" s="816"/>
      <c r="BF85" s="817"/>
      <c r="BG85" s="818">
        <f>ROUND(AZ81*2.9%,0)</f>
        <v>0</v>
      </c>
      <c r="BH85" s="819"/>
      <c r="BI85" s="819"/>
      <c r="BJ85" s="819"/>
      <c r="BK85" s="819"/>
      <c r="BL85" s="819"/>
      <c r="BM85" s="819"/>
      <c r="BN85" s="819"/>
      <c r="BO85" s="819"/>
      <c r="BP85" s="820"/>
      <c r="BQ85" s="818">
        <f>BG85</f>
        <v>0</v>
      </c>
      <c r="BR85" s="819"/>
      <c r="BS85" s="819"/>
      <c r="BT85" s="819"/>
      <c r="BU85" s="819"/>
      <c r="BV85" s="819"/>
      <c r="BW85" s="819"/>
      <c r="BX85" s="820"/>
      <c r="BY85" s="818">
        <f>BG85</f>
        <v>0</v>
      </c>
      <c r="BZ85" s="819"/>
      <c r="CA85" s="819"/>
      <c r="CB85" s="819"/>
      <c r="CC85" s="820"/>
      <c r="CG85" s="146"/>
    </row>
    <row r="86" spans="1:85" s="31" customFormat="1" ht="15" hidden="1" customHeight="1">
      <c r="A86" s="768" t="s">
        <v>217</v>
      </c>
      <c r="B86" s="769"/>
      <c r="C86" s="769"/>
      <c r="D86" s="770"/>
      <c r="E86" s="835" t="s">
        <v>237</v>
      </c>
      <c r="F86" s="836"/>
      <c r="G86" s="836"/>
      <c r="H86" s="836"/>
      <c r="I86" s="836"/>
      <c r="J86" s="836"/>
      <c r="K86" s="836"/>
      <c r="L86" s="836"/>
      <c r="M86" s="836"/>
      <c r="N86" s="836"/>
      <c r="O86" s="836"/>
      <c r="P86" s="836"/>
      <c r="Q86" s="836"/>
      <c r="R86" s="836"/>
      <c r="S86" s="836"/>
      <c r="T86" s="836"/>
      <c r="U86" s="836"/>
      <c r="V86" s="836"/>
      <c r="W86" s="836"/>
      <c r="X86" s="836"/>
      <c r="Y86" s="836"/>
      <c r="Z86" s="836"/>
      <c r="AA86" s="836"/>
      <c r="AB86" s="836"/>
      <c r="AC86" s="836"/>
      <c r="AD86" s="836"/>
      <c r="AE86" s="836"/>
      <c r="AF86" s="836"/>
      <c r="AG86" s="836"/>
      <c r="AH86" s="836"/>
      <c r="AI86" s="836"/>
      <c r="AJ86" s="836"/>
      <c r="AK86" s="836"/>
      <c r="AL86" s="836"/>
      <c r="AM86" s="836"/>
      <c r="AN86" s="836"/>
      <c r="AO86" s="836"/>
      <c r="AP86" s="836"/>
      <c r="AQ86" s="836"/>
      <c r="AR86" s="836"/>
      <c r="AS86" s="836"/>
      <c r="AT86" s="836"/>
      <c r="AU86" s="836"/>
      <c r="AV86" s="836"/>
      <c r="AW86" s="836"/>
      <c r="AX86" s="836"/>
      <c r="AY86" s="837"/>
      <c r="AZ86" s="838"/>
      <c r="BA86" s="839"/>
      <c r="BB86" s="839"/>
      <c r="BC86" s="839"/>
      <c r="BD86" s="839"/>
      <c r="BE86" s="839"/>
      <c r="BF86" s="840"/>
      <c r="BG86" s="809"/>
      <c r="BH86" s="810"/>
      <c r="BI86" s="810"/>
      <c r="BJ86" s="810"/>
      <c r="BK86" s="810"/>
      <c r="BL86" s="810"/>
      <c r="BM86" s="810"/>
      <c r="BN86" s="810"/>
      <c r="BO86" s="810"/>
      <c r="BP86" s="811"/>
      <c r="BQ86" s="809"/>
      <c r="BR86" s="810"/>
      <c r="BS86" s="810"/>
      <c r="BT86" s="810"/>
      <c r="BU86" s="810"/>
      <c r="BV86" s="810"/>
      <c r="BW86" s="810"/>
      <c r="BX86" s="811"/>
      <c r="BY86" s="809"/>
      <c r="BZ86" s="810"/>
      <c r="CA86" s="810"/>
      <c r="CB86" s="810"/>
      <c r="CC86" s="811"/>
      <c r="CG86" s="146"/>
    </row>
    <row r="87" spans="1:85" s="31" customFormat="1" ht="12.75" hidden="1" customHeight="1">
      <c r="A87" s="821"/>
      <c r="B87" s="822"/>
      <c r="C87" s="822"/>
      <c r="D87" s="823"/>
      <c r="E87" s="812" t="s">
        <v>238</v>
      </c>
      <c r="F87" s="813"/>
      <c r="G87" s="813"/>
      <c r="H87" s="813"/>
      <c r="I87" s="813"/>
      <c r="J87" s="813"/>
      <c r="K87" s="813"/>
      <c r="L87" s="813"/>
      <c r="M87" s="813"/>
      <c r="N87" s="813"/>
      <c r="O87" s="813"/>
      <c r="P87" s="813"/>
      <c r="Q87" s="813"/>
      <c r="R87" s="813"/>
      <c r="S87" s="813"/>
      <c r="T87" s="813"/>
      <c r="U87" s="813"/>
      <c r="V87" s="813"/>
      <c r="W87" s="813"/>
      <c r="X87" s="813"/>
      <c r="Y87" s="813"/>
      <c r="Z87" s="813"/>
      <c r="AA87" s="813"/>
      <c r="AB87" s="813"/>
      <c r="AC87" s="813"/>
      <c r="AD87" s="813"/>
      <c r="AE87" s="813"/>
      <c r="AF87" s="813"/>
      <c r="AG87" s="813"/>
      <c r="AH87" s="813"/>
      <c r="AI87" s="813"/>
      <c r="AJ87" s="813"/>
      <c r="AK87" s="813"/>
      <c r="AL87" s="813"/>
      <c r="AM87" s="813"/>
      <c r="AN87" s="813"/>
      <c r="AO87" s="813"/>
      <c r="AP87" s="813"/>
      <c r="AQ87" s="813"/>
      <c r="AR87" s="813"/>
      <c r="AS87" s="813"/>
      <c r="AT87" s="813"/>
      <c r="AU87" s="813"/>
      <c r="AV87" s="813"/>
      <c r="AW87" s="813"/>
      <c r="AX87" s="813"/>
      <c r="AY87" s="814"/>
      <c r="AZ87" s="815"/>
      <c r="BA87" s="816"/>
      <c r="BB87" s="816"/>
      <c r="BC87" s="816"/>
      <c r="BD87" s="816"/>
      <c r="BE87" s="816"/>
      <c r="BF87" s="817"/>
      <c r="BG87" s="818"/>
      <c r="BH87" s="819"/>
      <c r="BI87" s="819"/>
      <c r="BJ87" s="819"/>
      <c r="BK87" s="819"/>
      <c r="BL87" s="819"/>
      <c r="BM87" s="819"/>
      <c r="BN87" s="819"/>
      <c r="BO87" s="819"/>
      <c r="BP87" s="820"/>
      <c r="BQ87" s="818"/>
      <c r="BR87" s="819"/>
      <c r="BS87" s="819"/>
      <c r="BT87" s="819"/>
      <c r="BU87" s="819"/>
      <c r="BV87" s="819"/>
      <c r="BW87" s="819"/>
      <c r="BX87" s="820"/>
      <c r="BY87" s="818"/>
      <c r="BZ87" s="819"/>
      <c r="CA87" s="819"/>
      <c r="CB87" s="819"/>
      <c r="CC87" s="820"/>
      <c r="CG87" s="146"/>
    </row>
    <row r="88" spans="1:85" s="31" customFormat="1" ht="12.75" hidden="1" customHeight="1">
      <c r="A88" s="768" t="s">
        <v>239</v>
      </c>
      <c r="B88" s="769"/>
      <c r="C88" s="769"/>
      <c r="D88" s="770"/>
      <c r="E88" s="835" t="s">
        <v>218</v>
      </c>
      <c r="F88" s="836"/>
      <c r="G88" s="836"/>
      <c r="H88" s="836"/>
      <c r="I88" s="836"/>
      <c r="J88" s="836"/>
      <c r="K88" s="836"/>
      <c r="L88" s="836"/>
      <c r="M88" s="836"/>
      <c r="N88" s="836"/>
      <c r="O88" s="836"/>
      <c r="P88" s="836"/>
      <c r="Q88" s="836"/>
      <c r="R88" s="836"/>
      <c r="S88" s="836"/>
      <c r="T88" s="836"/>
      <c r="U88" s="836"/>
      <c r="V88" s="836"/>
      <c r="W88" s="836"/>
      <c r="X88" s="836"/>
      <c r="Y88" s="836"/>
      <c r="Z88" s="836"/>
      <c r="AA88" s="836"/>
      <c r="AB88" s="836"/>
      <c r="AC88" s="836"/>
      <c r="AD88" s="836"/>
      <c r="AE88" s="836"/>
      <c r="AF88" s="836"/>
      <c r="AG88" s="836"/>
      <c r="AH88" s="836"/>
      <c r="AI88" s="836"/>
      <c r="AJ88" s="836"/>
      <c r="AK88" s="836"/>
      <c r="AL88" s="836"/>
      <c r="AM88" s="836"/>
      <c r="AN88" s="836"/>
      <c r="AO88" s="836"/>
      <c r="AP88" s="836"/>
      <c r="AQ88" s="836"/>
      <c r="AR88" s="836"/>
      <c r="AS88" s="836"/>
      <c r="AT88" s="836"/>
      <c r="AU88" s="836"/>
      <c r="AV88" s="836"/>
      <c r="AW88" s="836"/>
      <c r="AX88" s="836"/>
      <c r="AY88" s="837"/>
      <c r="AZ88" s="838"/>
      <c r="BA88" s="839"/>
      <c r="BB88" s="839"/>
      <c r="BC88" s="839"/>
      <c r="BD88" s="839"/>
      <c r="BE88" s="839"/>
      <c r="BF88" s="840"/>
      <c r="BG88" s="809"/>
      <c r="BH88" s="810"/>
      <c r="BI88" s="810"/>
      <c r="BJ88" s="810"/>
      <c r="BK88" s="810"/>
      <c r="BL88" s="810"/>
      <c r="BM88" s="810"/>
      <c r="BN88" s="810"/>
      <c r="BO88" s="810"/>
      <c r="BP88" s="811"/>
      <c r="BQ88" s="809"/>
      <c r="BR88" s="810"/>
      <c r="BS88" s="810"/>
      <c r="BT88" s="810"/>
      <c r="BU88" s="810"/>
      <c r="BV88" s="810"/>
      <c r="BW88" s="810"/>
      <c r="BX88" s="811"/>
      <c r="BY88" s="809"/>
      <c r="BZ88" s="810"/>
      <c r="CA88" s="810"/>
      <c r="CB88" s="810"/>
      <c r="CC88" s="811"/>
      <c r="CE88" s="148"/>
      <c r="CG88" s="146"/>
    </row>
    <row r="89" spans="1:85" s="31" customFormat="1" ht="15" hidden="1" customHeight="1">
      <c r="A89" s="821"/>
      <c r="B89" s="822"/>
      <c r="C89" s="822"/>
      <c r="D89" s="823"/>
      <c r="E89" s="812" t="s">
        <v>219</v>
      </c>
      <c r="F89" s="813"/>
      <c r="G89" s="813"/>
      <c r="H89" s="813"/>
      <c r="I89" s="813"/>
      <c r="J89" s="813"/>
      <c r="K89" s="813"/>
      <c r="L89" s="813"/>
      <c r="M89" s="813"/>
      <c r="N89" s="813"/>
      <c r="O89" s="813"/>
      <c r="P89" s="813"/>
      <c r="Q89" s="813"/>
      <c r="R89" s="813"/>
      <c r="S89" s="813"/>
      <c r="T89" s="813"/>
      <c r="U89" s="813"/>
      <c r="V89" s="813"/>
      <c r="W89" s="813"/>
      <c r="X89" s="813"/>
      <c r="Y89" s="813"/>
      <c r="Z89" s="813"/>
      <c r="AA89" s="813"/>
      <c r="AB89" s="813"/>
      <c r="AC89" s="813"/>
      <c r="AD89" s="813"/>
      <c r="AE89" s="813"/>
      <c r="AF89" s="813"/>
      <c r="AG89" s="813"/>
      <c r="AH89" s="813"/>
      <c r="AI89" s="813"/>
      <c r="AJ89" s="813"/>
      <c r="AK89" s="813"/>
      <c r="AL89" s="813"/>
      <c r="AM89" s="813"/>
      <c r="AN89" s="813"/>
      <c r="AO89" s="813"/>
      <c r="AP89" s="813"/>
      <c r="AQ89" s="813"/>
      <c r="AR89" s="813"/>
      <c r="AS89" s="813"/>
      <c r="AT89" s="813"/>
      <c r="AU89" s="813"/>
      <c r="AV89" s="813"/>
      <c r="AW89" s="813"/>
      <c r="AX89" s="813"/>
      <c r="AY89" s="814"/>
      <c r="AZ89" s="815"/>
      <c r="BA89" s="816"/>
      <c r="BB89" s="816"/>
      <c r="BC89" s="816"/>
      <c r="BD89" s="816"/>
      <c r="BE89" s="816"/>
      <c r="BF89" s="817"/>
      <c r="BG89" s="818">
        <f>ROUND(AZ81*0.2%,0)</f>
        <v>0</v>
      </c>
      <c r="BH89" s="819"/>
      <c r="BI89" s="819"/>
      <c r="BJ89" s="819"/>
      <c r="BK89" s="819"/>
      <c r="BL89" s="819"/>
      <c r="BM89" s="819"/>
      <c r="BN89" s="819"/>
      <c r="BO89" s="819"/>
      <c r="BP89" s="820"/>
      <c r="BQ89" s="818">
        <f>BG89</f>
        <v>0</v>
      </c>
      <c r="BR89" s="819"/>
      <c r="BS89" s="819"/>
      <c r="BT89" s="819"/>
      <c r="BU89" s="819"/>
      <c r="BV89" s="819"/>
      <c r="BW89" s="819"/>
      <c r="BX89" s="820"/>
      <c r="BY89" s="818">
        <f>BG89</f>
        <v>0</v>
      </c>
      <c r="BZ89" s="819"/>
      <c r="CA89" s="819"/>
      <c r="CB89" s="819"/>
      <c r="CC89" s="820"/>
      <c r="CG89" s="146"/>
    </row>
    <row r="90" spans="1:85" s="31" customFormat="1" ht="15" hidden="1" customHeight="1">
      <c r="A90" s="768" t="s">
        <v>240</v>
      </c>
      <c r="B90" s="769"/>
      <c r="C90" s="769"/>
      <c r="D90" s="770"/>
      <c r="E90" s="835" t="s">
        <v>218</v>
      </c>
      <c r="F90" s="836"/>
      <c r="G90" s="836"/>
      <c r="H90" s="836"/>
      <c r="I90" s="836"/>
      <c r="J90" s="836"/>
      <c r="K90" s="836"/>
      <c r="L90" s="836"/>
      <c r="M90" s="836"/>
      <c r="N90" s="836"/>
      <c r="O90" s="836"/>
      <c r="P90" s="836"/>
      <c r="Q90" s="836"/>
      <c r="R90" s="836"/>
      <c r="S90" s="836"/>
      <c r="T90" s="836"/>
      <c r="U90" s="836"/>
      <c r="V90" s="836"/>
      <c r="W90" s="836"/>
      <c r="X90" s="836"/>
      <c r="Y90" s="836"/>
      <c r="Z90" s="836"/>
      <c r="AA90" s="836"/>
      <c r="AB90" s="836"/>
      <c r="AC90" s="836"/>
      <c r="AD90" s="836"/>
      <c r="AE90" s="836"/>
      <c r="AF90" s="836"/>
      <c r="AG90" s="836"/>
      <c r="AH90" s="836"/>
      <c r="AI90" s="836"/>
      <c r="AJ90" s="836"/>
      <c r="AK90" s="836"/>
      <c r="AL90" s="836"/>
      <c r="AM90" s="836"/>
      <c r="AN90" s="836"/>
      <c r="AO90" s="836"/>
      <c r="AP90" s="836"/>
      <c r="AQ90" s="836"/>
      <c r="AR90" s="836"/>
      <c r="AS90" s="836"/>
      <c r="AT90" s="836"/>
      <c r="AU90" s="836"/>
      <c r="AV90" s="836"/>
      <c r="AW90" s="836"/>
      <c r="AX90" s="836"/>
      <c r="AY90" s="837"/>
      <c r="AZ90" s="838"/>
      <c r="BA90" s="839"/>
      <c r="BB90" s="839"/>
      <c r="BC90" s="839"/>
      <c r="BD90" s="839"/>
      <c r="BE90" s="839"/>
      <c r="BF90" s="840"/>
      <c r="BG90" s="809"/>
      <c r="BH90" s="810"/>
      <c r="BI90" s="810"/>
      <c r="BJ90" s="810"/>
      <c r="BK90" s="810"/>
      <c r="BL90" s="810"/>
      <c r="BM90" s="810"/>
      <c r="BN90" s="810"/>
      <c r="BO90" s="810"/>
      <c r="BP90" s="811"/>
      <c r="BQ90" s="809"/>
      <c r="BR90" s="810"/>
      <c r="BS90" s="810"/>
      <c r="BT90" s="810"/>
      <c r="BU90" s="810"/>
      <c r="BV90" s="810"/>
      <c r="BW90" s="810"/>
      <c r="BX90" s="811"/>
      <c r="BY90" s="809"/>
      <c r="BZ90" s="810"/>
      <c r="CA90" s="810"/>
      <c r="CB90" s="810"/>
      <c r="CC90" s="811"/>
      <c r="CG90" s="152"/>
    </row>
    <row r="91" spans="1:85" s="31" customFormat="1" ht="25.15" hidden="1" customHeight="1">
      <c r="A91" s="821"/>
      <c r="B91" s="822"/>
      <c r="C91" s="822"/>
      <c r="D91" s="823"/>
      <c r="E91" s="812" t="s">
        <v>320</v>
      </c>
      <c r="F91" s="813"/>
      <c r="G91" s="813"/>
      <c r="H91" s="813"/>
      <c r="I91" s="813"/>
      <c r="J91" s="813"/>
      <c r="K91" s="813"/>
      <c r="L91" s="813"/>
      <c r="M91" s="813"/>
      <c r="N91" s="813"/>
      <c r="O91" s="813"/>
      <c r="P91" s="813"/>
      <c r="Q91" s="813"/>
      <c r="R91" s="813"/>
      <c r="S91" s="813"/>
      <c r="T91" s="813"/>
      <c r="U91" s="813"/>
      <c r="V91" s="813"/>
      <c r="W91" s="813"/>
      <c r="X91" s="813"/>
      <c r="Y91" s="813"/>
      <c r="Z91" s="813"/>
      <c r="AA91" s="813"/>
      <c r="AB91" s="813"/>
      <c r="AC91" s="813"/>
      <c r="AD91" s="813"/>
      <c r="AE91" s="813"/>
      <c r="AF91" s="813"/>
      <c r="AG91" s="813"/>
      <c r="AH91" s="813"/>
      <c r="AI91" s="813"/>
      <c r="AJ91" s="813"/>
      <c r="AK91" s="813"/>
      <c r="AL91" s="813"/>
      <c r="AM91" s="813"/>
      <c r="AN91" s="813"/>
      <c r="AO91" s="813"/>
      <c r="AP91" s="813"/>
      <c r="AQ91" s="813"/>
      <c r="AR91" s="813"/>
      <c r="AS91" s="813"/>
      <c r="AT91" s="813"/>
      <c r="AU91" s="813"/>
      <c r="AV91" s="813"/>
      <c r="AW91" s="813"/>
      <c r="AX91" s="813"/>
      <c r="AY91" s="814"/>
      <c r="AZ91" s="815"/>
      <c r="BA91" s="816"/>
      <c r="BB91" s="816"/>
      <c r="BC91" s="816"/>
      <c r="BD91" s="816"/>
      <c r="BE91" s="816"/>
      <c r="BF91" s="817"/>
      <c r="BG91" s="818"/>
      <c r="BH91" s="819"/>
      <c r="BI91" s="819"/>
      <c r="BJ91" s="819"/>
      <c r="BK91" s="819"/>
      <c r="BL91" s="819"/>
      <c r="BM91" s="819"/>
      <c r="BN91" s="819"/>
      <c r="BO91" s="819"/>
      <c r="BP91" s="820"/>
      <c r="BQ91" s="818"/>
      <c r="BR91" s="819"/>
      <c r="BS91" s="819"/>
      <c r="BT91" s="819"/>
      <c r="BU91" s="819"/>
      <c r="BV91" s="819"/>
      <c r="BW91" s="819"/>
      <c r="BX91" s="820"/>
      <c r="BY91" s="818"/>
      <c r="BZ91" s="819"/>
      <c r="CA91" s="819"/>
      <c r="CB91" s="819"/>
      <c r="CC91" s="820"/>
      <c r="CG91" s="146"/>
    </row>
    <row r="92" spans="1:85" s="31" customFormat="1" ht="15" hidden="1">
      <c r="A92" s="768" t="s">
        <v>242</v>
      </c>
      <c r="B92" s="769"/>
      <c r="C92" s="769"/>
      <c r="D92" s="770"/>
      <c r="E92" s="835" t="s">
        <v>218</v>
      </c>
      <c r="F92" s="836"/>
      <c r="G92" s="836"/>
      <c r="H92" s="836"/>
      <c r="I92" s="836"/>
      <c r="J92" s="836"/>
      <c r="K92" s="836"/>
      <c r="L92" s="836"/>
      <c r="M92" s="836"/>
      <c r="N92" s="836"/>
      <c r="O92" s="836"/>
      <c r="P92" s="836"/>
      <c r="Q92" s="836"/>
      <c r="R92" s="836"/>
      <c r="S92" s="836"/>
      <c r="T92" s="836"/>
      <c r="U92" s="836"/>
      <c r="V92" s="836"/>
      <c r="W92" s="836"/>
      <c r="X92" s="836"/>
      <c r="Y92" s="836"/>
      <c r="Z92" s="836"/>
      <c r="AA92" s="836"/>
      <c r="AB92" s="836"/>
      <c r="AC92" s="836"/>
      <c r="AD92" s="836"/>
      <c r="AE92" s="836"/>
      <c r="AF92" s="836"/>
      <c r="AG92" s="836"/>
      <c r="AH92" s="836"/>
      <c r="AI92" s="836"/>
      <c r="AJ92" s="836"/>
      <c r="AK92" s="836"/>
      <c r="AL92" s="836"/>
      <c r="AM92" s="836"/>
      <c r="AN92" s="836"/>
      <c r="AO92" s="836"/>
      <c r="AP92" s="836"/>
      <c r="AQ92" s="836"/>
      <c r="AR92" s="836"/>
      <c r="AS92" s="836"/>
      <c r="AT92" s="836"/>
      <c r="AU92" s="836"/>
      <c r="AV92" s="836"/>
      <c r="AW92" s="836"/>
      <c r="AX92" s="836"/>
      <c r="AY92" s="837"/>
      <c r="AZ92" s="838"/>
      <c r="BA92" s="839"/>
      <c r="BB92" s="839"/>
      <c r="BC92" s="839"/>
      <c r="BD92" s="839"/>
      <c r="BE92" s="839"/>
      <c r="BF92" s="840"/>
      <c r="BG92" s="809"/>
      <c r="BH92" s="810"/>
      <c r="BI92" s="810"/>
      <c r="BJ92" s="810"/>
      <c r="BK92" s="810"/>
      <c r="BL92" s="810"/>
      <c r="BM92" s="810"/>
      <c r="BN92" s="810"/>
      <c r="BO92" s="810"/>
      <c r="BP92" s="811"/>
      <c r="BQ92" s="809"/>
      <c r="BR92" s="810"/>
      <c r="BS92" s="810"/>
      <c r="BT92" s="810"/>
      <c r="BU92" s="810"/>
      <c r="BV92" s="810"/>
      <c r="BW92" s="810"/>
      <c r="BX92" s="811"/>
      <c r="BY92" s="809"/>
      <c r="BZ92" s="810"/>
      <c r="CA92" s="810"/>
      <c r="CB92" s="810"/>
      <c r="CC92" s="811"/>
      <c r="CG92" s="146"/>
    </row>
    <row r="93" spans="1:85" s="31" customFormat="1" ht="18" hidden="1">
      <c r="A93" s="821"/>
      <c r="B93" s="822"/>
      <c r="C93" s="822"/>
      <c r="D93" s="823"/>
      <c r="E93" s="812" t="s">
        <v>320</v>
      </c>
      <c r="F93" s="813"/>
      <c r="G93" s="813"/>
      <c r="H93" s="813"/>
      <c r="I93" s="813"/>
      <c r="J93" s="813"/>
      <c r="K93" s="813"/>
      <c r="L93" s="813"/>
      <c r="M93" s="813"/>
      <c r="N93" s="813"/>
      <c r="O93" s="813"/>
      <c r="P93" s="813"/>
      <c r="Q93" s="813"/>
      <c r="R93" s="813"/>
      <c r="S93" s="813"/>
      <c r="T93" s="813"/>
      <c r="U93" s="813"/>
      <c r="V93" s="813"/>
      <c r="W93" s="813"/>
      <c r="X93" s="813"/>
      <c r="Y93" s="813"/>
      <c r="Z93" s="813"/>
      <c r="AA93" s="813"/>
      <c r="AB93" s="813"/>
      <c r="AC93" s="813"/>
      <c r="AD93" s="813"/>
      <c r="AE93" s="813"/>
      <c r="AF93" s="813"/>
      <c r="AG93" s="813"/>
      <c r="AH93" s="813"/>
      <c r="AI93" s="813"/>
      <c r="AJ93" s="813"/>
      <c r="AK93" s="813"/>
      <c r="AL93" s="813"/>
      <c r="AM93" s="813"/>
      <c r="AN93" s="813"/>
      <c r="AO93" s="813"/>
      <c r="AP93" s="813"/>
      <c r="AQ93" s="813"/>
      <c r="AR93" s="813"/>
      <c r="AS93" s="813"/>
      <c r="AT93" s="813"/>
      <c r="AU93" s="813"/>
      <c r="AV93" s="813"/>
      <c r="AW93" s="813"/>
      <c r="AX93" s="813"/>
      <c r="AY93" s="814"/>
      <c r="AZ93" s="815"/>
      <c r="BA93" s="816"/>
      <c r="BB93" s="816"/>
      <c r="BC93" s="816"/>
      <c r="BD93" s="816"/>
      <c r="BE93" s="816"/>
      <c r="BF93" s="817"/>
      <c r="BG93" s="818"/>
      <c r="BH93" s="819"/>
      <c r="BI93" s="819"/>
      <c r="BJ93" s="819"/>
      <c r="BK93" s="819"/>
      <c r="BL93" s="819"/>
      <c r="BM93" s="819"/>
      <c r="BN93" s="819"/>
      <c r="BO93" s="819"/>
      <c r="BP93" s="820"/>
      <c r="BQ93" s="818"/>
      <c r="BR93" s="819"/>
      <c r="BS93" s="819"/>
      <c r="BT93" s="819"/>
      <c r="BU93" s="819"/>
      <c r="BV93" s="819"/>
      <c r="BW93" s="819"/>
      <c r="BX93" s="820"/>
      <c r="BY93" s="818"/>
      <c r="BZ93" s="819"/>
      <c r="CA93" s="819"/>
      <c r="CB93" s="819"/>
      <c r="CC93" s="820"/>
      <c r="CG93" s="146"/>
    </row>
    <row r="94" spans="1:85" s="31" customFormat="1" ht="13.15" hidden="1" customHeight="1">
      <c r="A94" s="768">
        <v>3</v>
      </c>
      <c r="B94" s="769"/>
      <c r="C94" s="769"/>
      <c r="D94" s="770"/>
      <c r="E94" s="835" t="s">
        <v>220</v>
      </c>
      <c r="F94" s="836"/>
      <c r="G94" s="836"/>
      <c r="H94" s="836"/>
      <c r="I94" s="836"/>
      <c r="J94" s="836"/>
      <c r="K94" s="836"/>
      <c r="L94" s="836"/>
      <c r="M94" s="836"/>
      <c r="N94" s="836"/>
      <c r="O94" s="836"/>
      <c r="P94" s="836"/>
      <c r="Q94" s="836"/>
      <c r="R94" s="836"/>
      <c r="S94" s="836"/>
      <c r="T94" s="836"/>
      <c r="U94" s="836"/>
      <c r="V94" s="836"/>
      <c r="W94" s="836"/>
      <c r="X94" s="836"/>
      <c r="Y94" s="836"/>
      <c r="Z94" s="836"/>
      <c r="AA94" s="836"/>
      <c r="AB94" s="836"/>
      <c r="AC94" s="836"/>
      <c r="AD94" s="836"/>
      <c r="AE94" s="836"/>
      <c r="AF94" s="836"/>
      <c r="AG94" s="836"/>
      <c r="AH94" s="836"/>
      <c r="AI94" s="836"/>
      <c r="AJ94" s="836"/>
      <c r="AK94" s="836"/>
      <c r="AL94" s="836"/>
      <c r="AM94" s="836"/>
      <c r="AN94" s="836"/>
      <c r="AO94" s="836"/>
      <c r="AP94" s="836"/>
      <c r="AQ94" s="836"/>
      <c r="AR94" s="836"/>
      <c r="AS94" s="836"/>
      <c r="AT94" s="836"/>
      <c r="AU94" s="836"/>
      <c r="AV94" s="836"/>
      <c r="AW94" s="836"/>
      <c r="AX94" s="836"/>
      <c r="AY94" s="837"/>
      <c r="AZ94" s="838"/>
      <c r="BA94" s="839"/>
      <c r="BB94" s="839"/>
      <c r="BC94" s="839"/>
      <c r="BD94" s="839"/>
      <c r="BE94" s="839"/>
      <c r="BF94" s="840"/>
      <c r="BG94" s="809"/>
      <c r="BH94" s="810"/>
      <c r="BI94" s="810"/>
      <c r="BJ94" s="810"/>
      <c r="BK94" s="810"/>
      <c r="BL94" s="810"/>
      <c r="BM94" s="810"/>
      <c r="BN94" s="810"/>
      <c r="BO94" s="810"/>
      <c r="BP94" s="811"/>
      <c r="BQ94" s="809"/>
      <c r="BR94" s="810"/>
      <c r="BS94" s="810"/>
      <c r="BT94" s="810"/>
      <c r="BU94" s="810"/>
      <c r="BV94" s="810"/>
      <c r="BW94" s="810"/>
      <c r="BX94" s="811"/>
      <c r="BY94" s="809"/>
      <c r="BZ94" s="810"/>
      <c r="CA94" s="810"/>
      <c r="CB94" s="810"/>
      <c r="CC94" s="811"/>
      <c r="CG94" s="146"/>
    </row>
    <row r="95" spans="1:85" s="31" customFormat="1" ht="13.15" hidden="1" customHeight="1">
      <c r="A95" s="821"/>
      <c r="B95" s="822"/>
      <c r="C95" s="822"/>
      <c r="D95" s="823"/>
      <c r="E95" s="812" t="s">
        <v>221</v>
      </c>
      <c r="F95" s="813"/>
      <c r="G95" s="813"/>
      <c r="H95" s="813"/>
      <c r="I95" s="813"/>
      <c r="J95" s="813"/>
      <c r="K95" s="813"/>
      <c r="L95" s="813"/>
      <c r="M95" s="813"/>
      <c r="N95" s="813"/>
      <c r="O95" s="813"/>
      <c r="P95" s="813"/>
      <c r="Q95" s="813"/>
      <c r="R95" s="813"/>
      <c r="S95" s="813"/>
      <c r="T95" s="813"/>
      <c r="U95" s="813"/>
      <c r="V95" s="813"/>
      <c r="W95" s="813"/>
      <c r="X95" s="813"/>
      <c r="Y95" s="813"/>
      <c r="Z95" s="813"/>
      <c r="AA95" s="813"/>
      <c r="AB95" s="813"/>
      <c r="AC95" s="813"/>
      <c r="AD95" s="813"/>
      <c r="AE95" s="813"/>
      <c r="AF95" s="813"/>
      <c r="AG95" s="813"/>
      <c r="AH95" s="813"/>
      <c r="AI95" s="813"/>
      <c r="AJ95" s="813"/>
      <c r="AK95" s="813"/>
      <c r="AL95" s="813"/>
      <c r="AM95" s="813"/>
      <c r="AN95" s="813"/>
      <c r="AO95" s="813"/>
      <c r="AP95" s="813"/>
      <c r="AQ95" s="813"/>
      <c r="AR95" s="813"/>
      <c r="AS95" s="813"/>
      <c r="AT95" s="813"/>
      <c r="AU95" s="813"/>
      <c r="AV95" s="813"/>
      <c r="AW95" s="813"/>
      <c r="AX95" s="813"/>
      <c r="AY95" s="814"/>
      <c r="AZ95" s="815">
        <f>AZ75</f>
        <v>0</v>
      </c>
      <c r="BA95" s="816"/>
      <c r="BB95" s="816"/>
      <c r="BC95" s="816"/>
      <c r="BD95" s="816"/>
      <c r="BE95" s="816"/>
      <c r="BF95" s="817"/>
      <c r="BG95" s="818">
        <f>ROUND(AZ95*5.1%,0)</f>
        <v>0</v>
      </c>
      <c r="BH95" s="819"/>
      <c r="BI95" s="819"/>
      <c r="BJ95" s="819"/>
      <c r="BK95" s="819"/>
      <c r="BL95" s="819"/>
      <c r="BM95" s="819"/>
      <c r="BN95" s="819"/>
      <c r="BO95" s="819"/>
      <c r="BP95" s="820"/>
      <c r="BQ95" s="818">
        <f>BG95</f>
        <v>0</v>
      </c>
      <c r="BR95" s="819"/>
      <c r="BS95" s="819"/>
      <c r="BT95" s="819"/>
      <c r="BU95" s="819"/>
      <c r="BV95" s="819"/>
      <c r="BW95" s="819"/>
      <c r="BX95" s="820"/>
      <c r="BY95" s="818">
        <f>BG95</f>
        <v>0</v>
      </c>
      <c r="BZ95" s="819"/>
      <c r="CA95" s="819"/>
      <c r="CB95" s="819"/>
      <c r="CC95" s="820"/>
    </row>
    <row r="96" spans="1:85" s="31" customFormat="1" ht="13.15" hidden="1" customHeight="1">
      <c r="A96" s="791"/>
      <c r="B96" s="841"/>
      <c r="C96" s="841"/>
      <c r="D96" s="842"/>
      <c r="E96" s="900" t="s">
        <v>168</v>
      </c>
      <c r="F96" s="901"/>
      <c r="G96" s="901"/>
      <c r="H96" s="901"/>
      <c r="I96" s="901"/>
      <c r="J96" s="901"/>
      <c r="K96" s="901"/>
      <c r="L96" s="901"/>
      <c r="M96" s="901"/>
      <c r="N96" s="901"/>
      <c r="O96" s="901"/>
      <c r="P96" s="901"/>
      <c r="Q96" s="901"/>
      <c r="R96" s="901"/>
      <c r="S96" s="901"/>
      <c r="T96" s="901"/>
      <c r="U96" s="901"/>
      <c r="V96" s="901"/>
      <c r="W96" s="901"/>
      <c r="X96" s="901"/>
      <c r="Y96" s="901"/>
      <c r="Z96" s="901"/>
      <c r="AA96" s="901"/>
      <c r="AB96" s="901"/>
      <c r="AC96" s="901"/>
      <c r="AD96" s="901"/>
      <c r="AE96" s="901"/>
      <c r="AF96" s="901"/>
      <c r="AG96" s="901"/>
      <c r="AH96" s="901"/>
      <c r="AI96" s="901"/>
      <c r="AJ96" s="901"/>
      <c r="AK96" s="901"/>
      <c r="AL96" s="901"/>
      <c r="AM96" s="901"/>
      <c r="AN96" s="901"/>
      <c r="AO96" s="901"/>
      <c r="AP96" s="901"/>
      <c r="AQ96" s="901"/>
      <c r="AR96" s="901"/>
      <c r="AS96" s="901"/>
      <c r="AT96" s="901"/>
      <c r="AU96" s="901"/>
      <c r="AV96" s="901"/>
      <c r="AW96" s="901"/>
      <c r="AX96" s="901"/>
      <c r="AY96" s="901"/>
      <c r="AZ96" s="542" t="s">
        <v>5</v>
      </c>
      <c r="BA96" s="543"/>
      <c r="BB96" s="543"/>
      <c r="BC96" s="543"/>
      <c r="BD96" s="543"/>
      <c r="BE96" s="543"/>
      <c r="BF96" s="544"/>
      <c r="BG96" s="515">
        <f>BG75+BG81+BG95</f>
        <v>0</v>
      </c>
      <c r="BH96" s="543"/>
      <c r="BI96" s="543"/>
      <c r="BJ96" s="543"/>
      <c r="BK96" s="543"/>
      <c r="BL96" s="543"/>
      <c r="BM96" s="543"/>
      <c r="BN96" s="543"/>
      <c r="BO96" s="543"/>
      <c r="BP96" s="544"/>
      <c r="BQ96" s="515">
        <f>BQ75+BQ81+BQ95</f>
        <v>0</v>
      </c>
      <c r="BR96" s="543"/>
      <c r="BS96" s="543"/>
      <c r="BT96" s="543"/>
      <c r="BU96" s="543"/>
      <c r="BV96" s="543"/>
      <c r="BW96" s="543"/>
      <c r="BX96" s="544"/>
      <c r="BY96" s="515">
        <f>BY75+BY81+BY95</f>
        <v>0</v>
      </c>
      <c r="BZ96" s="543"/>
      <c r="CA96" s="543"/>
      <c r="CB96" s="543"/>
      <c r="CC96" s="544"/>
    </row>
    <row r="97" spans="1:124" s="31" customFormat="1" ht="9.6" hidden="1" customHeight="1"/>
    <row r="98" spans="1:124" s="38" customFormat="1" ht="21" customHeight="1">
      <c r="A98" s="568" t="s">
        <v>612</v>
      </c>
      <c r="B98" s="568"/>
      <c r="C98" s="568"/>
      <c r="D98" s="568"/>
      <c r="E98" s="568"/>
      <c r="F98" s="568"/>
      <c r="G98" s="568"/>
      <c r="H98" s="568"/>
      <c r="I98" s="568"/>
      <c r="J98" s="568"/>
      <c r="K98" s="568"/>
      <c r="L98" s="568"/>
      <c r="M98" s="568"/>
      <c r="N98" s="568"/>
      <c r="O98" s="568"/>
      <c r="P98" s="568"/>
      <c r="Q98" s="568"/>
      <c r="R98" s="568"/>
      <c r="S98" s="568"/>
      <c r="T98" s="568"/>
      <c r="U98" s="568"/>
      <c r="V98" s="568"/>
      <c r="W98" s="568"/>
      <c r="X98" s="568"/>
      <c r="Y98" s="568"/>
      <c r="Z98" s="568"/>
      <c r="AA98" s="568"/>
      <c r="AB98" s="568"/>
      <c r="AC98" s="568"/>
      <c r="AD98" s="568"/>
      <c r="AE98" s="568"/>
      <c r="AF98" s="568"/>
      <c r="AG98" s="568"/>
      <c r="AH98" s="568"/>
      <c r="AI98" s="568"/>
      <c r="AJ98" s="568"/>
      <c r="AK98" s="568"/>
      <c r="AL98" s="568"/>
      <c r="AM98" s="568"/>
      <c r="AN98" s="568"/>
      <c r="AO98" s="568"/>
      <c r="AP98" s="568"/>
      <c r="AQ98" s="568"/>
      <c r="AR98" s="568"/>
      <c r="AS98" s="568"/>
      <c r="AT98" s="568"/>
      <c r="AU98" s="568"/>
      <c r="AV98" s="568"/>
      <c r="AW98" s="568"/>
      <c r="AX98" s="568"/>
      <c r="AY98" s="568"/>
      <c r="AZ98" s="568"/>
      <c r="BA98" s="568"/>
      <c r="BB98" s="568"/>
      <c r="BC98" s="568"/>
      <c r="BD98" s="568"/>
      <c r="BE98" s="568"/>
      <c r="BF98" s="568"/>
      <c r="BG98" s="568"/>
      <c r="BH98" s="568"/>
      <c r="BI98" s="568"/>
      <c r="BJ98" s="568"/>
      <c r="BK98" s="568"/>
      <c r="BL98" s="568"/>
      <c r="BM98" s="568"/>
      <c r="BN98" s="568"/>
      <c r="BO98" s="568"/>
      <c r="BP98" s="568"/>
      <c r="BQ98" s="568"/>
      <c r="BR98" s="568"/>
      <c r="BS98" s="568"/>
      <c r="BT98" s="568"/>
      <c r="BU98" s="568"/>
      <c r="BV98" s="568"/>
      <c r="BW98" s="568"/>
      <c r="BX98" s="568"/>
      <c r="BY98" s="568"/>
      <c r="BZ98" s="568"/>
      <c r="CA98" s="568"/>
      <c r="CB98" s="568"/>
      <c r="CC98" s="568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</row>
    <row r="99" spans="1:124" s="38" customFormat="1" ht="27" customHeight="1">
      <c r="A99" s="389" t="s">
        <v>161</v>
      </c>
      <c r="B99" s="389"/>
      <c r="C99" s="389"/>
      <c r="D99" s="389"/>
      <c r="E99" s="389"/>
      <c r="F99" s="389"/>
      <c r="G99" s="389"/>
      <c r="H99" s="389"/>
      <c r="I99" s="389"/>
      <c r="J99" s="389"/>
      <c r="K99" s="389"/>
      <c r="L99" s="389"/>
      <c r="M99" s="389"/>
      <c r="N99" s="389"/>
      <c r="O99" s="389"/>
      <c r="P99" s="389"/>
      <c r="Q99" s="389"/>
      <c r="R99" s="389"/>
      <c r="S99" s="389"/>
      <c r="T99" s="389"/>
      <c r="U99" s="389"/>
      <c r="V99" s="389"/>
      <c r="W99" s="389"/>
      <c r="X99" s="389"/>
      <c r="Y99" s="389"/>
      <c r="Z99" s="389"/>
      <c r="AA99" s="389"/>
      <c r="AB99" s="389"/>
      <c r="AC99" s="389"/>
      <c r="AD99" s="389"/>
      <c r="AE99" s="570" t="s">
        <v>419</v>
      </c>
      <c r="AF99" s="570"/>
      <c r="AG99" s="570"/>
      <c r="AH99" s="570"/>
      <c r="AI99" s="570"/>
      <c r="AJ99" s="570"/>
      <c r="AK99" s="570"/>
      <c r="AL99" s="570"/>
      <c r="AM99" s="570"/>
      <c r="AN99" s="570"/>
      <c r="AO99" s="570"/>
      <c r="AP99" s="570"/>
      <c r="AQ99" s="570"/>
      <c r="AR99" s="570"/>
      <c r="AS99" s="570"/>
      <c r="AT99" s="570"/>
      <c r="AU99" s="570"/>
      <c r="AV99" s="570"/>
      <c r="AW99" s="570"/>
      <c r="AX99" s="570"/>
      <c r="AY99" s="570"/>
      <c r="AZ99" s="570"/>
      <c r="BA99" s="570"/>
      <c r="BB99" s="570"/>
      <c r="BC99" s="570"/>
      <c r="BD99" s="570"/>
      <c r="BE99" s="570"/>
      <c r="BF99" s="570"/>
      <c r="BG99" s="570"/>
      <c r="BH99" s="570"/>
      <c r="BI99" s="570"/>
      <c r="BJ99" s="570"/>
      <c r="BK99" s="570"/>
      <c r="BL99" s="570"/>
      <c r="BM99" s="570"/>
      <c r="BN99" s="570"/>
      <c r="BO99" s="570"/>
      <c r="BP99" s="570"/>
      <c r="BQ99" s="570"/>
      <c r="BR99" s="570"/>
      <c r="BS99" s="570"/>
      <c r="BT99" s="570"/>
      <c r="BU99" s="570"/>
      <c r="BV99" s="570"/>
      <c r="BW99" s="570"/>
      <c r="BX99" s="570"/>
      <c r="BY99" s="570"/>
      <c r="BZ99" s="570"/>
      <c r="CA99" s="570"/>
      <c r="CB99" s="570"/>
      <c r="CC99" s="570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</row>
    <row r="100" spans="1:124" s="38" customFormat="1" ht="18" customHeight="1">
      <c r="A100" s="33" t="s">
        <v>162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569" t="s">
        <v>610</v>
      </c>
      <c r="T100" s="569"/>
      <c r="U100" s="569"/>
      <c r="V100" s="569"/>
      <c r="W100" s="569"/>
      <c r="X100" s="569"/>
      <c r="Y100" s="569"/>
      <c r="Z100" s="569"/>
      <c r="AA100" s="569"/>
      <c r="AB100" s="569"/>
      <c r="AC100" s="569"/>
      <c r="AD100" s="569"/>
      <c r="AE100" s="569"/>
      <c r="AF100" s="569"/>
      <c r="AG100" s="569"/>
      <c r="AH100" s="569"/>
      <c r="AI100" s="569"/>
      <c r="AJ100" s="569"/>
      <c r="AK100" s="569"/>
      <c r="AL100" s="569"/>
      <c r="AM100" s="569"/>
      <c r="AN100" s="569"/>
      <c r="AO100" s="569"/>
      <c r="AP100" s="569"/>
      <c r="AQ100" s="569"/>
      <c r="AR100" s="569"/>
      <c r="AS100" s="569"/>
      <c r="AT100" s="569"/>
      <c r="AU100" s="569"/>
      <c r="AV100" s="569"/>
      <c r="AW100" s="569"/>
      <c r="AX100" s="569"/>
      <c r="AY100" s="569"/>
      <c r="AZ100" s="569"/>
      <c r="BA100" s="569"/>
      <c r="BB100" s="569"/>
      <c r="BC100" s="569"/>
      <c r="BD100" s="569"/>
      <c r="BE100" s="569"/>
      <c r="BF100" s="569"/>
      <c r="BG100" s="569"/>
      <c r="BH100" s="569"/>
      <c r="BI100" s="569"/>
      <c r="BJ100" s="569"/>
      <c r="BK100" s="569"/>
      <c r="BL100" s="569"/>
      <c r="BM100" s="569"/>
      <c r="BN100" s="569"/>
      <c r="BO100" s="569"/>
      <c r="BP100" s="569"/>
      <c r="BQ100" s="569"/>
      <c r="BR100" s="569"/>
      <c r="BS100" s="569"/>
      <c r="BT100" s="569"/>
      <c r="BU100" s="569"/>
      <c r="BV100" s="569"/>
      <c r="BW100" s="569"/>
      <c r="BX100" s="569"/>
      <c r="BY100" s="569"/>
      <c r="BZ100" s="569"/>
      <c r="CA100" s="569"/>
      <c r="CB100" s="569"/>
      <c r="CC100" s="569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</row>
    <row r="101" spans="1:124" s="38" customFormat="1" ht="12.75"/>
    <row r="102" spans="1:124" s="38" customFormat="1" ht="19.149999999999999" customHeight="1">
      <c r="A102" s="33" t="s">
        <v>164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571" t="s">
        <v>230</v>
      </c>
      <c r="AJ102" s="571"/>
      <c r="AK102" s="571"/>
      <c r="AL102" s="571"/>
      <c r="AM102" s="571"/>
      <c r="AN102" s="571"/>
      <c r="AO102" s="571"/>
      <c r="AP102" s="571"/>
      <c r="AQ102" s="571"/>
      <c r="AR102" s="571"/>
      <c r="AS102" s="571"/>
      <c r="AT102" s="571"/>
      <c r="AU102" s="571"/>
      <c r="AV102" s="571"/>
      <c r="AW102" s="571"/>
      <c r="AX102" s="571"/>
      <c r="AY102" s="571"/>
      <c r="AZ102" s="571"/>
      <c r="BA102" s="571"/>
      <c r="BB102" s="571"/>
      <c r="BC102" s="571"/>
      <c r="BD102" s="571"/>
      <c r="BE102" s="571"/>
      <c r="BF102" s="571"/>
      <c r="BG102" s="571"/>
      <c r="BH102" s="571"/>
      <c r="BI102" s="571"/>
      <c r="BJ102" s="571"/>
      <c r="BK102" s="571"/>
      <c r="BL102" s="571"/>
      <c r="BM102" s="571"/>
      <c r="BN102" s="571"/>
      <c r="BO102" s="571"/>
      <c r="BP102" s="571"/>
      <c r="BQ102" s="571"/>
      <c r="BR102" s="571"/>
      <c r="BS102" s="571"/>
      <c r="BT102" s="571"/>
      <c r="BU102" s="571"/>
      <c r="BV102" s="571"/>
      <c r="BW102" s="571"/>
      <c r="BX102" s="571"/>
      <c r="BY102" s="571"/>
      <c r="BZ102" s="571"/>
      <c r="CA102" s="571"/>
      <c r="CB102" s="571"/>
      <c r="CC102" s="57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</row>
    <row r="103" spans="1:124" s="38" customFormat="1" ht="9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</row>
    <row r="104" spans="1:124" s="38" customFormat="1" ht="13.9" customHeight="1">
      <c r="A104" s="424" t="s">
        <v>165</v>
      </c>
      <c r="B104" s="425"/>
      <c r="C104" s="425"/>
      <c r="D104" s="426"/>
      <c r="E104" s="424" t="s">
        <v>166</v>
      </c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  <c r="T104" s="425"/>
      <c r="U104" s="425"/>
      <c r="V104" s="425"/>
      <c r="W104" s="425"/>
      <c r="X104" s="425"/>
      <c r="Y104" s="425"/>
      <c r="Z104" s="425"/>
      <c r="AA104" s="425"/>
      <c r="AB104" s="425"/>
      <c r="AC104" s="425"/>
      <c r="AD104" s="425"/>
      <c r="AE104" s="425"/>
      <c r="AF104" s="425"/>
      <c r="AG104" s="425"/>
      <c r="AH104" s="425"/>
      <c r="AI104" s="425"/>
      <c r="AJ104" s="425"/>
      <c r="AK104" s="425"/>
      <c r="AL104" s="425"/>
      <c r="AM104" s="425"/>
      <c r="AN104" s="426"/>
      <c r="AO104" s="423" t="s">
        <v>611</v>
      </c>
      <c r="AP104" s="862"/>
      <c r="AQ104" s="862"/>
      <c r="AR104" s="862"/>
      <c r="AS104" s="862"/>
      <c r="AT104" s="862"/>
      <c r="AU104" s="862"/>
      <c r="AV104" s="862"/>
      <c r="AW104" s="862"/>
      <c r="AX104" s="862"/>
      <c r="AY104" s="862"/>
      <c r="AZ104" s="862"/>
      <c r="BA104" s="862"/>
      <c r="BB104" s="862"/>
      <c r="BC104" s="862"/>
      <c r="BD104" s="862"/>
      <c r="BE104" s="862"/>
      <c r="BF104" s="862"/>
      <c r="BG104" s="862"/>
      <c r="BH104" s="862"/>
      <c r="BI104" s="862"/>
      <c r="BJ104" s="862"/>
      <c r="BK104" s="862"/>
      <c r="BL104" s="862"/>
      <c r="BM104" s="862"/>
      <c r="BN104" s="862"/>
      <c r="BO104" s="862"/>
      <c r="BP104" s="862"/>
      <c r="BQ104" s="862"/>
      <c r="BR104" s="862"/>
      <c r="BS104" s="862"/>
      <c r="BT104" s="862"/>
      <c r="BU104" s="862"/>
      <c r="BV104" s="862"/>
      <c r="BW104" s="862"/>
      <c r="BX104" s="862"/>
      <c r="BY104" s="862"/>
      <c r="BZ104" s="862"/>
      <c r="CA104" s="862"/>
      <c r="CB104" s="862"/>
      <c r="CC104" s="862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</row>
    <row r="105" spans="1:124" s="38" customFormat="1" ht="14.45" customHeight="1">
      <c r="A105" s="441" t="s">
        <v>167</v>
      </c>
      <c r="B105" s="442"/>
      <c r="C105" s="442"/>
      <c r="D105" s="443"/>
      <c r="E105" s="919"/>
      <c r="F105" s="920"/>
      <c r="G105" s="920"/>
      <c r="H105" s="920"/>
      <c r="I105" s="920"/>
      <c r="J105" s="920"/>
      <c r="K105" s="920"/>
      <c r="L105" s="920"/>
      <c r="M105" s="920"/>
      <c r="N105" s="920"/>
      <c r="O105" s="920"/>
      <c r="P105" s="920"/>
      <c r="Q105" s="920"/>
      <c r="R105" s="920"/>
      <c r="S105" s="920"/>
      <c r="T105" s="920"/>
      <c r="U105" s="920"/>
      <c r="V105" s="920"/>
      <c r="W105" s="920"/>
      <c r="X105" s="920"/>
      <c r="Y105" s="920"/>
      <c r="Z105" s="920"/>
      <c r="AA105" s="920"/>
      <c r="AB105" s="920"/>
      <c r="AC105" s="920"/>
      <c r="AD105" s="920"/>
      <c r="AE105" s="920"/>
      <c r="AF105" s="920"/>
      <c r="AG105" s="920"/>
      <c r="AH105" s="920"/>
      <c r="AI105" s="920"/>
      <c r="AJ105" s="920"/>
      <c r="AK105" s="920"/>
      <c r="AL105" s="920"/>
      <c r="AM105" s="920"/>
      <c r="AN105" s="921"/>
      <c r="AO105" s="862"/>
      <c r="AP105" s="862"/>
      <c r="AQ105" s="862"/>
      <c r="AR105" s="862"/>
      <c r="AS105" s="862"/>
      <c r="AT105" s="862"/>
      <c r="AU105" s="862"/>
      <c r="AV105" s="862"/>
      <c r="AW105" s="862"/>
      <c r="AX105" s="862"/>
      <c r="AY105" s="862"/>
      <c r="AZ105" s="862"/>
      <c r="BA105" s="862"/>
      <c r="BB105" s="862"/>
      <c r="BC105" s="862"/>
      <c r="BD105" s="862"/>
      <c r="BE105" s="862"/>
      <c r="BF105" s="862"/>
      <c r="BG105" s="862"/>
      <c r="BH105" s="862"/>
      <c r="BI105" s="862"/>
      <c r="BJ105" s="862"/>
      <c r="BK105" s="862"/>
      <c r="BL105" s="862"/>
      <c r="BM105" s="862"/>
      <c r="BN105" s="862"/>
      <c r="BO105" s="862"/>
      <c r="BP105" s="862"/>
      <c r="BQ105" s="862"/>
      <c r="BR105" s="862"/>
      <c r="BS105" s="862"/>
      <c r="BT105" s="862"/>
      <c r="BU105" s="862"/>
      <c r="BV105" s="862"/>
      <c r="BW105" s="862"/>
      <c r="BX105" s="862"/>
      <c r="BY105" s="862"/>
      <c r="BZ105" s="862"/>
      <c r="CA105" s="862"/>
      <c r="CB105" s="862"/>
      <c r="CC105" s="862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</row>
    <row r="106" spans="1:124" s="38" customFormat="1" ht="13.9" customHeight="1">
      <c r="A106" s="441"/>
      <c r="B106" s="442"/>
      <c r="C106" s="442"/>
      <c r="D106" s="443"/>
      <c r="E106" s="919"/>
      <c r="F106" s="920"/>
      <c r="G106" s="920"/>
      <c r="H106" s="920"/>
      <c r="I106" s="920"/>
      <c r="J106" s="920"/>
      <c r="K106" s="920"/>
      <c r="L106" s="920"/>
      <c r="M106" s="920"/>
      <c r="N106" s="920"/>
      <c r="O106" s="920"/>
      <c r="P106" s="920"/>
      <c r="Q106" s="920"/>
      <c r="R106" s="920"/>
      <c r="S106" s="920"/>
      <c r="T106" s="920"/>
      <c r="U106" s="920"/>
      <c r="V106" s="920"/>
      <c r="W106" s="920"/>
      <c r="X106" s="920"/>
      <c r="Y106" s="920"/>
      <c r="Z106" s="920"/>
      <c r="AA106" s="920"/>
      <c r="AB106" s="920"/>
      <c r="AC106" s="920"/>
      <c r="AD106" s="920"/>
      <c r="AE106" s="920"/>
      <c r="AF106" s="920"/>
      <c r="AG106" s="920"/>
      <c r="AH106" s="920"/>
      <c r="AI106" s="920"/>
      <c r="AJ106" s="920"/>
      <c r="AK106" s="920"/>
      <c r="AL106" s="920"/>
      <c r="AM106" s="920"/>
      <c r="AN106" s="921"/>
      <c r="AO106" s="424" t="s">
        <v>276</v>
      </c>
      <c r="AP106" s="925"/>
      <c r="AQ106" s="925"/>
      <c r="AR106" s="925"/>
      <c r="AS106" s="925"/>
      <c r="AT106" s="925"/>
      <c r="AU106" s="925"/>
      <c r="AV106" s="925"/>
      <c r="AW106" s="925"/>
      <c r="AX106" s="925"/>
      <c r="AY106" s="925"/>
      <c r="AZ106" s="925"/>
      <c r="BA106" s="925"/>
      <c r="BB106" s="925"/>
      <c r="BC106" s="925"/>
      <c r="BD106" s="925"/>
      <c r="BE106" s="925"/>
      <c r="BF106" s="926"/>
      <c r="BG106" s="825" t="s">
        <v>274</v>
      </c>
      <c r="BH106" s="825"/>
      <c r="BI106" s="825"/>
      <c r="BJ106" s="825"/>
      <c r="BK106" s="825"/>
      <c r="BL106" s="825"/>
      <c r="BM106" s="825"/>
      <c r="BN106" s="825"/>
      <c r="BO106" s="825"/>
      <c r="BP106" s="825"/>
      <c r="BQ106" s="825"/>
      <c r="BR106" s="825"/>
      <c r="BS106" s="825"/>
      <c r="BT106" s="825"/>
      <c r="BU106" s="825"/>
      <c r="BV106" s="825"/>
      <c r="BW106" s="825"/>
      <c r="BX106" s="825"/>
      <c r="BY106" s="825"/>
      <c r="BZ106" s="825"/>
      <c r="CA106" s="825"/>
      <c r="CB106" s="825"/>
      <c r="CC106" s="825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</row>
    <row r="107" spans="1:124" s="38" customFormat="1" ht="13.9" customHeight="1">
      <c r="A107" s="441"/>
      <c r="B107" s="442"/>
      <c r="C107" s="442"/>
      <c r="D107" s="443"/>
      <c r="E107" s="922"/>
      <c r="F107" s="923"/>
      <c r="G107" s="923"/>
      <c r="H107" s="923"/>
      <c r="I107" s="923"/>
      <c r="J107" s="923"/>
      <c r="K107" s="923"/>
      <c r="L107" s="923"/>
      <c r="M107" s="923"/>
      <c r="N107" s="923"/>
      <c r="O107" s="923"/>
      <c r="P107" s="923"/>
      <c r="Q107" s="923"/>
      <c r="R107" s="923"/>
      <c r="S107" s="923"/>
      <c r="T107" s="923"/>
      <c r="U107" s="923"/>
      <c r="V107" s="923"/>
      <c r="W107" s="923"/>
      <c r="X107" s="923"/>
      <c r="Y107" s="923"/>
      <c r="Z107" s="923"/>
      <c r="AA107" s="923"/>
      <c r="AB107" s="923"/>
      <c r="AC107" s="923"/>
      <c r="AD107" s="923"/>
      <c r="AE107" s="923"/>
      <c r="AF107" s="923"/>
      <c r="AG107" s="923"/>
      <c r="AH107" s="923"/>
      <c r="AI107" s="923"/>
      <c r="AJ107" s="923"/>
      <c r="AK107" s="923"/>
      <c r="AL107" s="923"/>
      <c r="AM107" s="923"/>
      <c r="AN107" s="924"/>
      <c r="AO107" s="922"/>
      <c r="AP107" s="923"/>
      <c r="AQ107" s="923"/>
      <c r="AR107" s="923"/>
      <c r="AS107" s="923"/>
      <c r="AT107" s="923"/>
      <c r="AU107" s="923"/>
      <c r="AV107" s="923"/>
      <c r="AW107" s="923"/>
      <c r="AX107" s="923"/>
      <c r="AY107" s="923"/>
      <c r="AZ107" s="923"/>
      <c r="BA107" s="923"/>
      <c r="BB107" s="923"/>
      <c r="BC107" s="923"/>
      <c r="BD107" s="923"/>
      <c r="BE107" s="923"/>
      <c r="BF107" s="924"/>
      <c r="BG107" s="825" t="s">
        <v>485</v>
      </c>
      <c r="BH107" s="825"/>
      <c r="BI107" s="825"/>
      <c r="BJ107" s="825"/>
      <c r="BK107" s="825"/>
      <c r="BL107" s="825"/>
      <c r="BM107" s="825"/>
      <c r="BN107" s="825"/>
      <c r="BO107" s="825"/>
      <c r="BP107" s="825"/>
      <c r="BQ107" s="825"/>
      <c r="BR107" s="825"/>
      <c r="BS107" s="825"/>
      <c r="BT107" s="825"/>
      <c r="BU107" s="825"/>
      <c r="BV107" s="825" t="s">
        <v>518</v>
      </c>
      <c r="BW107" s="825"/>
      <c r="BX107" s="825"/>
      <c r="BY107" s="825"/>
      <c r="BZ107" s="825"/>
      <c r="CA107" s="825"/>
      <c r="CB107" s="825"/>
      <c r="CC107" s="825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</row>
    <row r="108" spans="1:124" s="38" customFormat="1" ht="15">
      <c r="A108" s="672">
        <v>1</v>
      </c>
      <c r="B108" s="673"/>
      <c r="C108" s="673"/>
      <c r="D108" s="674"/>
      <c r="E108" s="423">
        <v>2</v>
      </c>
      <c r="F108" s="423"/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3"/>
      <c r="AN108" s="423"/>
      <c r="AO108" s="672">
        <v>5</v>
      </c>
      <c r="AP108" s="927"/>
      <c r="AQ108" s="927"/>
      <c r="AR108" s="927"/>
      <c r="AS108" s="927"/>
      <c r="AT108" s="927"/>
      <c r="AU108" s="927"/>
      <c r="AV108" s="927"/>
      <c r="AW108" s="927"/>
      <c r="AX108" s="927"/>
      <c r="AY108" s="927"/>
      <c r="AZ108" s="927"/>
      <c r="BA108" s="927"/>
      <c r="BB108" s="927"/>
      <c r="BC108" s="927"/>
      <c r="BD108" s="927"/>
      <c r="BE108" s="927"/>
      <c r="BF108" s="928"/>
      <c r="BG108" s="862">
        <v>4</v>
      </c>
      <c r="BH108" s="862"/>
      <c r="BI108" s="862"/>
      <c r="BJ108" s="862"/>
      <c r="BK108" s="862"/>
      <c r="BL108" s="862"/>
      <c r="BM108" s="862"/>
      <c r="BN108" s="862"/>
      <c r="BO108" s="862"/>
      <c r="BP108" s="862"/>
      <c r="BQ108" s="862"/>
      <c r="BR108" s="862"/>
      <c r="BS108" s="862"/>
      <c r="BT108" s="862"/>
      <c r="BU108" s="862"/>
      <c r="BV108" s="862">
        <v>5</v>
      </c>
      <c r="BW108" s="862"/>
      <c r="BX108" s="862"/>
      <c r="BY108" s="862"/>
      <c r="BZ108" s="862"/>
      <c r="CA108" s="862"/>
      <c r="CB108" s="862"/>
      <c r="CC108" s="862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</row>
    <row r="109" spans="1:124" s="38" customFormat="1" ht="15.75" customHeight="1">
      <c r="A109" s="672" t="s">
        <v>197</v>
      </c>
      <c r="B109" s="673"/>
      <c r="C109" s="673"/>
      <c r="D109" s="674"/>
      <c r="E109" s="344" t="s">
        <v>613</v>
      </c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4"/>
      <c r="AC109" s="344"/>
      <c r="AD109" s="344"/>
      <c r="AE109" s="344"/>
      <c r="AF109" s="344"/>
      <c r="AG109" s="344"/>
      <c r="AH109" s="344"/>
      <c r="AI109" s="344"/>
      <c r="AJ109" s="344"/>
      <c r="AK109" s="344"/>
      <c r="AL109" s="344"/>
      <c r="AM109" s="344"/>
      <c r="AN109" s="344"/>
      <c r="AO109" s="675">
        <v>188.6</v>
      </c>
      <c r="AP109" s="387"/>
      <c r="AQ109" s="387"/>
      <c r="AR109" s="387"/>
      <c r="AS109" s="387"/>
      <c r="AT109" s="387"/>
      <c r="AU109" s="387"/>
      <c r="AV109" s="387"/>
      <c r="AW109" s="387"/>
      <c r="AX109" s="387"/>
      <c r="AY109" s="387"/>
      <c r="AZ109" s="387"/>
      <c r="BA109" s="387"/>
      <c r="BB109" s="387"/>
      <c r="BC109" s="387"/>
      <c r="BD109" s="387"/>
      <c r="BE109" s="387"/>
      <c r="BF109" s="388"/>
      <c r="BG109" s="916"/>
      <c r="BH109" s="916"/>
      <c r="BI109" s="916"/>
      <c r="BJ109" s="916"/>
      <c r="BK109" s="916"/>
      <c r="BL109" s="916"/>
      <c r="BM109" s="916"/>
      <c r="BN109" s="916"/>
      <c r="BO109" s="916"/>
      <c r="BP109" s="916"/>
      <c r="BQ109" s="916"/>
      <c r="BR109" s="916"/>
      <c r="BS109" s="916"/>
      <c r="BT109" s="916"/>
      <c r="BU109" s="916"/>
      <c r="BV109" s="916"/>
      <c r="BW109" s="916"/>
      <c r="BX109" s="916"/>
      <c r="BY109" s="916"/>
      <c r="BZ109" s="916"/>
      <c r="CA109" s="916"/>
      <c r="CB109" s="916"/>
      <c r="CC109" s="916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</row>
    <row r="110" spans="1:124" s="38" customFormat="1" ht="15">
      <c r="A110" s="672"/>
      <c r="B110" s="673"/>
      <c r="C110" s="673"/>
      <c r="D110" s="674"/>
      <c r="E110" s="917" t="s">
        <v>168</v>
      </c>
      <c r="F110" s="917"/>
      <c r="G110" s="917"/>
      <c r="H110" s="917"/>
      <c r="I110" s="917"/>
      <c r="J110" s="917"/>
      <c r="K110" s="917"/>
      <c r="L110" s="917"/>
      <c r="M110" s="917"/>
      <c r="N110" s="917"/>
      <c r="O110" s="917"/>
      <c r="P110" s="917"/>
      <c r="Q110" s="917"/>
      <c r="R110" s="917"/>
      <c r="S110" s="917"/>
      <c r="T110" s="917"/>
      <c r="U110" s="917"/>
      <c r="V110" s="917"/>
      <c r="W110" s="917"/>
      <c r="X110" s="917"/>
      <c r="Y110" s="917"/>
      <c r="Z110" s="917"/>
      <c r="AA110" s="917"/>
      <c r="AB110" s="917"/>
      <c r="AC110" s="917"/>
      <c r="AD110" s="917"/>
      <c r="AE110" s="917"/>
      <c r="AF110" s="917"/>
      <c r="AG110" s="917"/>
      <c r="AH110" s="917"/>
      <c r="AI110" s="917"/>
      <c r="AJ110" s="917"/>
      <c r="AK110" s="917"/>
      <c r="AL110" s="917"/>
      <c r="AM110" s="917"/>
      <c r="AN110" s="917"/>
      <c r="AO110" s="832">
        <f>AO109</f>
        <v>188.6</v>
      </c>
      <c r="AP110" s="367"/>
      <c r="AQ110" s="367"/>
      <c r="AR110" s="367"/>
      <c r="AS110" s="367"/>
      <c r="AT110" s="367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8"/>
      <c r="BG110" s="918">
        <f>BG109</f>
        <v>0</v>
      </c>
      <c r="BH110" s="918"/>
      <c r="BI110" s="918"/>
      <c r="BJ110" s="918"/>
      <c r="BK110" s="918">
        <f>BK109</f>
        <v>0</v>
      </c>
      <c r="BL110" s="918"/>
      <c r="BM110" s="918"/>
      <c r="BN110" s="918"/>
      <c r="BO110" s="918"/>
      <c r="BP110" s="918"/>
      <c r="BQ110" s="918"/>
      <c r="BR110" s="918"/>
      <c r="BS110" s="918"/>
      <c r="BT110" s="918"/>
      <c r="BU110" s="918"/>
      <c r="BV110" s="918">
        <f>BV109</f>
        <v>0</v>
      </c>
      <c r="BW110" s="918"/>
      <c r="BX110" s="918"/>
      <c r="BY110" s="918"/>
      <c r="BZ110" s="918"/>
      <c r="CA110" s="918"/>
      <c r="CB110" s="918"/>
      <c r="CC110" s="918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</row>
    <row r="111" spans="1:124" s="38" customFormat="1" ht="15">
      <c r="A111" s="61"/>
      <c r="B111" s="61"/>
      <c r="C111" s="61"/>
      <c r="D111" s="61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18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  <c r="BI111" s="206"/>
      <c r="BJ111" s="206"/>
      <c r="BK111" s="206"/>
      <c r="BL111" s="206"/>
      <c r="BM111" s="206"/>
      <c r="BN111" s="206"/>
      <c r="BO111" s="206"/>
      <c r="BP111" s="206"/>
      <c r="BQ111" s="206"/>
      <c r="BR111" s="206"/>
      <c r="BS111" s="206"/>
      <c r="BT111" s="206"/>
      <c r="BU111" s="206"/>
      <c r="BV111" s="206"/>
      <c r="BW111" s="206"/>
      <c r="BX111" s="206"/>
      <c r="BY111" s="206"/>
      <c r="BZ111" s="206"/>
      <c r="CA111" s="206"/>
      <c r="CB111" s="206"/>
      <c r="CC111" s="206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</row>
    <row r="112" spans="1:124" s="31" customFormat="1" ht="17.45" customHeight="1">
      <c r="A112" s="389" t="s">
        <v>171</v>
      </c>
      <c r="B112" s="389"/>
      <c r="C112" s="389"/>
      <c r="D112" s="389"/>
      <c r="E112" s="389"/>
      <c r="F112" s="389"/>
      <c r="G112" s="389"/>
      <c r="H112" s="389"/>
      <c r="I112" s="389"/>
      <c r="J112" s="389"/>
      <c r="K112" s="38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  <c r="AF112" s="389"/>
      <c r="AG112" s="389"/>
      <c r="AH112" s="389"/>
      <c r="AI112" s="389"/>
      <c r="AJ112" s="389"/>
      <c r="AK112" s="389"/>
      <c r="AL112" s="389"/>
      <c r="AM112" s="389"/>
      <c r="AN112" s="389"/>
      <c r="AO112" s="389"/>
      <c r="AP112" s="389"/>
      <c r="AQ112" s="389"/>
      <c r="AR112" s="389"/>
      <c r="AS112" s="389"/>
      <c r="AT112" s="389"/>
      <c r="AU112" s="389"/>
      <c r="AV112" s="389"/>
      <c r="AW112" s="389"/>
      <c r="AX112" s="389"/>
      <c r="AY112" s="389"/>
      <c r="AZ112" s="389"/>
      <c r="BA112" s="389"/>
      <c r="BB112" s="389"/>
      <c r="BC112" s="389"/>
      <c r="BD112" s="389"/>
      <c r="BE112" s="389"/>
      <c r="BF112" s="389"/>
      <c r="BG112" s="389"/>
      <c r="BH112" s="389"/>
      <c r="BI112" s="389"/>
      <c r="BJ112" s="389"/>
      <c r="BK112" s="389"/>
      <c r="BL112" s="389"/>
      <c r="BM112" s="389"/>
      <c r="BN112" s="389"/>
      <c r="BO112" s="389"/>
      <c r="BP112" s="389"/>
      <c r="BQ112" s="389"/>
      <c r="BR112" s="389"/>
      <c r="BS112" s="389"/>
      <c r="BT112" s="389"/>
      <c r="BU112" s="389"/>
      <c r="BV112" s="389"/>
      <c r="BW112" s="389"/>
      <c r="BX112" s="389"/>
      <c r="BY112" s="389"/>
      <c r="BZ112" s="389"/>
      <c r="CA112" s="389"/>
      <c r="CB112" s="389"/>
      <c r="CG112" s="146"/>
    </row>
    <row r="113" spans="1:115" s="31" customFormat="1" ht="1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G113" s="146"/>
    </row>
    <row r="114" spans="1:115" s="31" customFormat="1" ht="18" customHeight="1">
      <c r="A114" s="620" t="s">
        <v>161</v>
      </c>
      <c r="B114" s="620"/>
      <c r="C114" s="620"/>
      <c r="D114" s="620"/>
      <c r="E114" s="620"/>
      <c r="F114" s="620"/>
      <c r="G114" s="620"/>
      <c r="H114" s="620"/>
      <c r="I114" s="620"/>
      <c r="J114" s="620"/>
      <c r="K114" s="620"/>
      <c r="L114" s="620"/>
      <c r="M114" s="620"/>
      <c r="N114" s="620"/>
      <c r="O114" s="620"/>
      <c r="P114" s="620"/>
      <c r="Q114" s="620"/>
      <c r="R114" s="620"/>
      <c r="S114" s="620"/>
      <c r="T114" s="620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570" t="s">
        <v>419</v>
      </c>
      <c r="AF114" s="570"/>
      <c r="AG114" s="570"/>
      <c r="AH114" s="570"/>
      <c r="AI114" s="570"/>
      <c r="AJ114" s="570"/>
      <c r="AK114" s="570"/>
      <c r="AL114" s="570"/>
      <c r="AM114" s="570"/>
      <c r="AN114" s="570"/>
      <c r="AO114" s="570"/>
      <c r="AP114" s="570"/>
      <c r="AQ114" s="570"/>
      <c r="AR114" s="570"/>
      <c r="AS114" s="570"/>
      <c r="AT114" s="570"/>
      <c r="AU114" s="570"/>
      <c r="AV114" s="570"/>
      <c r="AW114" s="570"/>
      <c r="AX114" s="570"/>
      <c r="AY114" s="570"/>
      <c r="AZ114" s="570"/>
      <c r="BA114" s="570"/>
      <c r="BB114" s="570"/>
      <c r="BC114" s="570"/>
      <c r="BD114" s="570"/>
      <c r="BE114" s="570"/>
      <c r="BF114" s="570"/>
      <c r="BG114" s="570"/>
      <c r="BH114" s="570"/>
      <c r="BI114" s="570"/>
      <c r="BJ114" s="570"/>
      <c r="BK114" s="570"/>
      <c r="BL114" s="570"/>
      <c r="BM114" s="570"/>
      <c r="BN114" s="570"/>
      <c r="BO114" s="570"/>
      <c r="BP114" s="570"/>
      <c r="BQ114" s="570"/>
      <c r="BR114" s="570"/>
      <c r="BS114" s="570"/>
      <c r="BT114" s="570"/>
      <c r="BU114" s="570"/>
      <c r="BV114" s="570"/>
      <c r="BW114" s="570"/>
      <c r="BX114" s="570"/>
      <c r="BY114" s="570"/>
      <c r="BZ114" s="570"/>
      <c r="CA114" s="570"/>
      <c r="CB114" s="570"/>
      <c r="CG114" s="146"/>
    </row>
    <row r="115" spans="1:115" s="31" customFormat="1" ht="7.9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</row>
    <row r="116" spans="1:115" s="31" customFormat="1" ht="16.149999999999999" customHeight="1">
      <c r="A116" s="33" t="s">
        <v>162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570" t="s">
        <v>172</v>
      </c>
      <c r="T116" s="570"/>
      <c r="U116" s="570"/>
      <c r="V116" s="570"/>
      <c r="W116" s="570"/>
      <c r="X116" s="570"/>
      <c r="Y116" s="570"/>
      <c r="Z116" s="570"/>
      <c r="AA116" s="570"/>
      <c r="AB116" s="570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570"/>
      <c r="AN116" s="570"/>
      <c r="AO116" s="570"/>
      <c r="AP116" s="570"/>
      <c r="AQ116" s="570"/>
      <c r="AR116" s="570"/>
      <c r="AS116" s="570"/>
      <c r="AT116" s="570"/>
      <c r="AU116" s="570"/>
      <c r="AV116" s="570"/>
      <c r="AW116" s="570"/>
      <c r="AX116" s="570"/>
      <c r="AY116" s="570"/>
      <c r="AZ116" s="570"/>
      <c r="BA116" s="570"/>
      <c r="BB116" s="570"/>
      <c r="BC116" s="570"/>
      <c r="BD116" s="570"/>
      <c r="BE116" s="570"/>
      <c r="BF116" s="570"/>
      <c r="BG116" s="570"/>
      <c r="BH116" s="570"/>
      <c r="BI116" s="570"/>
      <c r="BJ116" s="570"/>
      <c r="BK116" s="570"/>
      <c r="BL116" s="570"/>
      <c r="BM116" s="570"/>
      <c r="BN116" s="570"/>
      <c r="BO116" s="570"/>
      <c r="BP116" s="570"/>
      <c r="BQ116" s="570"/>
      <c r="BR116" s="570"/>
      <c r="BS116" s="570"/>
      <c r="BT116" s="570"/>
      <c r="BU116" s="570"/>
      <c r="BV116" s="570"/>
      <c r="BW116" s="570"/>
      <c r="BX116" s="570"/>
      <c r="BY116" s="570"/>
      <c r="BZ116" s="570"/>
      <c r="CA116" s="570"/>
      <c r="CB116" s="570"/>
    </row>
    <row r="117" spans="1:115" s="31" customFormat="1" ht="22.5" customHeight="1">
      <c r="A117" s="33" t="s">
        <v>164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598" t="s">
        <v>230</v>
      </c>
      <c r="AI117" s="598"/>
      <c r="AJ117" s="598"/>
      <c r="AK117" s="598"/>
      <c r="AL117" s="598"/>
      <c r="AM117" s="598"/>
      <c r="AN117" s="598"/>
      <c r="AO117" s="598"/>
      <c r="AP117" s="598"/>
      <c r="AQ117" s="598"/>
      <c r="AR117" s="598"/>
      <c r="AS117" s="598"/>
      <c r="AT117" s="598"/>
      <c r="AU117" s="598"/>
      <c r="AV117" s="598"/>
      <c r="AW117" s="598"/>
      <c r="AX117" s="598"/>
      <c r="AY117" s="598"/>
      <c r="AZ117" s="598"/>
      <c r="BA117" s="598"/>
      <c r="BB117" s="598"/>
      <c r="BC117" s="598"/>
      <c r="BD117" s="598"/>
      <c r="BE117" s="598"/>
      <c r="BF117" s="598"/>
      <c r="BG117" s="598"/>
      <c r="BH117" s="598"/>
      <c r="BI117" s="598"/>
      <c r="BJ117" s="598"/>
      <c r="BK117" s="598"/>
      <c r="BL117" s="598"/>
      <c r="BM117" s="598"/>
      <c r="BN117" s="598"/>
      <c r="BO117" s="598"/>
      <c r="BP117" s="598"/>
      <c r="BQ117" s="598"/>
      <c r="BR117" s="598"/>
      <c r="BS117" s="598"/>
      <c r="BT117" s="598"/>
      <c r="BU117" s="598"/>
      <c r="BV117" s="598"/>
      <c r="BW117" s="598"/>
      <c r="BX117" s="598"/>
      <c r="BY117" s="598"/>
      <c r="BZ117" s="598"/>
      <c r="CA117" s="598"/>
      <c r="CB117" s="598"/>
    </row>
    <row r="118" spans="1:115" s="31" customFormat="1" ht="12" customHeight="1">
      <c r="A118" s="33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</row>
    <row r="119" spans="1:115" s="31" customFormat="1" ht="21" customHeight="1">
      <c r="A119" s="389" t="s">
        <v>222</v>
      </c>
      <c r="B119" s="389"/>
      <c r="C119" s="389"/>
      <c r="D119" s="389"/>
      <c r="E119" s="389"/>
      <c r="F119" s="389"/>
      <c r="G119" s="389"/>
      <c r="H119" s="389"/>
      <c r="I119" s="389"/>
      <c r="J119" s="389"/>
      <c r="K119" s="389"/>
      <c r="L119" s="389"/>
      <c r="M119" s="389"/>
      <c r="N119" s="389"/>
      <c r="O119" s="389"/>
      <c r="P119" s="389"/>
      <c r="Q119" s="389"/>
      <c r="R119" s="389"/>
      <c r="S119" s="389"/>
      <c r="T119" s="389"/>
      <c r="U119" s="389"/>
      <c r="V119" s="389"/>
      <c r="W119" s="389"/>
      <c r="X119" s="389"/>
      <c r="Y119" s="389"/>
      <c r="Z119" s="389"/>
      <c r="AA119" s="389"/>
      <c r="AB119" s="389"/>
      <c r="AC119" s="389"/>
      <c r="AD119" s="389"/>
      <c r="AE119" s="389"/>
      <c r="AF119" s="389"/>
      <c r="AG119" s="389"/>
      <c r="AH119" s="389"/>
      <c r="AI119" s="389"/>
      <c r="AJ119" s="389"/>
      <c r="AK119" s="389"/>
      <c r="AL119" s="389"/>
      <c r="AM119" s="389"/>
      <c r="AN119" s="389"/>
      <c r="AO119" s="389"/>
      <c r="AP119" s="389"/>
      <c r="AQ119" s="389"/>
      <c r="AR119" s="389"/>
      <c r="AS119" s="389"/>
      <c r="AT119" s="389"/>
      <c r="AU119" s="389"/>
      <c r="AV119" s="389"/>
      <c r="AW119" s="389"/>
      <c r="AX119" s="389"/>
      <c r="AY119" s="389"/>
      <c r="AZ119" s="389"/>
      <c r="BA119" s="389"/>
      <c r="BB119" s="389"/>
      <c r="BC119" s="389"/>
      <c r="BD119" s="389"/>
      <c r="BE119" s="389"/>
      <c r="BF119" s="389"/>
      <c r="BG119" s="389"/>
      <c r="BH119" s="389"/>
      <c r="BI119" s="389"/>
      <c r="BJ119" s="389"/>
      <c r="BK119" s="389"/>
      <c r="BL119" s="389"/>
      <c r="BM119" s="389"/>
      <c r="BN119" s="389"/>
      <c r="BO119" s="389"/>
      <c r="BP119" s="389"/>
      <c r="BQ119" s="389"/>
      <c r="BR119" s="389"/>
      <c r="BS119" s="389"/>
      <c r="BT119" s="389"/>
      <c r="BU119" s="389"/>
      <c r="BV119" s="389"/>
      <c r="BW119" s="389"/>
      <c r="BX119" s="389"/>
      <c r="BY119" s="389"/>
      <c r="BZ119" s="389"/>
      <c r="CA119" s="389"/>
      <c r="CB119" s="389"/>
    </row>
    <row r="120" spans="1:115" s="31" customFormat="1" ht="9.75" hidden="1" customHeight="1"/>
    <row r="121" spans="1:115" s="31" customFormat="1" ht="17.45" customHeight="1">
      <c r="A121" s="379" t="s">
        <v>187</v>
      </c>
      <c r="B121" s="379"/>
      <c r="C121" s="379"/>
      <c r="D121" s="379"/>
      <c r="E121" s="423" t="s">
        <v>166</v>
      </c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  <c r="Y121" s="347"/>
      <c r="Z121" s="384" t="s">
        <v>246</v>
      </c>
      <c r="AA121" s="545"/>
      <c r="AB121" s="545"/>
      <c r="AC121" s="545"/>
      <c r="AD121" s="545"/>
      <c r="AE121" s="545"/>
      <c r="AF121" s="545"/>
      <c r="AG121" s="379" t="s">
        <v>247</v>
      </c>
      <c r="AH121" s="347"/>
      <c r="AI121" s="347"/>
      <c r="AJ121" s="347"/>
      <c r="AK121" s="347"/>
      <c r="AL121" s="347"/>
      <c r="AM121" s="347"/>
      <c r="AN121" s="379" t="s">
        <v>248</v>
      </c>
      <c r="AO121" s="340"/>
      <c r="AP121" s="340"/>
      <c r="AQ121" s="340"/>
      <c r="AR121" s="340"/>
      <c r="AS121" s="340"/>
      <c r="AT121" s="340"/>
      <c r="AU121" s="379" t="s">
        <v>249</v>
      </c>
      <c r="AV121" s="340"/>
      <c r="AW121" s="340"/>
      <c r="AX121" s="340"/>
      <c r="AY121" s="340"/>
      <c r="AZ121" s="340"/>
      <c r="BA121" s="340"/>
      <c r="BB121" s="340"/>
      <c r="BC121" s="340"/>
      <c r="BD121" s="340"/>
      <c r="BE121" s="340"/>
      <c r="BF121" s="340"/>
      <c r="BG121" s="340"/>
      <c r="BH121" s="340"/>
      <c r="BI121" s="340"/>
      <c r="BJ121" s="340"/>
      <c r="BK121" s="340"/>
      <c r="BL121" s="340"/>
      <c r="BM121" s="340"/>
      <c r="BN121" s="340"/>
      <c r="BO121" s="340"/>
      <c r="BP121" s="340"/>
      <c r="BQ121" s="340"/>
      <c r="BR121" s="340"/>
      <c r="BS121" s="340"/>
      <c r="BT121" s="340"/>
      <c r="BU121" s="340"/>
      <c r="BV121" s="340"/>
      <c r="BW121" s="340"/>
      <c r="BX121" s="340"/>
      <c r="BY121" s="340"/>
      <c r="BZ121" s="340"/>
      <c r="CA121" s="340"/>
      <c r="CB121" s="340"/>
      <c r="DK121" s="31" t="s">
        <v>336</v>
      </c>
    </row>
    <row r="122" spans="1:115" s="31" customFormat="1" ht="14.25" customHeight="1">
      <c r="A122" s="379"/>
      <c r="B122" s="379"/>
      <c r="C122" s="379"/>
      <c r="D122" s="379"/>
      <c r="E122" s="347"/>
      <c r="F122" s="347"/>
      <c r="G122" s="34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  <c r="Y122" s="347"/>
      <c r="Z122" s="545"/>
      <c r="AA122" s="545"/>
      <c r="AB122" s="545"/>
      <c r="AC122" s="545"/>
      <c r="AD122" s="545"/>
      <c r="AE122" s="545"/>
      <c r="AF122" s="545"/>
      <c r="AG122" s="347"/>
      <c r="AH122" s="347"/>
      <c r="AI122" s="347"/>
      <c r="AJ122" s="347"/>
      <c r="AK122" s="347"/>
      <c r="AL122" s="347"/>
      <c r="AM122" s="347"/>
      <c r="AN122" s="340"/>
      <c r="AO122" s="340"/>
      <c r="AP122" s="340"/>
      <c r="AQ122" s="340"/>
      <c r="AR122" s="340"/>
      <c r="AS122" s="340"/>
      <c r="AT122" s="340"/>
      <c r="AU122" s="340"/>
      <c r="AV122" s="340"/>
      <c r="AW122" s="340"/>
      <c r="AX122" s="340"/>
      <c r="AY122" s="340"/>
      <c r="AZ122" s="340"/>
      <c r="BA122" s="340"/>
      <c r="BB122" s="340"/>
      <c r="BC122" s="340"/>
      <c r="BD122" s="340"/>
      <c r="BE122" s="340"/>
      <c r="BF122" s="340"/>
      <c r="BG122" s="340"/>
      <c r="BH122" s="340"/>
      <c r="BI122" s="340"/>
      <c r="BJ122" s="340"/>
      <c r="BK122" s="340"/>
      <c r="BL122" s="340"/>
      <c r="BM122" s="340"/>
      <c r="BN122" s="340"/>
      <c r="BO122" s="340"/>
      <c r="BP122" s="340"/>
      <c r="BQ122" s="340"/>
      <c r="BR122" s="340"/>
      <c r="BS122" s="340"/>
      <c r="BT122" s="340"/>
      <c r="BU122" s="340"/>
      <c r="BV122" s="340"/>
      <c r="BW122" s="340"/>
      <c r="BX122" s="340"/>
      <c r="BY122" s="340"/>
      <c r="BZ122" s="340"/>
      <c r="CA122" s="340"/>
      <c r="CB122" s="340"/>
    </row>
    <row r="123" spans="1:115" s="31" customFormat="1" ht="23.25" customHeight="1">
      <c r="A123" s="379"/>
      <c r="B123" s="379"/>
      <c r="C123" s="379"/>
      <c r="D123" s="379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  <c r="Y123" s="347"/>
      <c r="Z123" s="545"/>
      <c r="AA123" s="545"/>
      <c r="AB123" s="545"/>
      <c r="AC123" s="545"/>
      <c r="AD123" s="545"/>
      <c r="AE123" s="545"/>
      <c r="AF123" s="545"/>
      <c r="AG123" s="347"/>
      <c r="AH123" s="347"/>
      <c r="AI123" s="347"/>
      <c r="AJ123" s="347"/>
      <c r="AK123" s="347"/>
      <c r="AL123" s="347"/>
      <c r="AM123" s="347"/>
      <c r="AN123" s="340"/>
      <c r="AO123" s="340"/>
      <c r="AP123" s="340"/>
      <c r="AQ123" s="340"/>
      <c r="AR123" s="340"/>
      <c r="AS123" s="340"/>
      <c r="AT123" s="340"/>
      <c r="AU123" s="379" t="s">
        <v>276</v>
      </c>
      <c r="AV123" s="546"/>
      <c r="AW123" s="546"/>
      <c r="AX123" s="546"/>
      <c r="AY123" s="546"/>
      <c r="AZ123" s="546"/>
      <c r="BA123" s="546"/>
      <c r="BB123" s="546"/>
      <c r="BC123" s="546"/>
      <c r="BD123" s="546"/>
      <c r="BE123" s="546"/>
      <c r="BF123" s="546"/>
      <c r="BG123" s="546"/>
      <c r="BH123" s="547" t="s">
        <v>274</v>
      </c>
      <c r="BI123" s="547"/>
      <c r="BJ123" s="547"/>
      <c r="BK123" s="547"/>
      <c r="BL123" s="547"/>
      <c r="BM123" s="547"/>
      <c r="BN123" s="547"/>
      <c r="BO123" s="547"/>
      <c r="BP123" s="547"/>
      <c r="BQ123" s="547"/>
      <c r="BR123" s="547"/>
      <c r="BS123" s="547"/>
      <c r="BT123" s="547"/>
      <c r="BU123" s="547"/>
      <c r="BV123" s="547"/>
      <c r="BW123" s="547"/>
      <c r="BX123" s="547"/>
      <c r="BY123" s="547"/>
      <c r="BZ123" s="547"/>
      <c r="CA123" s="547"/>
      <c r="CB123" s="547"/>
    </row>
    <row r="124" spans="1:115" s="31" customFormat="1" ht="15.75" customHeight="1">
      <c r="A124" s="379"/>
      <c r="B124" s="379"/>
      <c r="C124" s="379"/>
      <c r="D124" s="379"/>
      <c r="E124" s="347"/>
      <c r="F124" s="347"/>
      <c r="G124" s="347"/>
      <c r="H124" s="347"/>
      <c r="I124" s="347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  <c r="T124" s="347"/>
      <c r="U124" s="347"/>
      <c r="V124" s="347"/>
      <c r="W124" s="347"/>
      <c r="X124" s="347"/>
      <c r="Y124" s="347"/>
      <c r="Z124" s="545"/>
      <c r="AA124" s="545"/>
      <c r="AB124" s="545"/>
      <c r="AC124" s="545"/>
      <c r="AD124" s="545"/>
      <c r="AE124" s="545"/>
      <c r="AF124" s="545"/>
      <c r="AG124" s="347"/>
      <c r="AH124" s="347"/>
      <c r="AI124" s="347"/>
      <c r="AJ124" s="347"/>
      <c r="AK124" s="347"/>
      <c r="AL124" s="347"/>
      <c r="AM124" s="347"/>
      <c r="AN124" s="340"/>
      <c r="AO124" s="340"/>
      <c r="AP124" s="340"/>
      <c r="AQ124" s="340"/>
      <c r="AR124" s="340"/>
      <c r="AS124" s="340"/>
      <c r="AT124" s="340"/>
      <c r="AU124" s="546"/>
      <c r="AV124" s="546"/>
      <c r="AW124" s="546"/>
      <c r="AX124" s="546"/>
      <c r="AY124" s="546"/>
      <c r="AZ124" s="546"/>
      <c r="BA124" s="546"/>
      <c r="BB124" s="546"/>
      <c r="BC124" s="546"/>
      <c r="BD124" s="546"/>
      <c r="BE124" s="546"/>
      <c r="BF124" s="546"/>
      <c r="BG124" s="546"/>
      <c r="BH124" s="547" t="s">
        <v>485</v>
      </c>
      <c r="BI124" s="547"/>
      <c r="BJ124" s="547"/>
      <c r="BK124" s="547"/>
      <c r="BL124" s="547"/>
      <c r="BM124" s="547"/>
      <c r="BN124" s="547"/>
      <c r="BO124" s="547"/>
      <c r="BP124" s="547"/>
      <c r="BQ124" s="547"/>
      <c r="BR124" s="547"/>
      <c r="BS124" s="547" t="s">
        <v>518</v>
      </c>
      <c r="BT124" s="547"/>
      <c r="BU124" s="547"/>
      <c r="BV124" s="547"/>
      <c r="BW124" s="547"/>
      <c r="BX124" s="547"/>
      <c r="BY124" s="547"/>
      <c r="BZ124" s="547"/>
      <c r="CA124" s="547"/>
      <c r="CB124" s="547"/>
    </row>
    <row r="125" spans="1:115" s="31" customFormat="1" ht="12.75" customHeight="1">
      <c r="A125" s="346">
        <v>1</v>
      </c>
      <c r="B125" s="347"/>
      <c r="C125" s="347"/>
      <c r="D125" s="347"/>
      <c r="E125" s="348">
        <v>2</v>
      </c>
      <c r="F125" s="348"/>
      <c r="G125" s="348"/>
      <c r="H125" s="348"/>
      <c r="I125" s="348"/>
      <c r="J125" s="348"/>
      <c r="K125" s="348"/>
      <c r="L125" s="348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8"/>
      <c r="X125" s="348"/>
      <c r="Y125" s="348"/>
      <c r="Z125" s="348">
        <v>3</v>
      </c>
      <c r="AA125" s="348"/>
      <c r="AB125" s="348"/>
      <c r="AC125" s="348"/>
      <c r="AD125" s="348"/>
      <c r="AE125" s="348"/>
      <c r="AF125" s="348"/>
      <c r="AG125" s="348">
        <v>4</v>
      </c>
      <c r="AH125" s="348"/>
      <c r="AI125" s="348"/>
      <c r="AJ125" s="348"/>
      <c r="AK125" s="348"/>
      <c r="AL125" s="348"/>
      <c r="AM125" s="348"/>
      <c r="AN125" s="348">
        <v>5</v>
      </c>
      <c r="AO125" s="348"/>
      <c r="AP125" s="348"/>
      <c r="AQ125" s="348"/>
      <c r="AR125" s="348"/>
      <c r="AS125" s="348"/>
      <c r="AT125" s="348"/>
      <c r="AU125" s="348">
        <v>6</v>
      </c>
      <c r="AV125" s="348"/>
      <c r="AW125" s="348"/>
      <c r="AX125" s="348"/>
      <c r="AY125" s="348"/>
      <c r="AZ125" s="348"/>
      <c r="BA125" s="348"/>
      <c r="BB125" s="348"/>
      <c r="BC125" s="348"/>
      <c r="BD125" s="348"/>
      <c r="BE125" s="348"/>
      <c r="BF125" s="348"/>
      <c r="BG125" s="348"/>
      <c r="BH125" s="348">
        <v>7</v>
      </c>
      <c r="BI125" s="348"/>
      <c r="BJ125" s="348"/>
      <c r="BK125" s="348"/>
      <c r="BL125" s="348"/>
      <c r="BM125" s="348"/>
      <c r="BN125" s="348"/>
      <c r="BO125" s="348"/>
      <c r="BP125" s="348"/>
      <c r="BQ125" s="348"/>
      <c r="BR125" s="348"/>
      <c r="BS125" s="348">
        <v>8</v>
      </c>
      <c r="BT125" s="348"/>
      <c r="BU125" s="348"/>
      <c r="BV125" s="348"/>
      <c r="BW125" s="348"/>
      <c r="BX125" s="348"/>
      <c r="BY125" s="348"/>
      <c r="BZ125" s="348"/>
      <c r="CA125" s="348"/>
      <c r="CB125" s="348"/>
    </row>
    <row r="126" spans="1:115" s="31" customFormat="1" ht="15">
      <c r="A126" s="533" t="s">
        <v>197</v>
      </c>
      <c r="B126" s="533"/>
      <c r="C126" s="533"/>
      <c r="D126" s="533"/>
      <c r="E126" s="534" t="s">
        <v>534</v>
      </c>
      <c r="F126" s="535"/>
      <c r="G126" s="535"/>
      <c r="H126" s="535"/>
      <c r="I126" s="535"/>
      <c r="J126" s="535"/>
      <c r="K126" s="535"/>
      <c r="L126" s="535"/>
      <c r="M126" s="535"/>
      <c r="N126" s="535"/>
      <c r="O126" s="535"/>
      <c r="P126" s="535"/>
      <c r="Q126" s="535"/>
      <c r="R126" s="535"/>
      <c r="S126" s="535"/>
      <c r="T126" s="535"/>
      <c r="U126" s="535"/>
      <c r="V126" s="535"/>
      <c r="W126" s="535"/>
      <c r="X126" s="535"/>
      <c r="Y126" s="535"/>
      <c r="Z126" s="534"/>
      <c r="AA126" s="535"/>
      <c r="AB126" s="535"/>
      <c r="AC126" s="535"/>
      <c r="AD126" s="535"/>
      <c r="AE126" s="535"/>
      <c r="AF126" s="535"/>
      <c r="AG126" s="533"/>
      <c r="AH126" s="536"/>
      <c r="AI126" s="536"/>
      <c r="AJ126" s="536"/>
      <c r="AK126" s="536"/>
      <c r="AL126" s="536"/>
      <c r="AM126" s="536"/>
      <c r="AN126" s="565"/>
      <c r="AO126" s="565"/>
      <c r="AP126" s="565"/>
      <c r="AQ126" s="565"/>
      <c r="AR126" s="565"/>
      <c r="AS126" s="565"/>
      <c r="AT126" s="565"/>
      <c r="AU126" s="407">
        <f>7920+10800</f>
        <v>18720</v>
      </c>
      <c r="AV126" s="349"/>
      <c r="AW126" s="349"/>
      <c r="AX126" s="349"/>
      <c r="AY126" s="349"/>
      <c r="AZ126" s="349"/>
      <c r="BA126" s="349"/>
      <c r="BB126" s="349"/>
      <c r="BC126" s="349"/>
      <c r="BD126" s="349"/>
      <c r="BE126" s="349"/>
      <c r="BF126" s="349"/>
      <c r="BG126" s="349"/>
      <c r="BH126" s="349">
        <v>7920</v>
      </c>
      <c r="BI126" s="349"/>
      <c r="BJ126" s="349"/>
      <c r="BK126" s="349"/>
      <c r="BL126" s="349"/>
      <c r="BM126" s="349"/>
      <c r="BN126" s="349"/>
      <c r="BO126" s="349"/>
      <c r="BP126" s="349"/>
      <c r="BQ126" s="349"/>
      <c r="BR126" s="349"/>
      <c r="BS126" s="349">
        <v>7920</v>
      </c>
      <c r="BT126" s="349"/>
      <c r="BU126" s="349"/>
      <c r="BV126" s="349"/>
      <c r="BW126" s="349"/>
      <c r="BX126" s="349"/>
      <c r="BY126" s="349"/>
      <c r="BZ126" s="349"/>
      <c r="CA126" s="349"/>
      <c r="CB126" s="349"/>
    </row>
    <row r="127" spans="1:115" s="31" customFormat="1" ht="15" hidden="1">
      <c r="A127" s="533" t="s">
        <v>137</v>
      </c>
      <c r="B127" s="533"/>
      <c r="C127" s="533"/>
      <c r="D127" s="533"/>
      <c r="E127" s="534" t="s">
        <v>345</v>
      </c>
      <c r="F127" s="535"/>
      <c r="G127" s="535"/>
      <c r="H127" s="535"/>
      <c r="I127" s="535"/>
      <c r="J127" s="535"/>
      <c r="K127" s="535"/>
      <c r="L127" s="535"/>
      <c r="M127" s="535"/>
      <c r="N127" s="535"/>
      <c r="O127" s="535"/>
      <c r="P127" s="535"/>
      <c r="Q127" s="535"/>
      <c r="R127" s="535"/>
      <c r="S127" s="535"/>
      <c r="T127" s="535"/>
      <c r="U127" s="535"/>
      <c r="V127" s="535"/>
      <c r="W127" s="535"/>
      <c r="X127" s="535"/>
      <c r="Y127" s="535"/>
      <c r="Z127" s="534">
        <v>1</v>
      </c>
      <c r="AA127" s="535"/>
      <c r="AB127" s="535"/>
      <c r="AC127" s="535"/>
      <c r="AD127" s="535"/>
      <c r="AE127" s="535"/>
      <c r="AF127" s="535"/>
      <c r="AG127" s="533">
        <v>12</v>
      </c>
      <c r="AH127" s="536"/>
      <c r="AI127" s="536"/>
      <c r="AJ127" s="536"/>
      <c r="AK127" s="536"/>
      <c r="AL127" s="536"/>
      <c r="AM127" s="536"/>
      <c r="AN127" s="565">
        <v>660</v>
      </c>
      <c r="AO127" s="565"/>
      <c r="AP127" s="565"/>
      <c r="AQ127" s="565"/>
      <c r="AR127" s="565"/>
      <c r="AS127" s="565"/>
      <c r="AT127" s="565"/>
      <c r="AU127" s="407"/>
      <c r="AV127" s="349"/>
      <c r="AW127" s="349"/>
      <c r="AX127" s="349"/>
      <c r="AY127" s="349"/>
      <c r="AZ127" s="349"/>
      <c r="BA127" s="349"/>
      <c r="BB127" s="349"/>
      <c r="BC127" s="349"/>
      <c r="BD127" s="349"/>
      <c r="BE127" s="349"/>
      <c r="BF127" s="349"/>
      <c r="BG127" s="349"/>
      <c r="BH127" s="349"/>
      <c r="BI127" s="349"/>
      <c r="BJ127" s="349"/>
      <c r="BK127" s="349"/>
      <c r="BL127" s="349"/>
      <c r="BM127" s="349"/>
      <c r="BN127" s="349"/>
      <c r="BO127" s="349"/>
      <c r="BP127" s="349"/>
      <c r="BQ127" s="349"/>
      <c r="BR127" s="349"/>
      <c r="BS127" s="349"/>
      <c r="BT127" s="349"/>
      <c r="BU127" s="349"/>
      <c r="BV127" s="349"/>
      <c r="BW127" s="349"/>
      <c r="BX127" s="349"/>
      <c r="BY127" s="349"/>
      <c r="BZ127" s="349"/>
      <c r="CA127" s="349"/>
      <c r="CB127" s="349"/>
    </row>
    <row r="128" spans="1:115" s="31" customFormat="1" ht="18" customHeight="1">
      <c r="A128" s="534"/>
      <c r="B128" s="534"/>
      <c r="C128" s="534"/>
      <c r="D128" s="534"/>
      <c r="E128" s="409" t="s">
        <v>168</v>
      </c>
      <c r="F128" s="566"/>
      <c r="G128" s="566"/>
      <c r="H128" s="566"/>
      <c r="I128" s="566"/>
      <c r="J128" s="566"/>
      <c r="K128" s="566"/>
      <c r="L128" s="566"/>
      <c r="M128" s="566"/>
      <c r="N128" s="566"/>
      <c r="O128" s="566"/>
      <c r="P128" s="566"/>
      <c r="Q128" s="566"/>
      <c r="R128" s="566"/>
      <c r="S128" s="566"/>
      <c r="T128" s="566"/>
      <c r="U128" s="566"/>
      <c r="V128" s="566"/>
      <c r="W128" s="566"/>
      <c r="X128" s="566"/>
      <c r="Y128" s="514"/>
      <c r="Z128" s="567"/>
      <c r="AA128" s="566"/>
      <c r="AB128" s="566"/>
      <c r="AC128" s="566"/>
      <c r="AD128" s="566"/>
      <c r="AE128" s="566"/>
      <c r="AF128" s="514"/>
      <c r="AG128" s="567"/>
      <c r="AH128" s="566"/>
      <c r="AI128" s="566"/>
      <c r="AJ128" s="566"/>
      <c r="AK128" s="566"/>
      <c r="AL128" s="566"/>
      <c r="AM128" s="514"/>
      <c r="AN128" s="567"/>
      <c r="AO128" s="566"/>
      <c r="AP128" s="566"/>
      <c r="AQ128" s="566"/>
      <c r="AR128" s="566"/>
      <c r="AS128" s="566"/>
      <c r="AT128" s="514"/>
      <c r="AU128" s="542">
        <f>SUM(AU126:AU127)</f>
        <v>18720</v>
      </c>
      <c r="AV128" s="543"/>
      <c r="AW128" s="543"/>
      <c r="AX128" s="543"/>
      <c r="AY128" s="543"/>
      <c r="AZ128" s="543"/>
      <c r="BA128" s="543"/>
      <c r="BB128" s="543"/>
      <c r="BC128" s="543"/>
      <c r="BD128" s="543"/>
      <c r="BE128" s="543"/>
      <c r="BF128" s="543"/>
      <c r="BG128" s="544"/>
      <c r="BH128" s="360">
        <f>SUM(BH126:BH127)</f>
        <v>7920</v>
      </c>
      <c r="BI128" s="360"/>
      <c r="BJ128" s="360"/>
      <c r="BK128" s="360"/>
      <c r="BL128" s="360"/>
      <c r="BM128" s="360"/>
      <c r="BN128" s="360"/>
      <c r="BO128" s="360"/>
      <c r="BP128" s="360"/>
      <c r="BQ128" s="360"/>
      <c r="BR128" s="360"/>
      <c r="BS128" s="360">
        <f>SUM(BS126:BS127)</f>
        <v>7920</v>
      </c>
      <c r="BT128" s="360"/>
      <c r="BU128" s="360"/>
      <c r="BV128" s="360"/>
      <c r="BW128" s="360"/>
      <c r="BX128" s="360"/>
      <c r="BY128" s="360"/>
      <c r="BZ128" s="360"/>
      <c r="CA128" s="360"/>
      <c r="CB128" s="360"/>
    </row>
    <row r="129" spans="1:108" s="31" customFormat="1" ht="6.75" customHeight="1">
      <c r="A129" s="38"/>
      <c r="B129" s="38"/>
      <c r="C129" s="38"/>
      <c r="D129" s="38"/>
      <c r="E129" s="43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 s="97"/>
      <c r="AA129"/>
      <c r="AB129"/>
      <c r="AC129"/>
      <c r="AD129"/>
      <c r="AE129"/>
      <c r="AF129"/>
      <c r="AG129" s="97"/>
      <c r="AH129"/>
      <c r="AI129"/>
      <c r="AJ129"/>
      <c r="AK129"/>
      <c r="AL129"/>
      <c r="AM129"/>
      <c r="AN129" s="97"/>
      <c r="AO129"/>
      <c r="AP129"/>
      <c r="AQ129"/>
      <c r="AR129"/>
      <c r="AS129"/>
      <c r="AT129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  <c r="BU129" s="175"/>
      <c r="BV129" s="175"/>
      <c r="BW129" s="175"/>
      <c r="BX129" s="175"/>
      <c r="BY129" s="175"/>
      <c r="BZ129" s="175"/>
      <c r="CA129" s="175"/>
      <c r="CB129" s="175"/>
    </row>
    <row r="130" spans="1:108" s="31" customFormat="1" ht="19.149999999999999" hidden="1" customHeight="1">
      <c r="A130" s="389" t="s">
        <v>535</v>
      </c>
      <c r="B130" s="389"/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389"/>
      <c r="N130" s="389"/>
      <c r="O130" s="389"/>
      <c r="P130" s="389"/>
      <c r="Q130" s="389"/>
      <c r="R130" s="389"/>
      <c r="S130" s="389"/>
      <c r="T130" s="389"/>
      <c r="U130" s="389"/>
      <c r="V130" s="389"/>
      <c r="W130" s="389"/>
      <c r="X130" s="389"/>
      <c r="Y130" s="389"/>
      <c r="Z130" s="389"/>
      <c r="AA130" s="389"/>
      <c r="AB130" s="389"/>
      <c r="AC130" s="389"/>
      <c r="AD130" s="389"/>
      <c r="AE130" s="389"/>
      <c r="AF130" s="389"/>
      <c r="AG130" s="389"/>
      <c r="AH130" s="389"/>
      <c r="AI130" s="389"/>
      <c r="AJ130" s="389"/>
      <c r="AK130" s="389"/>
      <c r="AL130" s="389"/>
      <c r="AM130" s="389"/>
      <c r="AN130" s="389"/>
      <c r="AO130" s="389"/>
      <c r="AP130" s="389"/>
      <c r="AQ130" s="389"/>
      <c r="AR130" s="389"/>
      <c r="AS130" s="389"/>
      <c r="AT130" s="389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389"/>
      <c r="BY130" s="389"/>
      <c r="BZ130" s="389"/>
      <c r="CA130" s="389"/>
      <c r="CB130" s="389"/>
      <c r="CG130" s="146"/>
    </row>
    <row r="131" spans="1:108" s="31" customFormat="1" ht="20.45" hidden="1" customHeight="1">
      <c r="CG131" s="146"/>
    </row>
    <row r="132" spans="1:108" s="31" customFormat="1" ht="15" hidden="1" customHeight="1">
      <c r="A132" s="768" t="s">
        <v>165</v>
      </c>
      <c r="B132" s="769"/>
      <c r="C132" s="769"/>
      <c r="D132" s="770"/>
      <c r="E132" s="768" t="s">
        <v>166</v>
      </c>
      <c r="F132" s="769"/>
      <c r="G132" s="769"/>
      <c r="H132" s="769"/>
      <c r="I132" s="769"/>
      <c r="J132" s="769"/>
      <c r="K132" s="769"/>
      <c r="L132" s="769"/>
      <c r="M132" s="769"/>
      <c r="N132" s="769"/>
      <c r="O132" s="769"/>
      <c r="P132" s="769"/>
      <c r="Q132" s="769"/>
      <c r="R132" s="769"/>
      <c r="S132" s="769"/>
      <c r="T132" s="769"/>
      <c r="U132" s="769"/>
      <c r="V132" s="769"/>
      <c r="W132" s="769"/>
      <c r="X132" s="769"/>
      <c r="Y132" s="769"/>
      <c r="Z132" s="769"/>
      <c r="AA132" s="769"/>
      <c r="AB132" s="769"/>
      <c r="AC132" s="769"/>
      <c r="AD132" s="769"/>
      <c r="AE132" s="770"/>
      <c r="AF132" s="779" t="s">
        <v>376</v>
      </c>
      <c r="AG132" s="780"/>
      <c r="AH132" s="780"/>
      <c r="AI132" s="780"/>
      <c r="AJ132" s="780"/>
      <c r="AK132" s="780"/>
      <c r="AL132" s="780"/>
      <c r="AM132" s="788"/>
      <c r="AN132" s="779" t="s">
        <v>377</v>
      </c>
      <c r="AO132" s="780"/>
      <c r="AP132" s="780"/>
      <c r="AQ132" s="780"/>
      <c r="AR132" s="780"/>
      <c r="AS132" s="780"/>
      <c r="AT132" s="780"/>
      <c r="AU132" s="788"/>
      <c r="AV132" s="824" t="s">
        <v>378</v>
      </c>
      <c r="AW132" s="824"/>
      <c r="AX132" s="824"/>
      <c r="AY132" s="824"/>
      <c r="AZ132" s="824"/>
      <c r="BA132" s="824"/>
      <c r="BB132" s="824"/>
      <c r="BC132" s="824"/>
      <c r="BD132" s="824"/>
      <c r="BE132" s="824"/>
      <c r="BF132" s="824"/>
      <c r="BG132" s="824"/>
      <c r="BH132" s="824"/>
      <c r="BI132" s="824"/>
      <c r="BJ132" s="824"/>
      <c r="BK132" s="824"/>
      <c r="BL132" s="824"/>
      <c r="BM132" s="824"/>
      <c r="BN132" s="824"/>
      <c r="BO132" s="824"/>
      <c r="BP132" s="824"/>
      <c r="BQ132" s="824"/>
      <c r="BR132" s="824"/>
      <c r="BS132" s="824"/>
      <c r="BT132" s="824"/>
      <c r="BU132" s="824"/>
      <c r="BV132" s="824"/>
      <c r="BW132" s="824"/>
      <c r="BX132" s="824"/>
      <c r="BY132" s="824"/>
      <c r="BZ132" s="824"/>
      <c r="CA132" s="824"/>
      <c r="CB132" s="824"/>
      <c r="CG132" s="146"/>
    </row>
    <row r="133" spans="1:108" s="31" customFormat="1" ht="13.15" hidden="1" customHeight="1">
      <c r="A133" s="793" t="s">
        <v>167</v>
      </c>
      <c r="B133" s="794"/>
      <c r="C133" s="794"/>
      <c r="D133" s="795"/>
      <c r="E133" s="793"/>
      <c r="F133" s="794"/>
      <c r="G133" s="794"/>
      <c r="H133" s="794"/>
      <c r="I133" s="794"/>
      <c r="J133" s="794"/>
      <c r="K133" s="794"/>
      <c r="L133" s="794"/>
      <c r="M133" s="794"/>
      <c r="N133" s="794"/>
      <c r="O133" s="794"/>
      <c r="P133" s="794"/>
      <c r="Q133" s="794"/>
      <c r="R133" s="794"/>
      <c r="S133" s="794"/>
      <c r="T133" s="794"/>
      <c r="U133" s="794"/>
      <c r="V133" s="794"/>
      <c r="W133" s="794"/>
      <c r="X133" s="794"/>
      <c r="Y133" s="794"/>
      <c r="Z133" s="794"/>
      <c r="AA133" s="794"/>
      <c r="AB133" s="794"/>
      <c r="AC133" s="794"/>
      <c r="AD133" s="794"/>
      <c r="AE133" s="795"/>
      <c r="AF133" s="782"/>
      <c r="AG133" s="783"/>
      <c r="AH133" s="783"/>
      <c r="AI133" s="783"/>
      <c r="AJ133" s="783"/>
      <c r="AK133" s="783"/>
      <c r="AL133" s="783"/>
      <c r="AM133" s="789"/>
      <c r="AN133" s="782"/>
      <c r="AO133" s="783"/>
      <c r="AP133" s="783"/>
      <c r="AQ133" s="783"/>
      <c r="AR133" s="783"/>
      <c r="AS133" s="783"/>
      <c r="AT133" s="783"/>
      <c r="AU133" s="789"/>
      <c r="AV133" s="825" t="s">
        <v>276</v>
      </c>
      <c r="AW133" s="825"/>
      <c r="AX133" s="825"/>
      <c r="AY133" s="825"/>
      <c r="AZ133" s="825"/>
      <c r="BA133" s="825"/>
      <c r="BB133" s="825"/>
      <c r="BC133" s="825"/>
      <c r="BD133" s="825"/>
      <c r="BE133" s="825"/>
      <c r="BF133" s="825"/>
      <c r="BG133" s="825" t="s">
        <v>274</v>
      </c>
      <c r="BH133" s="825"/>
      <c r="BI133" s="825"/>
      <c r="BJ133" s="825"/>
      <c r="BK133" s="825"/>
      <c r="BL133" s="825"/>
      <c r="BM133" s="825"/>
      <c r="BN133" s="825"/>
      <c r="BO133" s="825"/>
      <c r="BP133" s="825"/>
      <c r="BQ133" s="825"/>
      <c r="BR133" s="825"/>
      <c r="BS133" s="825"/>
      <c r="BT133" s="825"/>
      <c r="BU133" s="825"/>
      <c r="BV133" s="825"/>
      <c r="BW133" s="825"/>
      <c r="BX133" s="825"/>
      <c r="BY133" s="825"/>
      <c r="BZ133" s="825"/>
      <c r="CA133" s="825"/>
      <c r="CB133" s="825"/>
      <c r="CG133" s="146"/>
    </row>
    <row r="134" spans="1:108" s="31" customFormat="1" ht="16.899999999999999" hidden="1" customHeight="1">
      <c r="A134" s="793"/>
      <c r="B134" s="794"/>
      <c r="C134" s="794"/>
      <c r="D134" s="795"/>
      <c r="E134" s="793"/>
      <c r="F134" s="794"/>
      <c r="G134" s="794"/>
      <c r="H134" s="794"/>
      <c r="I134" s="794"/>
      <c r="J134" s="794"/>
      <c r="K134" s="794"/>
      <c r="L134" s="794"/>
      <c r="M134" s="794"/>
      <c r="N134" s="794"/>
      <c r="O134" s="794"/>
      <c r="P134" s="794"/>
      <c r="Q134" s="794"/>
      <c r="R134" s="794"/>
      <c r="S134" s="794"/>
      <c r="T134" s="794"/>
      <c r="U134" s="794"/>
      <c r="V134" s="794"/>
      <c r="W134" s="794"/>
      <c r="X134" s="794"/>
      <c r="Y134" s="794"/>
      <c r="Z134" s="794"/>
      <c r="AA134" s="794"/>
      <c r="AB134" s="794"/>
      <c r="AC134" s="794"/>
      <c r="AD134" s="794"/>
      <c r="AE134" s="795"/>
      <c r="AF134" s="782"/>
      <c r="AG134" s="783"/>
      <c r="AH134" s="783"/>
      <c r="AI134" s="783"/>
      <c r="AJ134" s="783"/>
      <c r="AK134" s="783"/>
      <c r="AL134" s="783"/>
      <c r="AM134" s="789"/>
      <c r="AN134" s="782"/>
      <c r="AO134" s="783"/>
      <c r="AP134" s="783"/>
      <c r="AQ134" s="783"/>
      <c r="AR134" s="783"/>
      <c r="AS134" s="783"/>
      <c r="AT134" s="783"/>
      <c r="AU134" s="789"/>
      <c r="AV134" s="825"/>
      <c r="AW134" s="825"/>
      <c r="AX134" s="825"/>
      <c r="AY134" s="825"/>
      <c r="AZ134" s="825"/>
      <c r="BA134" s="825"/>
      <c r="BB134" s="825"/>
      <c r="BC134" s="825"/>
      <c r="BD134" s="825"/>
      <c r="BE134" s="825"/>
      <c r="BF134" s="825"/>
      <c r="BG134" s="825" t="s">
        <v>485</v>
      </c>
      <c r="BH134" s="825"/>
      <c r="BI134" s="825"/>
      <c r="BJ134" s="825"/>
      <c r="BK134" s="825"/>
      <c r="BL134" s="825"/>
      <c r="BM134" s="825"/>
      <c r="BN134" s="825"/>
      <c r="BO134" s="825"/>
      <c r="BP134" s="825"/>
      <c r="BQ134" s="825"/>
      <c r="BR134" s="825"/>
      <c r="BS134" s="825"/>
      <c r="BT134" s="825"/>
      <c r="BU134" s="825" t="s">
        <v>518</v>
      </c>
      <c r="BV134" s="825"/>
      <c r="BW134" s="825"/>
      <c r="BX134" s="825"/>
      <c r="BY134" s="825"/>
      <c r="BZ134" s="825"/>
      <c r="CA134" s="825"/>
      <c r="CB134" s="825"/>
      <c r="CG134" s="146"/>
    </row>
    <row r="135" spans="1:108" s="31" customFormat="1" ht="21" hidden="1" customHeight="1">
      <c r="A135" s="821"/>
      <c r="B135" s="822"/>
      <c r="C135" s="822"/>
      <c r="D135" s="823"/>
      <c r="E135" s="821"/>
      <c r="F135" s="822"/>
      <c r="G135" s="822"/>
      <c r="H135" s="822"/>
      <c r="I135" s="822"/>
      <c r="J135" s="822"/>
      <c r="K135" s="822"/>
      <c r="L135" s="822"/>
      <c r="M135" s="822"/>
      <c r="N135" s="822"/>
      <c r="O135" s="822"/>
      <c r="P135" s="822"/>
      <c r="Q135" s="822"/>
      <c r="R135" s="822"/>
      <c r="S135" s="822"/>
      <c r="T135" s="822"/>
      <c r="U135" s="822"/>
      <c r="V135" s="822"/>
      <c r="W135" s="822"/>
      <c r="X135" s="822"/>
      <c r="Y135" s="822"/>
      <c r="Z135" s="822"/>
      <c r="AA135" s="822"/>
      <c r="AB135" s="822"/>
      <c r="AC135" s="822"/>
      <c r="AD135" s="822"/>
      <c r="AE135" s="823"/>
      <c r="AF135" s="785"/>
      <c r="AG135" s="786"/>
      <c r="AH135" s="786"/>
      <c r="AI135" s="786"/>
      <c r="AJ135" s="786"/>
      <c r="AK135" s="786"/>
      <c r="AL135" s="786"/>
      <c r="AM135" s="790"/>
      <c r="AN135" s="785"/>
      <c r="AO135" s="786"/>
      <c r="AP135" s="786"/>
      <c r="AQ135" s="786"/>
      <c r="AR135" s="786"/>
      <c r="AS135" s="786"/>
      <c r="AT135" s="786"/>
      <c r="AU135" s="790"/>
      <c r="AV135" s="825"/>
      <c r="AW135" s="825"/>
      <c r="AX135" s="825"/>
      <c r="AY135" s="825"/>
      <c r="AZ135" s="825"/>
      <c r="BA135" s="825"/>
      <c r="BB135" s="825"/>
      <c r="BC135" s="825"/>
      <c r="BD135" s="825"/>
      <c r="BE135" s="825"/>
      <c r="BF135" s="825"/>
      <c r="BG135" s="825"/>
      <c r="BH135" s="825"/>
      <c r="BI135" s="825"/>
      <c r="BJ135" s="825"/>
      <c r="BK135" s="825"/>
      <c r="BL135" s="825"/>
      <c r="BM135" s="825"/>
      <c r="BN135" s="825"/>
      <c r="BO135" s="825"/>
      <c r="BP135" s="825"/>
      <c r="BQ135" s="825"/>
      <c r="BR135" s="825"/>
      <c r="BS135" s="825"/>
      <c r="BT135" s="825"/>
      <c r="BU135" s="825"/>
      <c r="BV135" s="825"/>
      <c r="BW135" s="825"/>
      <c r="BX135" s="825"/>
      <c r="BY135" s="825"/>
      <c r="BZ135" s="825"/>
      <c r="CA135" s="825"/>
      <c r="CB135" s="825"/>
      <c r="CG135" s="146"/>
    </row>
    <row r="136" spans="1:108" s="31" customFormat="1" ht="14.25" hidden="1" customHeight="1">
      <c r="A136" s="738">
        <v>1</v>
      </c>
      <c r="B136" s="739"/>
      <c r="C136" s="739"/>
      <c r="D136" s="740"/>
      <c r="E136" s="738">
        <v>2</v>
      </c>
      <c r="F136" s="739"/>
      <c r="G136" s="739"/>
      <c r="H136" s="739"/>
      <c r="I136" s="739"/>
      <c r="J136" s="739"/>
      <c r="K136" s="739"/>
      <c r="L136" s="739"/>
      <c r="M136" s="739"/>
      <c r="N136" s="739"/>
      <c r="O136" s="739"/>
      <c r="P136" s="739"/>
      <c r="Q136" s="739"/>
      <c r="R136" s="739"/>
      <c r="S136" s="739"/>
      <c r="T136" s="739"/>
      <c r="U136" s="739"/>
      <c r="V136" s="739"/>
      <c r="W136" s="739"/>
      <c r="X136" s="739"/>
      <c r="Y136" s="739"/>
      <c r="Z136" s="739"/>
      <c r="AA136" s="739"/>
      <c r="AB136" s="739"/>
      <c r="AC136" s="739"/>
      <c r="AD136" s="739"/>
      <c r="AE136" s="740"/>
      <c r="AF136" s="738">
        <v>3</v>
      </c>
      <c r="AG136" s="739"/>
      <c r="AH136" s="739"/>
      <c r="AI136" s="739"/>
      <c r="AJ136" s="739"/>
      <c r="AK136" s="739"/>
      <c r="AL136" s="739"/>
      <c r="AM136" s="740"/>
      <c r="AN136" s="741">
        <v>4</v>
      </c>
      <c r="AO136" s="742"/>
      <c r="AP136" s="742"/>
      <c r="AQ136" s="742"/>
      <c r="AR136" s="742"/>
      <c r="AS136" s="742"/>
      <c r="AT136" s="742"/>
      <c r="AU136" s="743"/>
      <c r="AV136" s="738">
        <v>5</v>
      </c>
      <c r="AW136" s="739"/>
      <c r="AX136" s="739"/>
      <c r="AY136" s="739"/>
      <c r="AZ136" s="739"/>
      <c r="BA136" s="739"/>
      <c r="BB136" s="739"/>
      <c r="BC136" s="739"/>
      <c r="BD136" s="739"/>
      <c r="BE136" s="739"/>
      <c r="BF136" s="740"/>
      <c r="BG136" s="738">
        <v>6</v>
      </c>
      <c r="BH136" s="739"/>
      <c r="BI136" s="739"/>
      <c r="BJ136" s="739"/>
      <c r="BK136" s="739"/>
      <c r="BL136" s="739"/>
      <c r="BM136" s="739"/>
      <c r="BN136" s="739"/>
      <c r="BO136" s="739"/>
      <c r="BP136" s="739"/>
      <c r="BQ136" s="739"/>
      <c r="BR136" s="739"/>
      <c r="BS136" s="739"/>
      <c r="BT136" s="740"/>
      <c r="BU136" s="738">
        <v>7</v>
      </c>
      <c r="BV136" s="739"/>
      <c r="BW136" s="739"/>
      <c r="BX136" s="739"/>
      <c r="BY136" s="739"/>
      <c r="BZ136" s="739"/>
      <c r="CA136" s="739"/>
      <c r="CB136" s="740"/>
      <c r="CD136" s="31">
        <v>49446</v>
      </c>
      <c r="CE136" s="148">
        <f>CD136-BN165</f>
        <v>49446</v>
      </c>
      <c r="CG136" s="146"/>
    </row>
    <row r="137" spans="1:108" s="31" customFormat="1" ht="15.75" hidden="1" customHeight="1">
      <c r="A137" s="738">
        <v>1</v>
      </c>
      <c r="B137" s="739"/>
      <c r="C137" s="739"/>
      <c r="D137" s="740"/>
      <c r="E137" s="744" t="s">
        <v>379</v>
      </c>
      <c r="F137" s="745"/>
      <c r="G137" s="745"/>
      <c r="H137" s="745"/>
      <c r="I137" s="745"/>
      <c r="J137" s="745"/>
      <c r="K137" s="745"/>
      <c r="L137" s="745"/>
      <c r="M137" s="745"/>
      <c r="N137" s="745"/>
      <c r="O137" s="745"/>
      <c r="P137" s="745"/>
      <c r="Q137" s="745"/>
      <c r="R137" s="745"/>
      <c r="S137" s="745"/>
      <c r="T137" s="745"/>
      <c r="U137" s="745"/>
      <c r="V137" s="745"/>
      <c r="W137" s="745"/>
      <c r="X137" s="745"/>
      <c r="Y137" s="745"/>
      <c r="Z137" s="745"/>
      <c r="AA137" s="745"/>
      <c r="AB137" s="745"/>
      <c r="AC137" s="745"/>
      <c r="AD137" s="745"/>
      <c r="AE137" s="746"/>
      <c r="AF137" s="738"/>
      <c r="AG137" s="739"/>
      <c r="AH137" s="739"/>
      <c r="AI137" s="739"/>
      <c r="AJ137" s="739"/>
      <c r="AK137" s="739"/>
      <c r="AL137" s="739"/>
      <c r="AM137" s="740"/>
      <c r="AN137" s="741"/>
      <c r="AO137" s="742"/>
      <c r="AP137" s="742"/>
      <c r="AQ137" s="742"/>
      <c r="AR137" s="742"/>
      <c r="AS137" s="742"/>
      <c r="AT137" s="742"/>
      <c r="AU137" s="743"/>
      <c r="AV137" s="675"/>
      <c r="AW137" s="676"/>
      <c r="AX137" s="676"/>
      <c r="AY137" s="676"/>
      <c r="AZ137" s="676"/>
      <c r="BA137" s="676"/>
      <c r="BB137" s="676"/>
      <c r="BC137" s="676"/>
      <c r="BD137" s="676"/>
      <c r="BE137" s="676"/>
      <c r="BF137" s="677"/>
      <c r="BG137" s="675"/>
      <c r="BH137" s="676"/>
      <c r="BI137" s="676"/>
      <c r="BJ137" s="676"/>
      <c r="BK137" s="676"/>
      <c r="BL137" s="676"/>
      <c r="BM137" s="676"/>
      <c r="BN137" s="676"/>
      <c r="BO137" s="676"/>
      <c r="BP137" s="676"/>
      <c r="BQ137" s="676"/>
      <c r="BR137" s="676"/>
      <c r="BS137" s="676"/>
      <c r="BT137" s="677"/>
      <c r="BU137" s="675"/>
      <c r="BV137" s="676"/>
      <c r="BW137" s="676"/>
      <c r="BX137" s="676"/>
      <c r="BY137" s="676"/>
      <c r="BZ137" s="676"/>
      <c r="CA137" s="676"/>
      <c r="CB137" s="677"/>
      <c r="CG137" s="146"/>
    </row>
    <row r="138" spans="1:108" s="31" customFormat="1" ht="13.5" hidden="1" customHeight="1">
      <c r="A138" s="738"/>
      <c r="B138" s="739"/>
      <c r="C138" s="739"/>
      <c r="D138" s="740"/>
      <c r="E138" s="826" t="s">
        <v>168</v>
      </c>
      <c r="F138" s="827"/>
      <c r="G138" s="827"/>
      <c r="H138" s="827"/>
      <c r="I138" s="827"/>
      <c r="J138" s="827"/>
      <c r="K138" s="827"/>
      <c r="L138" s="827"/>
      <c r="M138" s="827"/>
      <c r="N138" s="827"/>
      <c r="O138" s="827"/>
      <c r="P138" s="827"/>
      <c r="Q138" s="827"/>
      <c r="R138" s="827"/>
      <c r="S138" s="827"/>
      <c r="T138" s="827"/>
      <c r="U138" s="827"/>
      <c r="V138" s="827"/>
      <c r="W138" s="827"/>
      <c r="X138" s="827"/>
      <c r="Y138" s="827"/>
      <c r="Z138" s="827"/>
      <c r="AA138" s="827"/>
      <c r="AB138" s="827"/>
      <c r="AC138" s="827"/>
      <c r="AD138" s="827"/>
      <c r="AE138" s="828"/>
      <c r="AF138" s="829"/>
      <c r="AG138" s="830"/>
      <c r="AH138" s="830"/>
      <c r="AI138" s="830"/>
      <c r="AJ138" s="830"/>
      <c r="AK138" s="830"/>
      <c r="AL138" s="830"/>
      <c r="AM138" s="831"/>
      <c r="AN138" s="759"/>
      <c r="AO138" s="760"/>
      <c r="AP138" s="760"/>
      <c r="AQ138" s="760"/>
      <c r="AR138" s="760"/>
      <c r="AS138" s="760"/>
      <c r="AT138" s="760"/>
      <c r="AU138" s="761"/>
      <c r="AV138" s="832">
        <f>AV137</f>
        <v>0</v>
      </c>
      <c r="AW138" s="833"/>
      <c r="AX138" s="833"/>
      <c r="AY138" s="833"/>
      <c r="AZ138" s="833"/>
      <c r="BA138" s="833"/>
      <c r="BB138" s="833"/>
      <c r="BC138" s="833"/>
      <c r="BD138" s="833"/>
      <c r="BE138" s="833"/>
      <c r="BF138" s="834"/>
      <c r="BG138" s="366">
        <f>BG137</f>
        <v>0</v>
      </c>
      <c r="BH138" s="367"/>
      <c r="BI138" s="367"/>
      <c r="BJ138" s="367"/>
      <c r="BK138" s="367"/>
      <c r="BL138" s="367"/>
      <c r="BM138" s="367"/>
      <c r="BN138" s="367"/>
      <c r="BO138" s="367"/>
      <c r="BP138" s="367"/>
      <c r="BQ138" s="367"/>
      <c r="BR138" s="367"/>
      <c r="BS138" s="367"/>
      <c r="BT138" s="368"/>
      <c r="BU138" s="832">
        <f>BU137</f>
        <v>0</v>
      </c>
      <c r="BV138" s="833"/>
      <c r="BW138" s="833"/>
      <c r="BX138" s="833"/>
      <c r="BY138" s="833"/>
      <c r="BZ138" s="833"/>
      <c r="CA138" s="833"/>
      <c r="CB138" s="834"/>
      <c r="CG138" s="146"/>
    </row>
    <row r="139" spans="1:108" s="31" customFormat="1" ht="13.5" hidden="1" customHeight="1">
      <c r="A139" s="203"/>
      <c r="B139" s="203"/>
      <c r="C139" s="203"/>
      <c r="D139" s="203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204"/>
      <c r="AG139" s="204"/>
      <c r="AH139" s="204"/>
      <c r="AI139" s="204"/>
      <c r="AJ139" s="204"/>
      <c r="AK139" s="204"/>
      <c r="AL139" s="204"/>
      <c r="AM139" s="204"/>
      <c r="AN139" s="205"/>
      <c r="AO139" s="205"/>
      <c r="AP139" s="205"/>
      <c r="AQ139" s="205"/>
      <c r="AR139" s="205"/>
      <c r="AS139" s="205"/>
      <c r="AT139" s="205"/>
      <c r="AU139" s="205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206"/>
      <c r="BH139" s="206"/>
      <c r="BI139" s="206"/>
      <c r="BJ139" s="206"/>
      <c r="BK139" s="206"/>
      <c r="BL139" s="206"/>
      <c r="BM139" s="206"/>
      <c r="BN139" s="206"/>
      <c r="BO139" s="206"/>
      <c r="BP139" s="206"/>
      <c r="BQ139" s="206"/>
      <c r="BR139" s="206"/>
      <c r="BS139" s="206"/>
      <c r="BT139" s="206"/>
      <c r="BU139" s="186"/>
      <c r="BV139" s="186"/>
      <c r="BW139" s="186"/>
      <c r="BX139" s="186"/>
      <c r="BY139" s="186"/>
      <c r="BZ139" s="186"/>
      <c r="CA139" s="186"/>
      <c r="CB139" s="186"/>
      <c r="CG139" s="146"/>
    </row>
    <row r="140" spans="1:108" s="31" customFormat="1" ht="24" customHeight="1">
      <c r="A140" s="389" t="s">
        <v>614</v>
      </c>
      <c r="B140" s="389"/>
      <c r="C140" s="389"/>
      <c r="D140" s="389"/>
      <c r="E140" s="389"/>
      <c r="F140" s="389"/>
      <c r="G140" s="389"/>
      <c r="H140" s="389"/>
      <c r="I140" s="389"/>
      <c r="J140" s="389"/>
      <c r="K140" s="389"/>
      <c r="L140" s="389"/>
      <c r="M140" s="389"/>
      <c r="N140" s="389"/>
      <c r="O140" s="389"/>
      <c r="P140" s="389"/>
      <c r="Q140" s="389"/>
      <c r="R140" s="389"/>
      <c r="S140" s="389"/>
      <c r="T140" s="389"/>
      <c r="U140" s="389"/>
      <c r="V140" s="389"/>
      <c r="W140" s="389"/>
      <c r="X140" s="389"/>
      <c r="Y140" s="389"/>
      <c r="Z140" s="389"/>
      <c r="AA140" s="389"/>
      <c r="AB140" s="389"/>
      <c r="AC140" s="389"/>
      <c r="AD140" s="389"/>
      <c r="AE140" s="389"/>
      <c r="AF140" s="389"/>
      <c r="AG140" s="389"/>
      <c r="AH140" s="389"/>
      <c r="AI140" s="389"/>
      <c r="AJ140" s="389"/>
      <c r="AK140" s="389"/>
      <c r="AL140" s="389"/>
      <c r="AM140" s="389"/>
      <c r="AN140" s="389"/>
      <c r="AO140" s="389"/>
      <c r="AP140" s="389"/>
      <c r="AQ140" s="389"/>
      <c r="AR140" s="389"/>
      <c r="AS140" s="389"/>
      <c r="AT140" s="389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389"/>
      <c r="BY140" s="389"/>
      <c r="BZ140" s="389"/>
      <c r="CA140" s="389"/>
      <c r="CB140" s="389"/>
      <c r="CG140" s="146"/>
    </row>
    <row r="141" spans="1:108" s="31" customFormat="1" ht="10.1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</row>
    <row r="142" spans="1:108" s="31" customFormat="1" ht="13.15" customHeight="1">
      <c r="A142" s="33" t="s">
        <v>164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598" t="s">
        <v>230</v>
      </c>
      <c r="AI142" s="598"/>
      <c r="AJ142" s="598"/>
      <c r="AK142" s="598"/>
      <c r="AL142" s="598"/>
      <c r="AM142" s="598"/>
      <c r="AN142" s="598"/>
      <c r="AO142" s="598"/>
      <c r="AP142" s="598"/>
      <c r="AQ142" s="598"/>
      <c r="AR142" s="598"/>
      <c r="AS142" s="598"/>
      <c r="AT142" s="598"/>
      <c r="AU142" s="598"/>
      <c r="AV142" s="598"/>
      <c r="AW142" s="598"/>
      <c r="AX142" s="598"/>
      <c r="AY142" s="598"/>
      <c r="AZ142" s="598"/>
      <c r="BA142" s="598"/>
      <c r="BB142" s="598"/>
      <c r="BC142" s="598"/>
      <c r="BD142" s="598"/>
      <c r="BE142" s="598"/>
      <c r="BF142" s="598"/>
      <c r="BG142" s="598"/>
      <c r="BH142" s="598"/>
      <c r="BI142" s="598"/>
      <c r="BJ142" s="598"/>
      <c r="BK142" s="598"/>
      <c r="BL142" s="598"/>
      <c r="BM142" s="598"/>
      <c r="BN142" s="598"/>
      <c r="BO142" s="598"/>
      <c r="BP142" s="598"/>
      <c r="BQ142" s="598"/>
      <c r="BR142" s="598"/>
      <c r="BS142" s="598"/>
      <c r="BT142" s="598"/>
      <c r="BU142" s="598"/>
      <c r="BV142" s="598"/>
      <c r="BW142" s="598"/>
      <c r="BX142" s="598"/>
      <c r="BY142" s="598"/>
      <c r="BZ142" s="598"/>
      <c r="CA142" s="598"/>
      <c r="CB142" s="598"/>
    </row>
    <row r="143" spans="1:108" s="31" customFormat="1" ht="13.15" customHeight="1">
      <c r="A143" s="33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DD143" s="37"/>
    </row>
    <row r="144" spans="1:108" s="31" customFormat="1" ht="21" hidden="1" customHeight="1">
      <c r="A144" s="389" t="s">
        <v>222</v>
      </c>
      <c r="B144" s="389"/>
      <c r="C144" s="389"/>
      <c r="D144" s="389"/>
      <c r="E144" s="389"/>
      <c r="F144" s="389"/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  <c r="S144" s="389"/>
      <c r="T144" s="389"/>
      <c r="U144" s="389"/>
      <c r="V144" s="389"/>
      <c r="W144" s="389"/>
      <c r="X144" s="389"/>
      <c r="Y144" s="389"/>
      <c r="Z144" s="389"/>
      <c r="AA144" s="389"/>
      <c r="AB144" s="389"/>
      <c r="AC144" s="389"/>
      <c r="AD144" s="389"/>
      <c r="AE144" s="389"/>
      <c r="AF144" s="389"/>
      <c r="AG144" s="389"/>
      <c r="AH144" s="389"/>
      <c r="AI144" s="389"/>
      <c r="AJ144" s="389"/>
      <c r="AK144" s="389"/>
      <c r="AL144" s="389"/>
      <c r="AM144" s="389"/>
      <c r="AN144" s="389"/>
      <c r="AO144" s="389"/>
      <c r="AP144" s="389"/>
      <c r="AQ144" s="389"/>
      <c r="AR144" s="389"/>
      <c r="AS144" s="389"/>
      <c r="AT144" s="389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389"/>
      <c r="BY144" s="389"/>
      <c r="BZ144" s="389"/>
      <c r="CA144" s="389"/>
      <c r="CB144" s="389"/>
      <c r="DD144" s="37"/>
    </row>
    <row r="145" spans="1:108" s="31" customFormat="1" ht="19.149999999999999" hidden="1" customHeight="1">
      <c r="DD145" s="37"/>
    </row>
    <row r="146" spans="1:108" s="31" customFormat="1" ht="19.149999999999999" hidden="1" customHeight="1">
      <c r="A146" s="379" t="s">
        <v>187</v>
      </c>
      <c r="B146" s="379"/>
      <c r="C146" s="379"/>
      <c r="D146" s="379"/>
      <c r="E146" s="423" t="s">
        <v>166</v>
      </c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84" t="s">
        <v>246</v>
      </c>
      <c r="AA146" s="545"/>
      <c r="AB146" s="545"/>
      <c r="AC146" s="545"/>
      <c r="AD146" s="545"/>
      <c r="AE146" s="545"/>
      <c r="AF146" s="545"/>
      <c r="AG146" s="379" t="s">
        <v>247</v>
      </c>
      <c r="AH146" s="347"/>
      <c r="AI146" s="347"/>
      <c r="AJ146" s="347"/>
      <c r="AK146" s="347"/>
      <c r="AL146" s="347"/>
      <c r="AM146" s="347"/>
      <c r="AN146" s="379" t="s">
        <v>248</v>
      </c>
      <c r="AO146" s="340"/>
      <c r="AP146" s="340"/>
      <c r="AQ146" s="340"/>
      <c r="AR146" s="340"/>
      <c r="AS146" s="340"/>
      <c r="AT146" s="340"/>
      <c r="AU146" s="379" t="s">
        <v>249</v>
      </c>
      <c r="AV146" s="340"/>
      <c r="AW146" s="340"/>
      <c r="AX146" s="340"/>
      <c r="AY146" s="340"/>
      <c r="AZ146" s="340"/>
      <c r="BA146" s="340"/>
      <c r="BB146" s="340"/>
      <c r="BC146" s="340"/>
      <c r="BD146" s="340"/>
      <c r="BE146" s="340"/>
      <c r="BF146" s="340"/>
      <c r="BG146" s="340"/>
      <c r="BH146" s="340"/>
      <c r="BI146" s="340"/>
      <c r="BJ146" s="340"/>
      <c r="BK146" s="340"/>
      <c r="BL146" s="340"/>
      <c r="BM146" s="340"/>
      <c r="BN146" s="340"/>
      <c r="BO146" s="340"/>
      <c r="BP146" s="340"/>
      <c r="BQ146" s="340"/>
      <c r="BR146" s="340"/>
      <c r="BS146" s="340"/>
      <c r="BT146" s="340"/>
      <c r="BU146" s="340"/>
      <c r="BV146" s="340"/>
      <c r="BW146" s="340"/>
      <c r="BX146" s="340"/>
      <c r="BY146" s="340"/>
      <c r="BZ146" s="340"/>
      <c r="CA146" s="340"/>
      <c r="CB146" s="340"/>
      <c r="DD146" s="37"/>
    </row>
    <row r="147" spans="1:108" s="31" customFormat="1" ht="12.75" hidden="1" customHeight="1">
      <c r="A147" s="379"/>
      <c r="B147" s="379"/>
      <c r="C147" s="379"/>
      <c r="D147" s="379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545"/>
      <c r="AA147" s="545"/>
      <c r="AB147" s="545"/>
      <c r="AC147" s="545"/>
      <c r="AD147" s="545"/>
      <c r="AE147" s="545"/>
      <c r="AF147" s="545"/>
      <c r="AG147" s="347"/>
      <c r="AH147" s="347"/>
      <c r="AI147" s="347"/>
      <c r="AJ147" s="347"/>
      <c r="AK147" s="347"/>
      <c r="AL147" s="347"/>
      <c r="AM147" s="347"/>
      <c r="AN147" s="340"/>
      <c r="AO147" s="340"/>
      <c r="AP147" s="340"/>
      <c r="AQ147" s="340"/>
      <c r="AR147" s="340"/>
      <c r="AS147" s="340"/>
      <c r="AT147" s="340"/>
      <c r="AU147" s="340"/>
      <c r="AV147" s="340"/>
      <c r="AW147" s="340"/>
      <c r="AX147" s="340"/>
      <c r="AY147" s="340"/>
      <c r="AZ147" s="340"/>
      <c r="BA147" s="340"/>
      <c r="BB147" s="340"/>
      <c r="BC147" s="340"/>
      <c r="BD147" s="340"/>
      <c r="BE147" s="340"/>
      <c r="BF147" s="340"/>
      <c r="BG147" s="340"/>
      <c r="BH147" s="340"/>
      <c r="BI147" s="340"/>
      <c r="BJ147" s="340"/>
      <c r="BK147" s="340"/>
      <c r="BL147" s="340"/>
      <c r="BM147" s="340"/>
      <c r="BN147" s="340"/>
      <c r="BO147" s="340"/>
      <c r="BP147" s="340"/>
      <c r="BQ147" s="340"/>
      <c r="BR147" s="340"/>
      <c r="BS147" s="340"/>
      <c r="BT147" s="340"/>
      <c r="BU147" s="340"/>
      <c r="BV147" s="340"/>
      <c r="BW147" s="340"/>
      <c r="BX147" s="340"/>
      <c r="BY147" s="340"/>
      <c r="BZ147" s="340"/>
      <c r="CA147" s="340"/>
      <c r="CB147" s="340"/>
    </row>
    <row r="148" spans="1:108" s="31" customFormat="1" ht="19.899999999999999" hidden="1" customHeight="1">
      <c r="A148" s="379"/>
      <c r="B148" s="379"/>
      <c r="C148" s="379"/>
      <c r="D148" s="379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545"/>
      <c r="AA148" s="545"/>
      <c r="AB148" s="545"/>
      <c r="AC148" s="545"/>
      <c r="AD148" s="545"/>
      <c r="AE148" s="545"/>
      <c r="AF148" s="545"/>
      <c r="AG148" s="347"/>
      <c r="AH148" s="347"/>
      <c r="AI148" s="347"/>
      <c r="AJ148" s="347"/>
      <c r="AK148" s="347"/>
      <c r="AL148" s="347"/>
      <c r="AM148" s="347"/>
      <c r="AN148" s="340"/>
      <c r="AO148" s="340"/>
      <c r="AP148" s="340"/>
      <c r="AQ148" s="340"/>
      <c r="AR148" s="340"/>
      <c r="AS148" s="340"/>
      <c r="AT148" s="340"/>
      <c r="AU148" s="379" t="s">
        <v>273</v>
      </c>
      <c r="AV148" s="340"/>
      <c r="AW148" s="340"/>
      <c r="AX148" s="340"/>
      <c r="AY148" s="340"/>
      <c r="AZ148" s="340"/>
      <c r="BA148" s="340"/>
      <c r="BB148" s="340"/>
      <c r="BC148" s="340"/>
      <c r="BD148" s="340"/>
      <c r="BE148" s="340"/>
      <c r="BF148" s="340"/>
      <c r="BG148" s="340"/>
      <c r="BH148" s="808" t="s">
        <v>274</v>
      </c>
      <c r="BI148" s="808"/>
      <c r="BJ148" s="808"/>
      <c r="BK148" s="808"/>
      <c r="BL148" s="808"/>
      <c r="BM148" s="808"/>
      <c r="BN148" s="808"/>
      <c r="BO148" s="808"/>
      <c r="BP148" s="808"/>
      <c r="BQ148" s="808"/>
      <c r="BR148" s="808"/>
      <c r="BS148" s="808"/>
      <c r="BT148" s="808"/>
      <c r="BU148" s="808"/>
      <c r="BV148" s="808"/>
      <c r="BW148" s="808"/>
      <c r="BX148" s="808"/>
      <c r="BY148" s="808"/>
      <c r="BZ148" s="808"/>
      <c r="CA148" s="808"/>
      <c r="CB148" s="808"/>
      <c r="CG148" s="146"/>
    </row>
    <row r="149" spans="1:108" s="31" customFormat="1" ht="15" hidden="1">
      <c r="A149" s="379"/>
      <c r="B149" s="379"/>
      <c r="C149" s="379"/>
      <c r="D149" s="379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545"/>
      <c r="AA149" s="545"/>
      <c r="AB149" s="545"/>
      <c r="AC149" s="545"/>
      <c r="AD149" s="545"/>
      <c r="AE149" s="545"/>
      <c r="AF149" s="545"/>
      <c r="AG149" s="347"/>
      <c r="AH149" s="347"/>
      <c r="AI149" s="347"/>
      <c r="AJ149" s="347"/>
      <c r="AK149" s="347"/>
      <c r="AL149" s="347"/>
      <c r="AM149" s="347"/>
      <c r="AN149" s="340"/>
      <c r="AO149" s="340"/>
      <c r="AP149" s="340"/>
      <c r="AQ149" s="340"/>
      <c r="AR149" s="340"/>
      <c r="AS149" s="340"/>
      <c r="AT149" s="340"/>
      <c r="AU149" s="340"/>
      <c r="AV149" s="340"/>
      <c r="AW149" s="340"/>
      <c r="AX149" s="340"/>
      <c r="AY149" s="340"/>
      <c r="AZ149" s="340"/>
      <c r="BA149" s="340"/>
      <c r="BB149" s="340"/>
      <c r="BC149" s="340"/>
      <c r="BD149" s="340"/>
      <c r="BE149" s="340"/>
      <c r="BF149" s="340"/>
      <c r="BG149" s="340"/>
      <c r="BH149" s="808" t="s">
        <v>275</v>
      </c>
      <c r="BI149" s="808"/>
      <c r="BJ149" s="808"/>
      <c r="BK149" s="808"/>
      <c r="BL149" s="808"/>
      <c r="BM149" s="808"/>
      <c r="BN149" s="808"/>
      <c r="BO149" s="808"/>
      <c r="BP149" s="808"/>
      <c r="BQ149" s="808"/>
      <c r="BR149" s="808"/>
      <c r="BS149" s="808" t="s">
        <v>276</v>
      </c>
      <c r="BT149" s="808"/>
      <c r="BU149" s="808"/>
      <c r="BV149" s="808"/>
      <c r="BW149" s="808"/>
      <c r="BX149" s="808"/>
      <c r="BY149" s="808"/>
      <c r="BZ149" s="808"/>
      <c r="CA149" s="808"/>
      <c r="CB149" s="808"/>
      <c r="CD149" s="153"/>
      <c r="CE149" s="153"/>
      <c r="CG149" s="146"/>
    </row>
    <row r="150" spans="1:108" s="31" customFormat="1" ht="15" hidden="1">
      <c r="A150" s="346">
        <v>1</v>
      </c>
      <c r="B150" s="347"/>
      <c r="C150" s="347"/>
      <c r="D150" s="347"/>
      <c r="E150" s="348">
        <v>2</v>
      </c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>
        <v>3</v>
      </c>
      <c r="AA150" s="348"/>
      <c r="AB150" s="348"/>
      <c r="AC150" s="348"/>
      <c r="AD150" s="348"/>
      <c r="AE150" s="348"/>
      <c r="AF150" s="348"/>
      <c r="AG150" s="348">
        <v>4</v>
      </c>
      <c r="AH150" s="348"/>
      <c r="AI150" s="348"/>
      <c r="AJ150" s="348"/>
      <c r="AK150" s="348"/>
      <c r="AL150" s="348"/>
      <c r="AM150" s="348"/>
      <c r="AN150" s="348">
        <v>5</v>
      </c>
      <c r="AO150" s="348"/>
      <c r="AP150" s="348"/>
      <c r="AQ150" s="348"/>
      <c r="AR150" s="348"/>
      <c r="AS150" s="348"/>
      <c r="AT150" s="348"/>
      <c r="AU150" s="348">
        <v>6</v>
      </c>
      <c r="AV150" s="348"/>
      <c r="AW150" s="348"/>
      <c r="AX150" s="348"/>
      <c r="AY150" s="348"/>
      <c r="AZ150" s="348"/>
      <c r="BA150" s="348"/>
      <c r="BB150" s="348"/>
      <c r="BC150" s="348"/>
      <c r="BD150" s="348"/>
      <c r="BE150" s="348"/>
      <c r="BF150" s="348"/>
      <c r="BG150" s="348"/>
      <c r="BH150" s="348">
        <v>7</v>
      </c>
      <c r="BI150" s="348"/>
      <c r="BJ150" s="348"/>
      <c r="BK150" s="348"/>
      <c r="BL150" s="348"/>
      <c r="BM150" s="348"/>
      <c r="BN150" s="348"/>
      <c r="BO150" s="348"/>
      <c r="BP150" s="348"/>
      <c r="BQ150" s="348"/>
      <c r="BR150" s="348"/>
      <c r="BS150" s="348">
        <v>8</v>
      </c>
      <c r="BT150" s="348"/>
      <c r="BU150" s="348"/>
      <c r="BV150" s="348"/>
      <c r="BW150" s="348"/>
      <c r="BX150" s="348"/>
      <c r="BY150" s="348"/>
      <c r="BZ150" s="348"/>
      <c r="CA150" s="348"/>
      <c r="CB150" s="348"/>
      <c r="CD150" s="148"/>
      <c r="CG150" s="146"/>
      <c r="CK150" s="153"/>
    </row>
    <row r="151" spans="1:108" s="31" customFormat="1" ht="15" hidden="1">
      <c r="A151" s="533" t="s">
        <v>197</v>
      </c>
      <c r="B151" s="533"/>
      <c r="C151" s="533"/>
      <c r="D151" s="533"/>
      <c r="E151" s="806"/>
      <c r="F151" s="807"/>
      <c r="G151" s="807"/>
      <c r="H151" s="807"/>
      <c r="I151" s="807"/>
      <c r="J151" s="807"/>
      <c r="K151" s="807"/>
      <c r="L151" s="807"/>
      <c r="M151" s="807"/>
      <c r="N151" s="807"/>
      <c r="O151" s="807"/>
      <c r="P151" s="807"/>
      <c r="Q151" s="807"/>
      <c r="R151" s="807"/>
      <c r="S151" s="807"/>
      <c r="T151" s="807"/>
      <c r="U151" s="807"/>
      <c r="V151" s="807"/>
      <c r="W151" s="807"/>
      <c r="X151" s="807"/>
      <c r="Y151" s="807"/>
      <c r="Z151" s="533"/>
      <c r="AA151" s="406"/>
      <c r="AB151" s="406"/>
      <c r="AC151" s="406"/>
      <c r="AD151" s="406"/>
      <c r="AE151" s="406"/>
      <c r="AF151" s="406"/>
      <c r="AG151" s="533"/>
      <c r="AH151" s="536"/>
      <c r="AI151" s="536"/>
      <c r="AJ151" s="536"/>
      <c r="AK151" s="536"/>
      <c r="AL151" s="536"/>
      <c r="AM151" s="536"/>
      <c r="AN151" s="536"/>
      <c r="AO151" s="536"/>
      <c r="AP151" s="536"/>
      <c r="AQ151" s="536"/>
      <c r="AR151" s="536"/>
      <c r="AS151" s="536"/>
      <c r="AT151" s="536"/>
      <c r="AU151" s="609"/>
      <c r="AV151" s="610"/>
      <c r="AW151" s="610"/>
      <c r="AX151" s="610"/>
      <c r="AY151" s="610"/>
      <c r="AZ151" s="610"/>
      <c r="BA151" s="610"/>
      <c r="BB151" s="610"/>
      <c r="BC151" s="610"/>
      <c r="BD151" s="610"/>
      <c r="BE151" s="610"/>
      <c r="BF151" s="610"/>
      <c r="BG151" s="611"/>
      <c r="BH151" s="748"/>
      <c r="BI151" s="610"/>
      <c r="BJ151" s="610"/>
      <c r="BK151" s="610"/>
      <c r="BL151" s="610"/>
      <c r="BM151" s="610"/>
      <c r="BN151" s="610"/>
      <c r="BO151" s="610"/>
      <c r="BP151" s="610"/>
      <c r="BQ151" s="610"/>
      <c r="BR151" s="611"/>
      <c r="BS151" s="748"/>
      <c r="BT151" s="610"/>
      <c r="BU151" s="610"/>
      <c r="BV151" s="610"/>
      <c r="BW151" s="610"/>
      <c r="BX151" s="610"/>
      <c r="BY151" s="610"/>
      <c r="BZ151" s="610"/>
      <c r="CA151" s="610"/>
      <c r="CB151" s="611"/>
      <c r="CC151" s="154"/>
      <c r="CD151" s="153"/>
      <c r="CG151" s="146"/>
    </row>
    <row r="152" spans="1:108" s="31" customFormat="1" ht="15" hidden="1">
      <c r="A152" s="533" t="s">
        <v>137</v>
      </c>
      <c r="B152" s="533"/>
      <c r="C152" s="533"/>
      <c r="D152" s="533"/>
      <c r="E152" s="806"/>
      <c r="F152" s="807"/>
      <c r="G152" s="807"/>
      <c r="H152" s="807"/>
      <c r="I152" s="807"/>
      <c r="J152" s="807"/>
      <c r="K152" s="807"/>
      <c r="L152" s="807"/>
      <c r="M152" s="807"/>
      <c r="N152" s="807"/>
      <c r="O152" s="807"/>
      <c r="P152" s="807"/>
      <c r="Q152" s="807"/>
      <c r="R152" s="807"/>
      <c r="S152" s="807"/>
      <c r="T152" s="807"/>
      <c r="U152" s="807"/>
      <c r="V152" s="807"/>
      <c r="W152" s="807"/>
      <c r="X152" s="807"/>
      <c r="Y152" s="807"/>
      <c r="Z152" s="533"/>
      <c r="AA152" s="406"/>
      <c r="AB152" s="406"/>
      <c r="AC152" s="406"/>
      <c r="AD152" s="406"/>
      <c r="AE152" s="406"/>
      <c r="AF152" s="406"/>
      <c r="AG152" s="533"/>
      <c r="AH152" s="536"/>
      <c r="AI152" s="536"/>
      <c r="AJ152" s="536"/>
      <c r="AK152" s="536"/>
      <c r="AL152" s="536"/>
      <c r="AM152" s="536"/>
      <c r="AN152" s="536"/>
      <c r="AO152" s="536"/>
      <c r="AP152" s="536"/>
      <c r="AQ152" s="536"/>
      <c r="AR152" s="536"/>
      <c r="AS152" s="536"/>
      <c r="AT152" s="536"/>
      <c r="AU152" s="609"/>
      <c r="AV152" s="610"/>
      <c r="AW152" s="610"/>
      <c r="AX152" s="610"/>
      <c r="AY152" s="610"/>
      <c r="AZ152" s="610"/>
      <c r="BA152" s="610"/>
      <c r="BB152" s="610"/>
      <c r="BC152" s="610"/>
      <c r="BD152" s="610"/>
      <c r="BE152" s="610"/>
      <c r="BF152" s="610"/>
      <c r="BG152" s="611"/>
      <c r="BH152" s="748"/>
      <c r="BI152" s="610"/>
      <c r="BJ152" s="610"/>
      <c r="BK152" s="610"/>
      <c r="BL152" s="610"/>
      <c r="BM152" s="610"/>
      <c r="BN152" s="610"/>
      <c r="BO152" s="610"/>
      <c r="BP152" s="610"/>
      <c r="BQ152" s="610"/>
      <c r="BR152" s="611"/>
      <c r="BS152" s="748"/>
      <c r="BT152" s="610"/>
      <c r="BU152" s="610"/>
      <c r="BV152" s="610"/>
      <c r="BW152" s="610"/>
      <c r="BX152" s="610"/>
      <c r="BY152" s="610"/>
      <c r="BZ152" s="610"/>
      <c r="CA152" s="610"/>
      <c r="CB152" s="611"/>
      <c r="CG152" s="146"/>
    </row>
    <row r="153" spans="1:108" s="31" customFormat="1" ht="15" hidden="1">
      <c r="A153" s="534"/>
      <c r="B153" s="534"/>
      <c r="C153" s="534"/>
      <c r="D153" s="534"/>
      <c r="E153" s="409" t="s">
        <v>168</v>
      </c>
      <c r="F153" s="566"/>
      <c r="G153" s="566"/>
      <c r="H153" s="566"/>
      <c r="I153" s="566"/>
      <c r="J153" s="566"/>
      <c r="K153" s="566"/>
      <c r="L153" s="566"/>
      <c r="M153" s="566"/>
      <c r="N153" s="566"/>
      <c r="O153" s="566"/>
      <c r="P153" s="566"/>
      <c r="Q153" s="566"/>
      <c r="R153" s="566"/>
      <c r="S153" s="566"/>
      <c r="T153" s="566"/>
      <c r="U153" s="566"/>
      <c r="V153" s="566"/>
      <c r="W153" s="566"/>
      <c r="X153" s="566"/>
      <c r="Y153" s="514"/>
      <c r="Z153" s="567"/>
      <c r="AA153" s="566"/>
      <c r="AB153" s="566"/>
      <c r="AC153" s="566"/>
      <c r="AD153" s="566"/>
      <c r="AE153" s="566"/>
      <c r="AF153" s="514"/>
      <c r="AG153" s="567"/>
      <c r="AH153" s="566"/>
      <c r="AI153" s="566"/>
      <c r="AJ153" s="566"/>
      <c r="AK153" s="566"/>
      <c r="AL153" s="566"/>
      <c r="AM153" s="514"/>
      <c r="AN153" s="567"/>
      <c r="AO153" s="566"/>
      <c r="AP153" s="566"/>
      <c r="AQ153" s="566"/>
      <c r="AR153" s="566"/>
      <c r="AS153" s="566"/>
      <c r="AT153" s="514"/>
      <c r="AU153" s="765"/>
      <c r="AV153" s="766"/>
      <c r="AW153" s="766"/>
      <c r="AX153" s="766"/>
      <c r="AY153" s="766"/>
      <c r="AZ153" s="766"/>
      <c r="BA153" s="766"/>
      <c r="BB153" s="766"/>
      <c r="BC153" s="766"/>
      <c r="BD153" s="766"/>
      <c r="BE153" s="766"/>
      <c r="BF153" s="766"/>
      <c r="BG153" s="767"/>
      <c r="BH153" s="765"/>
      <c r="BI153" s="766"/>
      <c r="BJ153" s="766"/>
      <c r="BK153" s="766"/>
      <c r="BL153" s="766"/>
      <c r="BM153" s="766"/>
      <c r="BN153" s="766"/>
      <c r="BO153" s="766"/>
      <c r="BP153" s="766"/>
      <c r="BQ153" s="766"/>
      <c r="BR153" s="767"/>
      <c r="BS153" s="765"/>
      <c r="BT153" s="766"/>
      <c r="BU153" s="766"/>
      <c r="BV153" s="766"/>
      <c r="BW153" s="766"/>
      <c r="BX153" s="766"/>
      <c r="BY153" s="766"/>
      <c r="BZ153" s="766"/>
      <c r="CA153" s="766"/>
      <c r="CB153" s="767"/>
      <c r="CG153" s="146"/>
    </row>
    <row r="154" spans="1:108" s="31" customFormat="1" ht="24" hidden="1" customHeight="1">
      <c r="A154" s="38"/>
      <c r="B154" s="38"/>
      <c r="C154" s="38"/>
      <c r="D154" s="38"/>
      <c r="E154" s="43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 s="97"/>
      <c r="AA154"/>
      <c r="AB154"/>
      <c r="AC154"/>
      <c r="AD154"/>
      <c r="AE154"/>
      <c r="AF154"/>
      <c r="AG154" s="97"/>
      <c r="AH154"/>
      <c r="AI154"/>
      <c r="AJ154"/>
      <c r="AK154"/>
      <c r="AL154"/>
      <c r="AM154"/>
      <c r="AN154" s="97"/>
      <c r="AO154"/>
      <c r="AP154"/>
      <c r="AQ154"/>
      <c r="AR154"/>
      <c r="AS154"/>
      <c r="AT154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97"/>
      <c r="CA154" s="97"/>
      <c r="CB154" s="97"/>
      <c r="CG154" s="146"/>
    </row>
    <row r="155" spans="1:108" s="31" customFormat="1" ht="12.75" hidden="1" customHeight="1">
      <c r="A155" s="389" t="s">
        <v>375</v>
      </c>
      <c r="B155" s="389"/>
      <c r="C155" s="389"/>
      <c r="D155" s="389"/>
      <c r="E155" s="389"/>
      <c r="F155" s="389"/>
      <c r="G155" s="389"/>
      <c r="H155" s="389"/>
      <c r="I155" s="389"/>
      <c r="J155" s="389"/>
      <c r="K155" s="389"/>
      <c r="L155" s="389"/>
      <c r="M155" s="389"/>
      <c r="N155" s="389"/>
      <c r="O155" s="389"/>
      <c r="P155" s="389"/>
      <c r="Q155" s="389"/>
      <c r="R155" s="389"/>
      <c r="S155" s="389"/>
      <c r="T155" s="389"/>
      <c r="U155" s="389"/>
      <c r="V155" s="389"/>
      <c r="W155" s="389"/>
      <c r="X155" s="389"/>
      <c r="Y155" s="389"/>
      <c r="Z155" s="389"/>
      <c r="AA155" s="389"/>
      <c r="AB155" s="389"/>
      <c r="AC155" s="389"/>
      <c r="AD155" s="389"/>
      <c r="AE155" s="389"/>
      <c r="AF155" s="389"/>
      <c r="AG155" s="389"/>
      <c r="AH155" s="389"/>
      <c r="AI155" s="389"/>
      <c r="AJ155" s="389"/>
      <c r="AK155" s="389"/>
      <c r="AL155" s="389"/>
      <c r="AM155" s="389"/>
      <c r="AN155" s="389"/>
      <c r="AO155" s="389"/>
      <c r="AP155" s="389"/>
      <c r="AQ155" s="389"/>
      <c r="AR155" s="389"/>
      <c r="AS155" s="389"/>
      <c r="AT155" s="389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389"/>
      <c r="BY155" s="389"/>
      <c r="BZ155" s="389"/>
      <c r="CA155" s="389"/>
      <c r="CB155" s="389"/>
      <c r="CG155" s="146"/>
    </row>
    <row r="156" spans="1:108" s="31" customFormat="1" ht="24" hidden="1" customHeight="1">
      <c r="CG156" s="146"/>
    </row>
    <row r="157" spans="1:108" s="31" customFormat="1" ht="9" hidden="1" customHeight="1">
      <c r="A157" s="768" t="s">
        <v>165</v>
      </c>
      <c r="B157" s="769"/>
      <c r="C157" s="769"/>
      <c r="D157" s="770"/>
      <c r="E157" s="768" t="s">
        <v>166</v>
      </c>
      <c r="F157" s="771"/>
      <c r="G157" s="771"/>
      <c r="H157" s="771"/>
      <c r="I157" s="771"/>
      <c r="J157" s="771"/>
      <c r="K157" s="771"/>
      <c r="L157" s="771"/>
      <c r="M157" s="771"/>
      <c r="N157" s="771"/>
      <c r="O157" s="771"/>
      <c r="P157" s="771"/>
      <c r="Q157" s="771"/>
      <c r="R157" s="771"/>
      <c r="S157" s="771"/>
      <c r="T157" s="771"/>
      <c r="U157" s="771"/>
      <c r="V157" s="771"/>
      <c r="W157" s="771"/>
      <c r="X157" s="771"/>
      <c r="Y157" s="771"/>
      <c r="Z157" s="771"/>
      <c r="AA157" s="771"/>
      <c r="AB157" s="771"/>
      <c r="AC157" s="771"/>
      <c r="AD157" s="771"/>
      <c r="AE157" s="772"/>
      <c r="AF157" s="779" t="s">
        <v>376</v>
      </c>
      <c r="AG157" s="780"/>
      <c r="AH157" s="780"/>
      <c r="AI157" s="780"/>
      <c r="AJ157" s="780"/>
      <c r="AK157" s="780"/>
      <c r="AL157" s="780"/>
      <c r="AM157" s="781"/>
      <c r="AN157" s="779" t="s">
        <v>377</v>
      </c>
      <c r="AO157" s="780"/>
      <c r="AP157" s="780"/>
      <c r="AQ157" s="780"/>
      <c r="AR157" s="780"/>
      <c r="AS157" s="780"/>
      <c r="AT157" s="780"/>
      <c r="AU157" s="788"/>
      <c r="AV157" s="791" t="s">
        <v>378</v>
      </c>
      <c r="AW157" s="792"/>
      <c r="AX157" s="792"/>
      <c r="AY157" s="792"/>
      <c r="AZ157" s="792"/>
      <c r="BA157" s="792"/>
      <c r="BB157" s="792"/>
      <c r="BC157" s="792"/>
      <c r="BD157" s="792"/>
      <c r="BE157" s="792"/>
      <c r="BF157" s="792"/>
      <c r="BG157" s="792"/>
      <c r="BH157" s="792"/>
      <c r="BI157" s="792"/>
      <c r="BJ157" s="792"/>
      <c r="BK157" s="792"/>
      <c r="BL157" s="792"/>
      <c r="BM157" s="792"/>
      <c r="BN157" s="792"/>
      <c r="BO157" s="792"/>
      <c r="BP157" s="792"/>
      <c r="BQ157" s="792"/>
      <c r="BR157" s="792"/>
      <c r="BS157" s="792"/>
      <c r="BT157" s="792"/>
      <c r="BU157" s="792"/>
      <c r="BV157" s="792"/>
      <c r="BW157" s="792"/>
      <c r="BX157" s="792"/>
      <c r="BY157" s="792"/>
      <c r="BZ157" s="792"/>
      <c r="CA157" s="792"/>
      <c r="CB157" s="792"/>
      <c r="CG157" s="146"/>
    </row>
    <row r="158" spans="1:108" s="31" customFormat="1" ht="23.45" hidden="1" customHeight="1">
      <c r="A158" s="793" t="s">
        <v>167</v>
      </c>
      <c r="B158" s="794"/>
      <c r="C158" s="794"/>
      <c r="D158" s="795"/>
      <c r="E158" s="773"/>
      <c r="F158" s="774"/>
      <c r="G158" s="774"/>
      <c r="H158" s="774"/>
      <c r="I158" s="774"/>
      <c r="J158" s="774"/>
      <c r="K158" s="774"/>
      <c r="L158" s="774"/>
      <c r="M158" s="774"/>
      <c r="N158" s="774"/>
      <c r="O158" s="774"/>
      <c r="P158" s="774"/>
      <c r="Q158" s="774"/>
      <c r="R158" s="774"/>
      <c r="S158" s="774"/>
      <c r="T158" s="774"/>
      <c r="U158" s="774"/>
      <c r="V158" s="774"/>
      <c r="W158" s="774"/>
      <c r="X158" s="774"/>
      <c r="Y158" s="774"/>
      <c r="Z158" s="774"/>
      <c r="AA158" s="774"/>
      <c r="AB158" s="774"/>
      <c r="AC158" s="774"/>
      <c r="AD158" s="774"/>
      <c r="AE158" s="775"/>
      <c r="AF158" s="782"/>
      <c r="AG158" s="783"/>
      <c r="AH158" s="783"/>
      <c r="AI158" s="783"/>
      <c r="AJ158" s="783"/>
      <c r="AK158" s="783"/>
      <c r="AL158" s="783"/>
      <c r="AM158" s="784"/>
      <c r="AN158" s="782"/>
      <c r="AO158" s="783"/>
      <c r="AP158" s="783"/>
      <c r="AQ158" s="783"/>
      <c r="AR158" s="783"/>
      <c r="AS158" s="783"/>
      <c r="AT158" s="783"/>
      <c r="AU158" s="789"/>
      <c r="AV158" s="796" t="s">
        <v>273</v>
      </c>
      <c r="AW158" s="797"/>
      <c r="AX158" s="797"/>
      <c r="AY158" s="797"/>
      <c r="AZ158" s="797"/>
      <c r="BA158" s="797"/>
      <c r="BB158" s="797"/>
      <c r="BC158" s="797"/>
      <c r="BD158" s="797"/>
      <c r="BE158" s="797"/>
      <c r="BF158" s="798"/>
      <c r="BG158" s="805" t="s">
        <v>274</v>
      </c>
      <c r="BH158" s="526"/>
      <c r="BI158" s="526"/>
      <c r="BJ158" s="526"/>
      <c r="BK158" s="526"/>
      <c r="BL158" s="526"/>
      <c r="BM158" s="526"/>
      <c r="BN158" s="526"/>
      <c r="BO158" s="526"/>
      <c r="BP158" s="526"/>
      <c r="BQ158" s="526"/>
      <c r="BR158" s="526"/>
      <c r="BS158" s="526"/>
      <c r="BT158" s="526"/>
      <c r="BU158" s="526"/>
      <c r="BV158" s="526"/>
      <c r="BW158" s="526"/>
      <c r="BX158" s="526"/>
      <c r="BY158" s="526"/>
      <c r="BZ158" s="526"/>
      <c r="CA158" s="526"/>
      <c r="CB158" s="526"/>
      <c r="CG158" s="146"/>
    </row>
    <row r="159" spans="1:108" s="31" customFormat="1" ht="12.75" hidden="1" customHeight="1">
      <c r="A159" s="793"/>
      <c r="B159" s="794"/>
      <c r="C159" s="794"/>
      <c r="D159" s="795"/>
      <c r="E159" s="773"/>
      <c r="F159" s="774"/>
      <c r="G159" s="774"/>
      <c r="H159" s="774"/>
      <c r="I159" s="774"/>
      <c r="J159" s="774"/>
      <c r="K159" s="774"/>
      <c r="L159" s="774"/>
      <c r="M159" s="774"/>
      <c r="N159" s="774"/>
      <c r="O159" s="774"/>
      <c r="P159" s="774"/>
      <c r="Q159" s="774"/>
      <c r="R159" s="774"/>
      <c r="S159" s="774"/>
      <c r="T159" s="774"/>
      <c r="U159" s="774"/>
      <c r="V159" s="774"/>
      <c r="W159" s="774"/>
      <c r="X159" s="774"/>
      <c r="Y159" s="774"/>
      <c r="Z159" s="774"/>
      <c r="AA159" s="774"/>
      <c r="AB159" s="774"/>
      <c r="AC159" s="774"/>
      <c r="AD159" s="774"/>
      <c r="AE159" s="775"/>
      <c r="AF159" s="782"/>
      <c r="AG159" s="783"/>
      <c r="AH159" s="783"/>
      <c r="AI159" s="783"/>
      <c r="AJ159" s="783"/>
      <c r="AK159" s="783"/>
      <c r="AL159" s="783"/>
      <c r="AM159" s="784"/>
      <c r="AN159" s="782"/>
      <c r="AO159" s="783"/>
      <c r="AP159" s="783"/>
      <c r="AQ159" s="783"/>
      <c r="AR159" s="783"/>
      <c r="AS159" s="783"/>
      <c r="AT159" s="783"/>
      <c r="AU159" s="789"/>
      <c r="AV159" s="799"/>
      <c r="AW159" s="800"/>
      <c r="AX159" s="800"/>
      <c r="AY159" s="800"/>
      <c r="AZ159" s="800"/>
      <c r="BA159" s="800"/>
      <c r="BB159" s="800"/>
      <c r="BC159" s="800"/>
      <c r="BD159" s="800"/>
      <c r="BE159" s="800"/>
      <c r="BF159" s="801"/>
      <c r="BG159" s="796" t="s">
        <v>275</v>
      </c>
      <c r="BH159" s="771"/>
      <c r="BI159" s="771"/>
      <c r="BJ159" s="771"/>
      <c r="BK159" s="771"/>
      <c r="BL159" s="771"/>
      <c r="BM159" s="771"/>
      <c r="BN159" s="771"/>
      <c r="BO159" s="771"/>
      <c r="BP159" s="771"/>
      <c r="BQ159" s="771"/>
      <c r="BR159" s="771"/>
      <c r="BS159" s="771"/>
      <c r="BT159" s="772"/>
      <c r="BU159" s="796" t="s">
        <v>276</v>
      </c>
      <c r="BV159" s="771"/>
      <c r="BW159" s="771"/>
      <c r="BX159" s="771"/>
      <c r="BY159" s="771"/>
      <c r="BZ159" s="771"/>
      <c r="CA159" s="771"/>
      <c r="CB159" s="772"/>
      <c r="CG159" s="146"/>
    </row>
    <row r="160" spans="1:108" s="31" customFormat="1" ht="22.5" hidden="1" customHeight="1">
      <c r="A160" s="793"/>
      <c r="B160" s="794"/>
      <c r="C160" s="794"/>
      <c r="D160" s="795"/>
      <c r="E160" s="776"/>
      <c r="F160" s="777"/>
      <c r="G160" s="777"/>
      <c r="H160" s="777"/>
      <c r="I160" s="777"/>
      <c r="J160" s="777"/>
      <c r="K160" s="777"/>
      <c r="L160" s="777"/>
      <c r="M160" s="777"/>
      <c r="N160" s="777"/>
      <c r="O160" s="777"/>
      <c r="P160" s="777"/>
      <c r="Q160" s="777"/>
      <c r="R160" s="777"/>
      <c r="S160" s="777"/>
      <c r="T160" s="777"/>
      <c r="U160" s="777"/>
      <c r="V160" s="777"/>
      <c r="W160" s="777"/>
      <c r="X160" s="777"/>
      <c r="Y160" s="777"/>
      <c r="Z160" s="777"/>
      <c r="AA160" s="777"/>
      <c r="AB160" s="777"/>
      <c r="AC160" s="777"/>
      <c r="AD160" s="777"/>
      <c r="AE160" s="778"/>
      <c r="AF160" s="785"/>
      <c r="AG160" s="786"/>
      <c r="AH160" s="786"/>
      <c r="AI160" s="786"/>
      <c r="AJ160" s="786"/>
      <c r="AK160" s="786"/>
      <c r="AL160" s="786"/>
      <c r="AM160" s="787"/>
      <c r="AN160" s="785"/>
      <c r="AO160" s="786"/>
      <c r="AP160" s="786"/>
      <c r="AQ160" s="786"/>
      <c r="AR160" s="786"/>
      <c r="AS160" s="786"/>
      <c r="AT160" s="786"/>
      <c r="AU160" s="790"/>
      <c r="AV160" s="802"/>
      <c r="AW160" s="803"/>
      <c r="AX160" s="803"/>
      <c r="AY160" s="803"/>
      <c r="AZ160" s="803"/>
      <c r="BA160" s="803"/>
      <c r="BB160" s="803"/>
      <c r="BC160" s="803"/>
      <c r="BD160" s="803"/>
      <c r="BE160" s="803"/>
      <c r="BF160" s="804"/>
      <c r="BG160" s="776"/>
      <c r="BH160" s="777"/>
      <c r="BI160" s="777"/>
      <c r="BJ160" s="777"/>
      <c r="BK160" s="777"/>
      <c r="BL160" s="777"/>
      <c r="BM160" s="777"/>
      <c r="BN160" s="777"/>
      <c r="BO160" s="777"/>
      <c r="BP160" s="777"/>
      <c r="BQ160" s="777"/>
      <c r="BR160" s="777"/>
      <c r="BS160" s="777"/>
      <c r="BT160" s="778"/>
      <c r="BU160" s="776"/>
      <c r="BV160" s="777"/>
      <c r="BW160" s="777"/>
      <c r="BX160" s="777"/>
      <c r="BY160" s="777"/>
      <c r="BZ160" s="777"/>
      <c r="CA160" s="777"/>
      <c r="CB160" s="778"/>
      <c r="CG160" s="146"/>
    </row>
    <row r="161" spans="1:85" s="31" customFormat="1" ht="15.75" hidden="1" customHeight="1">
      <c r="A161" s="738">
        <v>1</v>
      </c>
      <c r="B161" s="739"/>
      <c r="C161" s="739"/>
      <c r="D161" s="740"/>
      <c r="E161" s="738">
        <v>2</v>
      </c>
      <c r="F161" s="526"/>
      <c r="G161" s="526"/>
      <c r="H161" s="526"/>
      <c r="I161" s="526"/>
      <c r="J161" s="526"/>
      <c r="K161" s="526"/>
      <c r="L161" s="526"/>
      <c r="M161" s="526"/>
      <c r="N161" s="526"/>
      <c r="O161" s="526"/>
      <c r="P161" s="526"/>
      <c r="Q161" s="526"/>
      <c r="R161" s="526"/>
      <c r="S161" s="526"/>
      <c r="T161" s="526"/>
      <c r="U161" s="526"/>
      <c r="V161" s="526"/>
      <c r="W161" s="526"/>
      <c r="X161" s="526"/>
      <c r="Y161" s="526"/>
      <c r="Z161" s="526"/>
      <c r="AA161" s="526"/>
      <c r="AB161" s="526"/>
      <c r="AC161" s="526"/>
      <c r="AD161" s="526"/>
      <c r="AE161" s="527"/>
      <c r="AF161" s="738">
        <v>3</v>
      </c>
      <c r="AG161" s="526"/>
      <c r="AH161" s="526"/>
      <c r="AI161" s="526"/>
      <c r="AJ161" s="526"/>
      <c r="AK161" s="526"/>
      <c r="AL161" s="526"/>
      <c r="AM161" s="527"/>
      <c r="AN161" s="741">
        <v>4</v>
      </c>
      <c r="AO161" s="526"/>
      <c r="AP161" s="526"/>
      <c r="AQ161" s="526"/>
      <c r="AR161" s="526"/>
      <c r="AS161" s="526"/>
      <c r="AT161" s="526"/>
      <c r="AU161" s="527"/>
      <c r="AV161" s="738">
        <v>5</v>
      </c>
      <c r="AW161" s="526"/>
      <c r="AX161" s="526"/>
      <c r="AY161" s="526"/>
      <c r="AZ161" s="526"/>
      <c r="BA161" s="526"/>
      <c r="BB161" s="526"/>
      <c r="BC161" s="526"/>
      <c r="BD161" s="526"/>
      <c r="BE161" s="526"/>
      <c r="BF161" s="527"/>
      <c r="BG161" s="738">
        <v>6</v>
      </c>
      <c r="BH161" s="526"/>
      <c r="BI161" s="526"/>
      <c r="BJ161" s="526"/>
      <c r="BK161" s="526"/>
      <c r="BL161" s="526"/>
      <c r="BM161" s="526"/>
      <c r="BN161" s="526"/>
      <c r="BO161" s="526"/>
      <c r="BP161" s="526"/>
      <c r="BQ161" s="526"/>
      <c r="BR161" s="526"/>
      <c r="BS161" s="526"/>
      <c r="BT161" s="527"/>
      <c r="BU161" s="738">
        <v>7</v>
      </c>
      <c r="BV161" s="526"/>
      <c r="BW161" s="526"/>
      <c r="BX161" s="526"/>
      <c r="BY161" s="526"/>
      <c r="BZ161" s="526"/>
      <c r="CA161" s="526"/>
      <c r="CB161" s="527"/>
      <c r="CD161" s="31">
        <v>49446</v>
      </c>
      <c r="CE161" s="148">
        <f>CD161-BN185</f>
        <v>49446</v>
      </c>
      <c r="CG161" s="146"/>
    </row>
    <row r="162" spans="1:85" s="31" customFormat="1" ht="15" hidden="1">
      <c r="A162" s="738">
        <v>1</v>
      </c>
      <c r="B162" s="739"/>
      <c r="C162" s="739"/>
      <c r="D162" s="740"/>
      <c r="E162" s="744" t="s">
        <v>379</v>
      </c>
      <c r="F162" s="757"/>
      <c r="G162" s="757"/>
      <c r="H162" s="757"/>
      <c r="I162" s="757"/>
      <c r="J162" s="757"/>
      <c r="K162" s="757"/>
      <c r="L162" s="757"/>
      <c r="M162" s="757"/>
      <c r="N162" s="757"/>
      <c r="O162" s="757"/>
      <c r="P162" s="757"/>
      <c r="Q162" s="757"/>
      <c r="R162" s="757"/>
      <c r="S162" s="757"/>
      <c r="T162" s="757"/>
      <c r="U162" s="757"/>
      <c r="V162" s="757"/>
      <c r="W162" s="757"/>
      <c r="X162" s="757"/>
      <c r="Y162" s="757"/>
      <c r="Z162" s="757"/>
      <c r="AA162" s="757"/>
      <c r="AB162" s="757"/>
      <c r="AC162" s="757"/>
      <c r="AD162" s="757"/>
      <c r="AE162" s="758"/>
      <c r="AF162" s="738"/>
      <c r="AG162" s="526"/>
      <c r="AH162" s="526"/>
      <c r="AI162" s="526"/>
      <c r="AJ162" s="526"/>
      <c r="AK162" s="526"/>
      <c r="AL162" s="526"/>
      <c r="AM162" s="527"/>
      <c r="AN162" s="741"/>
      <c r="AO162" s="526"/>
      <c r="AP162" s="526"/>
      <c r="AQ162" s="526"/>
      <c r="AR162" s="526"/>
      <c r="AS162" s="526"/>
      <c r="AT162" s="526"/>
      <c r="AU162" s="527"/>
      <c r="AV162" s="380"/>
      <c r="AW162" s="381"/>
      <c r="AX162" s="381"/>
      <c r="AY162" s="381"/>
      <c r="AZ162" s="381"/>
      <c r="BA162" s="381"/>
      <c r="BB162" s="381"/>
      <c r="BC162" s="381"/>
      <c r="BD162" s="381"/>
      <c r="BE162" s="381"/>
      <c r="BF162" s="382"/>
      <c r="BG162" s="155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7"/>
      <c r="BU162" s="380"/>
      <c r="BV162" s="381"/>
      <c r="BW162" s="381"/>
      <c r="BX162" s="381"/>
      <c r="BY162" s="381"/>
      <c r="BZ162" s="381"/>
      <c r="CA162" s="381"/>
      <c r="CB162" s="382"/>
      <c r="CG162" s="146"/>
    </row>
    <row r="163" spans="1:85" s="31" customFormat="1" ht="19.149999999999999" hidden="1" customHeight="1">
      <c r="A163" s="738"/>
      <c r="B163" s="739"/>
      <c r="C163" s="739"/>
      <c r="D163" s="740"/>
      <c r="E163" s="826" t="s">
        <v>168</v>
      </c>
      <c r="F163" s="898"/>
      <c r="G163" s="898"/>
      <c r="H163" s="898"/>
      <c r="I163" s="898"/>
      <c r="J163" s="898"/>
      <c r="K163" s="898"/>
      <c r="L163" s="898"/>
      <c r="M163" s="898"/>
      <c r="N163" s="898"/>
      <c r="O163" s="898"/>
      <c r="P163" s="898"/>
      <c r="Q163" s="898"/>
      <c r="R163" s="898"/>
      <c r="S163" s="898"/>
      <c r="T163" s="898"/>
      <c r="U163" s="898"/>
      <c r="V163" s="898"/>
      <c r="W163" s="898"/>
      <c r="X163" s="898"/>
      <c r="Y163" s="898"/>
      <c r="Z163" s="898"/>
      <c r="AA163" s="898"/>
      <c r="AB163" s="898"/>
      <c r="AC163" s="898"/>
      <c r="AD163" s="898"/>
      <c r="AE163" s="899"/>
      <c r="AF163" s="829"/>
      <c r="AG163" s="760"/>
      <c r="AH163" s="760"/>
      <c r="AI163" s="760"/>
      <c r="AJ163" s="760"/>
      <c r="AK163" s="760"/>
      <c r="AL163" s="760"/>
      <c r="AM163" s="761"/>
      <c r="AN163" s="759"/>
      <c r="AO163" s="760"/>
      <c r="AP163" s="760"/>
      <c r="AQ163" s="760"/>
      <c r="AR163" s="760"/>
      <c r="AS163" s="760"/>
      <c r="AT163" s="760"/>
      <c r="AU163" s="761"/>
      <c r="AV163" s="762"/>
      <c r="AW163" s="763"/>
      <c r="AX163" s="763"/>
      <c r="AY163" s="763"/>
      <c r="AZ163" s="763"/>
      <c r="BA163" s="763"/>
      <c r="BB163" s="763"/>
      <c r="BC163" s="763"/>
      <c r="BD163" s="763"/>
      <c r="BE163" s="763"/>
      <c r="BF163" s="764"/>
      <c r="BG163" s="158"/>
      <c r="BH163" s="159"/>
      <c r="BI163" s="159"/>
      <c r="BJ163" s="159"/>
      <c r="BK163" s="159">
        <f>BK162</f>
        <v>0</v>
      </c>
      <c r="BL163" s="159"/>
      <c r="BM163" s="159"/>
      <c r="BN163" s="159"/>
      <c r="BO163" s="159"/>
      <c r="BP163" s="159"/>
      <c r="BQ163" s="159"/>
      <c r="BR163" s="159"/>
      <c r="BS163" s="159"/>
      <c r="BT163" s="160"/>
      <c r="BU163" s="762"/>
      <c r="BV163" s="763"/>
      <c r="BW163" s="763"/>
      <c r="BX163" s="763"/>
      <c r="BY163" s="763"/>
      <c r="BZ163" s="763"/>
      <c r="CA163" s="763"/>
      <c r="CB163" s="764"/>
      <c r="CG163" s="146"/>
    </row>
    <row r="164" spans="1:85" s="31" customFormat="1" ht="12.6" hidden="1" customHeight="1">
      <c r="A164" s="33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G164" s="146"/>
    </row>
    <row r="165" spans="1:85" s="31" customFormat="1" ht="19.899999999999999" hidden="1" customHeight="1">
      <c r="A165" s="732" t="s">
        <v>380</v>
      </c>
      <c r="B165" s="732"/>
      <c r="C165" s="732"/>
      <c r="D165" s="732"/>
      <c r="E165" s="732"/>
      <c r="F165" s="732"/>
      <c r="G165" s="732"/>
      <c r="H165" s="732"/>
      <c r="I165" s="732"/>
      <c r="J165" s="732"/>
      <c r="K165" s="732"/>
      <c r="L165" s="732"/>
      <c r="M165" s="732"/>
      <c r="N165" s="732"/>
      <c r="O165" s="732"/>
      <c r="P165" s="732"/>
      <c r="Q165" s="732"/>
      <c r="R165" s="732"/>
      <c r="S165" s="732"/>
      <c r="T165" s="732"/>
      <c r="U165" s="732"/>
      <c r="V165" s="732"/>
      <c r="W165" s="732"/>
      <c r="X165" s="732"/>
      <c r="Y165" s="732"/>
      <c r="Z165" s="732"/>
      <c r="AA165" s="732"/>
      <c r="AB165" s="732"/>
      <c r="AC165" s="732"/>
      <c r="AD165" s="732"/>
      <c r="AE165" s="732"/>
      <c r="AF165" s="732"/>
      <c r="AG165" s="732"/>
      <c r="AH165" s="732"/>
      <c r="AI165" s="732"/>
      <c r="AJ165" s="732"/>
      <c r="AK165" s="732"/>
      <c r="AL165" s="732"/>
      <c r="AM165" s="732"/>
      <c r="AN165" s="732"/>
      <c r="AO165" s="732"/>
      <c r="AP165" s="732"/>
      <c r="AQ165" s="732"/>
      <c r="AR165" s="732"/>
      <c r="AS165" s="732"/>
      <c r="AT165" s="732"/>
      <c r="AU165" s="732"/>
      <c r="AV165" s="732"/>
      <c r="AW165" s="732"/>
      <c r="AX165" s="732"/>
      <c r="AY165" s="732"/>
      <c r="AZ165" s="732"/>
      <c r="BA165" s="732"/>
      <c r="BB165" s="732"/>
      <c r="BC165" s="732"/>
      <c r="BD165" s="732"/>
      <c r="BE165" s="732"/>
      <c r="BF165" s="732"/>
      <c r="BG165" s="732"/>
      <c r="BH165" s="732"/>
      <c r="BI165" s="732"/>
      <c r="BJ165" s="732"/>
      <c r="BK165" s="732"/>
      <c r="BL165" s="732"/>
      <c r="BM165" s="732"/>
      <c r="BN165" s="732"/>
      <c r="BO165" s="732"/>
      <c r="BP165" s="732"/>
      <c r="BQ165" s="732"/>
      <c r="BR165" s="732"/>
      <c r="BS165" s="732"/>
      <c r="BT165" s="732"/>
      <c r="BU165" s="732"/>
      <c r="BV165" s="732"/>
      <c r="BW165" s="732"/>
      <c r="BX165" s="732"/>
      <c r="BY165" s="732"/>
      <c r="BZ165" s="732"/>
      <c r="CA165" s="732"/>
      <c r="CB165" s="732"/>
      <c r="CG165" s="146"/>
    </row>
    <row r="166" spans="1:85" s="31" customFormat="1" ht="13.15" customHeight="1">
      <c r="A166" s="370" t="s">
        <v>187</v>
      </c>
      <c r="B166" s="371"/>
      <c r="C166" s="371"/>
      <c r="D166" s="372"/>
      <c r="E166" s="423" t="s">
        <v>17</v>
      </c>
      <c r="F166" s="423"/>
      <c r="G166" s="423"/>
      <c r="H166" s="423"/>
      <c r="I166" s="423"/>
      <c r="J166" s="423"/>
      <c r="K166" s="423"/>
      <c r="L166" s="423"/>
      <c r="M166" s="423"/>
      <c r="N166" s="423"/>
      <c r="O166" s="423"/>
      <c r="P166" s="423"/>
      <c r="Q166" s="423"/>
      <c r="R166" s="423"/>
      <c r="S166" s="423"/>
      <c r="T166" s="423"/>
      <c r="U166" s="423"/>
      <c r="V166" s="423"/>
      <c r="W166" s="423"/>
      <c r="X166" s="423"/>
      <c r="Y166" s="423"/>
      <c r="Z166" s="423"/>
      <c r="AA166" s="423"/>
      <c r="AB166" s="423"/>
      <c r="AC166" s="423"/>
      <c r="AD166" s="423"/>
      <c r="AE166" s="423"/>
      <c r="AF166" s="423"/>
      <c r="AG166" s="423"/>
      <c r="AH166" s="423"/>
      <c r="AI166" s="423"/>
      <c r="AJ166" s="379" t="s">
        <v>295</v>
      </c>
      <c r="AK166" s="340"/>
      <c r="AL166" s="340"/>
      <c r="AM166" s="340"/>
      <c r="AN166" s="340"/>
      <c r="AO166" s="340"/>
      <c r="AP166" s="340"/>
      <c r="AQ166" s="340"/>
      <c r="AR166" s="379" t="s">
        <v>296</v>
      </c>
      <c r="AS166" s="340"/>
      <c r="AT166" s="340"/>
      <c r="AU166" s="340"/>
      <c r="AV166" s="340"/>
      <c r="AW166" s="340"/>
      <c r="AX166" s="379" t="s">
        <v>297</v>
      </c>
      <c r="AY166" s="340"/>
      <c r="AZ166" s="340"/>
      <c r="BA166" s="340"/>
      <c r="BB166" s="340"/>
      <c r="BC166" s="340"/>
      <c r="BD166" s="340"/>
      <c r="BE166" s="379" t="s">
        <v>298</v>
      </c>
      <c r="BF166" s="340"/>
      <c r="BG166" s="340"/>
      <c r="BH166" s="340"/>
      <c r="BI166" s="340"/>
      <c r="BJ166" s="340"/>
      <c r="BK166" s="340"/>
      <c r="BL166" s="340"/>
      <c r="BM166" s="340"/>
      <c r="BN166" s="340"/>
      <c r="BO166" s="340"/>
      <c r="BP166" s="340"/>
      <c r="BQ166" s="340"/>
      <c r="BR166" s="340"/>
      <c r="BS166" s="340"/>
      <c r="BT166" s="340"/>
      <c r="BU166" s="340"/>
      <c r="BV166" s="340"/>
      <c r="BW166" s="340"/>
      <c r="BX166" s="340"/>
      <c r="BY166" s="340"/>
      <c r="BZ166" s="340"/>
      <c r="CA166" s="340"/>
      <c r="CB166" s="340"/>
      <c r="CG166" s="146"/>
    </row>
    <row r="167" spans="1:85" s="31" customFormat="1" ht="13.15" customHeight="1">
      <c r="A167" s="373"/>
      <c r="B167" s="374"/>
      <c r="C167" s="374"/>
      <c r="D167" s="375"/>
      <c r="E167" s="423"/>
      <c r="F167" s="423"/>
      <c r="G167" s="423"/>
      <c r="H167" s="423"/>
      <c r="I167" s="423"/>
      <c r="J167" s="423"/>
      <c r="K167" s="423"/>
      <c r="L167" s="423"/>
      <c r="M167" s="423"/>
      <c r="N167" s="423"/>
      <c r="O167" s="423"/>
      <c r="P167" s="423"/>
      <c r="Q167" s="423"/>
      <c r="R167" s="423"/>
      <c r="S167" s="423"/>
      <c r="T167" s="423"/>
      <c r="U167" s="423"/>
      <c r="V167" s="423"/>
      <c r="W167" s="423"/>
      <c r="X167" s="423"/>
      <c r="Y167" s="423"/>
      <c r="Z167" s="423"/>
      <c r="AA167" s="423"/>
      <c r="AB167" s="423"/>
      <c r="AC167" s="423"/>
      <c r="AD167" s="423"/>
      <c r="AE167" s="423"/>
      <c r="AF167" s="423"/>
      <c r="AG167" s="423"/>
      <c r="AH167" s="423"/>
      <c r="AI167" s="423"/>
      <c r="AJ167" s="340"/>
      <c r="AK167" s="340"/>
      <c r="AL167" s="340"/>
      <c r="AM167" s="340"/>
      <c r="AN167" s="340"/>
      <c r="AO167" s="340"/>
      <c r="AP167" s="340"/>
      <c r="AQ167" s="340"/>
      <c r="AR167" s="340"/>
      <c r="AS167" s="340"/>
      <c r="AT167" s="340"/>
      <c r="AU167" s="340"/>
      <c r="AV167" s="340"/>
      <c r="AW167" s="340"/>
      <c r="AX167" s="340"/>
      <c r="AY167" s="340"/>
      <c r="AZ167" s="340"/>
      <c r="BA167" s="340"/>
      <c r="BB167" s="340"/>
      <c r="BC167" s="340"/>
      <c r="BD167" s="340"/>
      <c r="BE167" s="340"/>
      <c r="BF167" s="340"/>
      <c r="BG167" s="340"/>
      <c r="BH167" s="340"/>
      <c r="BI167" s="340"/>
      <c r="BJ167" s="340"/>
      <c r="BK167" s="340"/>
      <c r="BL167" s="340"/>
      <c r="BM167" s="340"/>
      <c r="BN167" s="340"/>
      <c r="BO167" s="340"/>
      <c r="BP167" s="340"/>
      <c r="BQ167" s="340"/>
      <c r="BR167" s="340"/>
      <c r="BS167" s="340"/>
      <c r="BT167" s="340"/>
      <c r="BU167" s="340"/>
      <c r="BV167" s="340"/>
      <c r="BW167" s="340"/>
      <c r="BX167" s="340"/>
      <c r="BY167" s="340"/>
      <c r="BZ167" s="340"/>
      <c r="CA167" s="340"/>
      <c r="CB167" s="340"/>
      <c r="CG167" s="146"/>
    </row>
    <row r="168" spans="1:85" s="31" customFormat="1" ht="13.15" customHeight="1">
      <c r="A168" s="373"/>
      <c r="B168" s="374"/>
      <c r="C168" s="374"/>
      <c r="D168" s="375"/>
      <c r="E168" s="423"/>
      <c r="F168" s="423"/>
      <c r="G168" s="423"/>
      <c r="H168" s="423"/>
      <c r="I168" s="423"/>
      <c r="J168" s="423"/>
      <c r="K168" s="423"/>
      <c r="L168" s="423"/>
      <c r="M168" s="423"/>
      <c r="N168" s="423"/>
      <c r="O168" s="423"/>
      <c r="P168" s="423"/>
      <c r="Q168" s="423"/>
      <c r="R168" s="423"/>
      <c r="S168" s="423"/>
      <c r="T168" s="423"/>
      <c r="U168" s="423"/>
      <c r="V168" s="423"/>
      <c r="W168" s="423"/>
      <c r="X168" s="423"/>
      <c r="Y168" s="423"/>
      <c r="Z168" s="423"/>
      <c r="AA168" s="423"/>
      <c r="AB168" s="423"/>
      <c r="AC168" s="423"/>
      <c r="AD168" s="423"/>
      <c r="AE168" s="423"/>
      <c r="AF168" s="423"/>
      <c r="AG168" s="423"/>
      <c r="AH168" s="423"/>
      <c r="AI168" s="423"/>
      <c r="AJ168" s="340"/>
      <c r="AK168" s="340"/>
      <c r="AL168" s="340"/>
      <c r="AM168" s="340"/>
      <c r="AN168" s="340"/>
      <c r="AO168" s="340"/>
      <c r="AP168" s="340"/>
      <c r="AQ168" s="340"/>
      <c r="AR168" s="340"/>
      <c r="AS168" s="340"/>
      <c r="AT168" s="340"/>
      <c r="AU168" s="340"/>
      <c r="AV168" s="340"/>
      <c r="AW168" s="340"/>
      <c r="AX168" s="340"/>
      <c r="AY168" s="340"/>
      <c r="AZ168" s="340"/>
      <c r="BA168" s="340"/>
      <c r="BB168" s="340"/>
      <c r="BC168" s="340"/>
      <c r="BD168" s="340"/>
      <c r="BE168" s="370" t="s">
        <v>276</v>
      </c>
      <c r="BF168" s="371"/>
      <c r="BG168" s="371"/>
      <c r="BH168" s="371"/>
      <c r="BI168" s="371"/>
      <c r="BJ168" s="371"/>
      <c r="BK168" s="371"/>
      <c r="BL168" s="371"/>
      <c r="BM168" s="371"/>
      <c r="BN168" s="372"/>
      <c r="BO168" s="390" t="s">
        <v>274</v>
      </c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391"/>
      <c r="BZ168" s="391"/>
      <c r="CA168" s="391"/>
      <c r="CB168" s="392"/>
      <c r="CG168" s="146"/>
    </row>
    <row r="169" spans="1:85" s="31" customFormat="1" ht="29.25" customHeight="1">
      <c r="A169" s="376"/>
      <c r="B169" s="377"/>
      <c r="C169" s="377"/>
      <c r="D169" s="378"/>
      <c r="E169" s="423"/>
      <c r="F169" s="423"/>
      <c r="G169" s="423"/>
      <c r="H169" s="423"/>
      <c r="I169" s="423"/>
      <c r="J169" s="423"/>
      <c r="K169" s="423"/>
      <c r="L169" s="423"/>
      <c r="M169" s="423"/>
      <c r="N169" s="423"/>
      <c r="O169" s="423"/>
      <c r="P169" s="423"/>
      <c r="Q169" s="423"/>
      <c r="R169" s="423"/>
      <c r="S169" s="423"/>
      <c r="T169" s="423"/>
      <c r="U169" s="423"/>
      <c r="V169" s="423"/>
      <c r="W169" s="423"/>
      <c r="X169" s="423"/>
      <c r="Y169" s="423"/>
      <c r="Z169" s="423"/>
      <c r="AA169" s="423"/>
      <c r="AB169" s="423"/>
      <c r="AC169" s="423"/>
      <c r="AD169" s="423"/>
      <c r="AE169" s="423"/>
      <c r="AF169" s="423"/>
      <c r="AG169" s="423"/>
      <c r="AH169" s="423"/>
      <c r="AI169" s="423"/>
      <c r="AJ169" s="340"/>
      <c r="AK169" s="340"/>
      <c r="AL169" s="340"/>
      <c r="AM169" s="340"/>
      <c r="AN169" s="340"/>
      <c r="AO169" s="340"/>
      <c r="AP169" s="340"/>
      <c r="AQ169" s="340"/>
      <c r="AR169" s="340"/>
      <c r="AS169" s="340"/>
      <c r="AT169" s="340"/>
      <c r="AU169" s="340"/>
      <c r="AV169" s="340"/>
      <c r="AW169" s="340"/>
      <c r="AX169" s="340"/>
      <c r="AY169" s="340"/>
      <c r="AZ169" s="340"/>
      <c r="BA169" s="340"/>
      <c r="BB169" s="340"/>
      <c r="BC169" s="340"/>
      <c r="BD169" s="340"/>
      <c r="BE169" s="376"/>
      <c r="BF169" s="377"/>
      <c r="BG169" s="377"/>
      <c r="BH169" s="377"/>
      <c r="BI169" s="377"/>
      <c r="BJ169" s="377"/>
      <c r="BK169" s="377"/>
      <c r="BL169" s="377"/>
      <c r="BM169" s="377"/>
      <c r="BN169" s="378"/>
      <c r="BO169" s="390" t="s">
        <v>485</v>
      </c>
      <c r="BP169" s="391"/>
      <c r="BQ169" s="391"/>
      <c r="BR169" s="391"/>
      <c r="BS169" s="391"/>
      <c r="BT169" s="391"/>
      <c r="BU169" s="391"/>
      <c r="BV169" s="392"/>
      <c r="BW169" s="390" t="s">
        <v>518</v>
      </c>
      <c r="BX169" s="391"/>
      <c r="BY169" s="391"/>
      <c r="BZ169" s="391"/>
      <c r="CA169" s="391"/>
      <c r="CB169" s="392"/>
      <c r="CG169" s="146"/>
    </row>
    <row r="170" spans="1:85" s="31" customFormat="1" ht="15" customHeight="1">
      <c r="A170" s="346">
        <v>1</v>
      </c>
      <c r="B170" s="347"/>
      <c r="C170" s="347"/>
      <c r="D170" s="347"/>
      <c r="E170" s="551">
        <v>2</v>
      </c>
      <c r="F170" s="552"/>
      <c r="G170" s="552"/>
      <c r="H170" s="552"/>
      <c r="I170" s="552"/>
      <c r="J170" s="552"/>
      <c r="K170" s="552"/>
      <c r="L170" s="552"/>
      <c r="M170" s="552"/>
      <c r="N170" s="552"/>
      <c r="O170" s="552"/>
      <c r="P170" s="552"/>
      <c r="Q170" s="552"/>
      <c r="R170" s="552"/>
      <c r="S170" s="552"/>
      <c r="T170" s="552"/>
      <c r="U170" s="552"/>
      <c r="V170" s="552"/>
      <c r="W170" s="552"/>
      <c r="X170" s="552"/>
      <c r="Y170" s="552"/>
      <c r="Z170" s="552"/>
      <c r="AA170" s="552"/>
      <c r="AB170" s="552"/>
      <c r="AC170" s="552"/>
      <c r="AD170" s="552"/>
      <c r="AE170" s="552"/>
      <c r="AF170" s="552"/>
      <c r="AG170" s="552"/>
      <c r="AH170" s="552"/>
      <c r="AI170" s="553"/>
      <c r="AJ170" s="551">
        <v>3</v>
      </c>
      <c r="AK170" s="552"/>
      <c r="AL170" s="552"/>
      <c r="AM170" s="552"/>
      <c r="AN170" s="552"/>
      <c r="AO170" s="552"/>
      <c r="AP170" s="552"/>
      <c r="AQ170" s="553"/>
      <c r="AR170" s="551">
        <v>4</v>
      </c>
      <c r="AS170" s="552"/>
      <c r="AT170" s="552"/>
      <c r="AU170" s="552"/>
      <c r="AV170" s="552"/>
      <c r="AW170" s="553"/>
      <c r="AX170" s="551">
        <v>5</v>
      </c>
      <c r="AY170" s="552"/>
      <c r="AZ170" s="552"/>
      <c r="BA170" s="552"/>
      <c r="BB170" s="552"/>
      <c r="BC170" s="552"/>
      <c r="BD170" s="553"/>
      <c r="BE170" s="551">
        <v>6</v>
      </c>
      <c r="BF170" s="552"/>
      <c r="BG170" s="552"/>
      <c r="BH170" s="552"/>
      <c r="BI170" s="552"/>
      <c r="BJ170" s="552"/>
      <c r="BK170" s="552"/>
      <c r="BL170" s="552"/>
      <c r="BM170" s="552"/>
      <c r="BN170" s="553"/>
      <c r="BO170" s="551">
        <v>7</v>
      </c>
      <c r="BP170" s="552"/>
      <c r="BQ170" s="552"/>
      <c r="BR170" s="552"/>
      <c r="BS170" s="552"/>
      <c r="BT170" s="552"/>
      <c r="BU170" s="552"/>
      <c r="BV170" s="553"/>
      <c r="BW170" s="551">
        <v>8</v>
      </c>
      <c r="BX170" s="552"/>
      <c r="BY170" s="552"/>
      <c r="BZ170" s="552"/>
      <c r="CA170" s="552"/>
      <c r="CB170" s="553"/>
      <c r="CG170" s="146"/>
    </row>
    <row r="171" spans="1:85" s="31" customFormat="1" ht="30.75" customHeight="1">
      <c r="A171" s="533" t="s">
        <v>197</v>
      </c>
      <c r="B171" s="533"/>
      <c r="C171" s="533"/>
      <c r="D171" s="533"/>
      <c r="E171" s="528" t="s">
        <v>250</v>
      </c>
      <c r="F171" s="528"/>
      <c r="G171" s="528"/>
      <c r="H171" s="528"/>
      <c r="I171" s="528"/>
      <c r="J171" s="528"/>
      <c r="K171" s="528"/>
      <c r="L171" s="528"/>
      <c r="M171" s="528"/>
      <c r="N171" s="528"/>
      <c r="O171" s="528"/>
      <c r="P171" s="528"/>
      <c r="Q171" s="528"/>
      <c r="R171" s="528"/>
      <c r="S171" s="528"/>
      <c r="T171" s="528"/>
      <c r="U171" s="528"/>
      <c r="V171" s="528"/>
      <c r="W171" s="528"/>
      <c r="X171" s="528"/>
      <c r="Y171" s="528"/>
      <c r="Z171" s="528"/>
      <c r="AA171" s="528"/>
      <c r="AB171" s="528"/>
      <c r="AC171" s="528"/>
      <c r="AD171" s="528"/>
      <c r="AE171" s="528"/>
      <c r="AF171" s="528"/>
      <c r="AG171" s="528"/>
      <c r="AH171" s="528"/>
      <c r="AI171" s="528"/>
      <c r="AJ171" s="405"/>
      <c r="AK171" s="406"/>
      <c r="AL171" s="406"/>
      <c r="AM171" s="406"/>
      <c r="AN171" s="406"/>
      <c r="AO171" s="406"/>
      <c r="AP171" s="406"/>
      <c r="AQ171" s="406"/>
      <c r="AR171" s="405"/>
      <c r="AS171" s="406"/>
      <c r="AT171" s="406"/>
      <c r="AU171" s="406"/>
      <c r="AV171" s="406"/>
      <c r="AW171" s="406"/>
      <c r="AX171" s="748"/>
      <c r="AY171" s="610"/>
      <c r="AZ171" s="610"/>
      <c r="BA171" s="610"/>
      <c r="BB171" s="610"/>
      <c r="BC171" s="610"/>
      <c r="BD171" s="611"/>
      <c r="BE171" s="554">
        <v>2000</v>
      </c>
      <c r="BF171" s="538"/>
      <c r="BG171" s="538"/>
      <c r="BH171" s="538"/>
      <c r="BI171" s="538"/>
      <c r="BJ171" s="538"/>
      <c r="BK171" s="538"/>
      <c r="BL171" s="538"/>
      <c r="BM171" s="538"/>
      <c r="BN171" s="539"/>
      <c r="BO171" s="554">
        <v>2000</v>
      </c>
      <c r="BP171" s="538"/>
      <c r="BQ171" s="538"/>
      <c r="BR171" s="538"/>
      <c r="BS171" s="538"/>
      <c r="BT171" s="538"/>
      <c r="BU171" s="538"/>
      <c r="BV171" s="539"/>
      <c r="BW171" s="537">
        <v>2000</v>
      </c>
      <c r="BX171" s="538"/>
      <c r="BY171" s="538"/>
      <c r="BZ171" s="538"/>
      <c r="CA171" s="538"/>
      <c r="CB171" s="539"/>
      <c r="CG171" s="146"/>
    </row>
    <row r="172" spans="1:85" s="31" customFormat="1" ht="30" hidden="1" customHeight="1">
      <c r="A172" s="533" t="s">
        <v>137</v>
      </c>
      <c r="B172" s="533"/>
      <c r="C172" s="533"/>
      <c r="D172" s="533"/>
      <c r="E172" s="528" t="s">
        <v>381</v>
      </c>
      <c r="F172" s="528"/>
      <c r="G172" s="528"/>
      <c r="H172" s="528"/>
      <c r="I172" s="528"/>
      <c r="J172" s="528"/>
      <c r="K172" s="528"/>
      <c r="L172" s="528"/>
      <c r="M172" s="528"/>
      <c r="N172" s="528"/>
      <c r="O172" s="528"/>
      <c r="P172" s="528"/>
      <c r="Q172" s="528"/>
      <c r="R172" s="528"/>
      <c r="S172" s="528"/>
      <c r="T172" s="528"/>
      <c r="U172" s="528"/>
      <c r="V172" s="528"/>
      <c r="W172" s="528"/>
      <c r="X172" s="528"/>
      <c r="Y172" s="528"/>
      <c r="Z172" s="528"/>
      <c r="AA172" s="528"/>
      <c r="AB172" s="528"/>
      <c r="AC172" s="528"/>
      <c r="AD172" s="528"/>
      <c r="AE172" s="528"/>
      <c r="AF172" s="528"/>
      <c r="AG172" s="528"/>
      <c r="AH172" s="528"/>
      <c r="AI172" s="528"/>
      <c r="AJ172" s="405"/>
      <c r="AK172" s="406"/>
      <c r="AL172" s="406"/>
      <c r="AM172" s="406"/>
      <c r="AN172" s="406"/>
      <c r="AO172" s="406"/>
      <c r="AP172" s="406"/>
      <c r="AQ172" s="406"/>
      <c r="AR172" s="405"/>
      <c r="AS172" s="406"/>
      <c r="AT172" s="406"/>
      <c r="AU172" s="406"/>
      <c r="AV172" s="406"/>
      <c r="AW172" s="406"/>
      <c r="AX172" s="748"/>
      <c r="AY172" s="610"/>
      <c r="AZ172" s="610"/>
      <c r="BA172" s="610"/>
      <c r="BB172" s="610"/>
      <c r="BC172" s="610"/>
      <c r="BD172" s="611"/>
      <c r="BE172" s="554"/>
      <c r="BF172" s="538"/>
      <c r="BG172" s="538"/>
      <c r="BH172" s="538"/>
      <c r="BI172" s="538"/>
      <c r="BJ172" s="538"/>
      <c r="BK172" s="538"/>
      <c r="BL172" s="538"/>
      <c r="BM172" s="538"/>
      <c r="BN172" s="539"/>
      <c r="BO172" s="554">
        <f>BE172</f>
        <v>0</v>
      </c>
      <c r="BP172" s="538"/>
      <c r="BQ172" s="538"/>
      <c r="BR172" s="538"/>
      <c r="BS172" s="538"/>
      <c r="BT172" s="538"/>
      <c r="BU172" s="538"/>
      <c r="BV172" s="539"/>
      <c r="BW172" s="537">
        <f>BE172</f>
        <v>0</v>
      </c>
      <c r="BX172" s="538"/>
      <c r="BY172" s="538"/>
      <c r="BZ172" s="538"/>
      <c r="CA172" s="538"/>
      <c r="CB172" s="539"/>
      <c r="CG172" s="146"/>
    </row>
    <row r="173" spans="1:85" s="31" customFormat="1" ht="13.15" customHeight="1">
      <c r="A173" s="350"/>
      <c r="B173" s="351"/>
      <c r="C173" s="351"/>
      <c r="D173" s="352"/>
      <c r="E173" s="409" t="s">
        <v>168</v>
      </c>
      <c r="F173" s="410"/>
      <c r="G173" s="410"/>
      <c r="H173" s="410"/>
      <c r="I173" s="410"/>
      <c r="J173" s="410"/>
      <c r="K173" s="410"/>
      <c r="L173" s="410"/>
      <c r="M173" s="410"/>
      <c r="N173" s="410"/>
      <c r="O173" s="410"/>
      <c r="P173" s="410"/>
      <c r="Q173" s="410"/>
      <c r="R173" s="410"/>
      <c r="S173" s="410"/>
      <c r="T173" s="410"/>
      <c r="U173" s="410"/>
      <c r="V173" s="410"/>
      <c r="W173" s="410"/>
      <c r="X173" s="410"/>
      <c r="Y173" s="410"/>
      <c r="Z173" s="410"/>
      <c r="AA173" s="410"/>
      <c r="AB173" s="410"/>
      <c r="AC173" s="410"/>
      <c r="AD173" s="410"/>
      <c r="AE173" s="410"/>
      <c r="AF173" s="410"/>
      <c r="AG173" s="410"/>
      <c r="AH173" s="410"/>
      <c r="AI173" s="411"/>
      <c r="AJ173" s="412" t="s">
        <v>5</v>
      </c>
      <c r="AK173" s="413"/>
      <c r="AL173" s="413"/>
      <c r="AM173" s="413"/>
      <c r="AN173" s="413"/>
      <c r="AO173" s="413"/>
      <c r="AP173" s="413"/>
      <c r="AQ173" s="413"/>
      <c r="AR173" s="412" t="s">
        <v>5</v>
      </c>
      <c r="AS173" s="413"/>
      <c r="AT173" s="413"/>
      <c r="AU173" s="413" t="s">
        <v>5</v>
      </c>
      <c r="AV173" s="413"/>
      <c r="AW173" s="413"/>
      <c r="AX173" s="413" t="s">
        <v>5</v>
      </c>
      <c r="AY173" s="413"/>
      <c r="AZ173" s="413"/>
      <c r="BA173" s="413"/>
      <c r="BB173" s="413"/>
      <c r="BC173" s="413"/>
      <c r="BD173" s="413"/>
      <c r="BE173" s="515">
        <f>BE171+BE172</f>
        <v>2000</v>
      </c>
      <c r="BF173" s="543"/>
      <c r="BG173" s="543"/>
      <c r="BH173" s="543"/>
      <c r="BI173" s="543"/>
      <c r="BJ173" s="543"/>
      <c r="BK173" s="543"/>
      <c r="BL173" s="543"/>
      <c r="BM173" s="543"/>
      <c r="BN173" s="544"/>
      <c r="BO173" s="181"/>
      <c r="BP173" s="542">
        <v>2000</v>
      </c>
      <c r="BQ173" s="513"/>
      <c r="BR173" s="513"/>
      <c r="BS173" s="513"/>
      <c r="BT173" s="513"/>
      <c r="BU173" s="513"/>
      <c r="BV173" s="753"/>
      <c r="BW173" s="542">
        <f>BW171+BW172</f>
        <v>2000</v>
      </c>
      <c r="BX173" s="543"/>
      <c r="BY173" s="543"/>
      <c r="BZ173" s="543"/>
      <c r="CA173" s="543"/>
      <c r="CB173" s="544"/>
      <c r="CE173" s="148"/>
      <c r="CG173" s="146"/>
    </row>
    <row r="174" spans="1:85" s="31" customFormat="1" ht="15" customHeight="1">
      <c r="CG174" s="146"/>
    </row>
    <row r="175" spans="1:85" s="31" customFormat="1" ht="12.75" customHeight="1">
      <c r="A175" s="568" t="s">
        <v>615</v>
      </c>
      <c r="B175" s="568"/>
      <c r="C175" s="568"/>
      <c r="D175" s="568"/>
      <c r="E175" s="568"/>
      <c r="F175" s="568"/>
      <c r="G175" s="568"/>
      <c r="H175" s="568"/>
      <c r="I175" s="568"/>
      <c r="J175" s="568"/>
      <c r="K175" s="568"/>
      <c r="L175" s="568"/>
      <c r="M175" s="568"/>
      <c r="N175" s="568"/>
      <c r="O175" s="568"/>
      <c r="P175" s="568"/>
      <c r="Q175" s="568"/>
      <c r="R175" s="568"/>
      <c r="S175" s="568"/>
      <c r="T175" s="568"/>
      <c r="U175" s="568"/>
      <c r="V175" s="568"/>
      <c r="W175" s="568"/>
      <c r="X175" s="568"/>
      <c r="Y175" s="568"/>
      <c r="Z175" s="568"/>
      <c r="AA175" s="568"/>
      <c r="AB175" s="568"/>
      <c r="AC175" s="568"/>
      <c r="AD175" s="568"/>
      <c r="AE175" s="568"/>
      <c r="AF175" s="568"/>
      <c r="AG175" s="568"/>
      <c r="AH175" s="568"/>
      <c r="AI175" s="568"/>
      <c r="AJ175" s="568"/>
      <c r="AK175" s="568"/>
      <c r="AL175" s="568"/>
      <c r="AM175" s="568"/>
      <c r="AN175" s="568"/>
      <c r="AO175" s="568"/>
      <c r="AP175" s="568"/>
      <c r="AQ175" s="568"/>
      <c r="AR175" s="568"/>
      <c r="AS175" s="568"/>
      <c r="AT175" s="568"/>
      <c r="AU175" s="568"/>
      <c r="AV175" s="568"/>
      <c r="AW175" s="568"/>
      <c r="AX175" s="568"/>
      <c r="AY175" s="568"/>
      <c r="AZ175" s="568"/>
      <c r="BA175" s="568"/>
      <c r="BB175" s="568"/>
      <c r="BC175" s="568"/>
      <c r="BD175" s="568"/>
      <c r="BE175" s="568"/>
      <c r="BF175" s="568"/>
      <c r="BG175" s="568"/>
      <c r="BH175" s="568"/>
      <c r="BI175" s="568"/>
      <c r="BJ175" s="568"/>
      <c r="BK175" s="568"/>
      <c r="BL175" s="568"/>
      <c r="BM175" s="568"/>
      <c r="BN175" s="568"/>
      <c r="BO175" s="568"/>
      <c r="BP175" s="568"/>
      <c r="BQ175" s="568"/>
      <c r="BR175" s="568"/>
      <c r="BS175" s="568"/>
      <c r="BT175" s="568"/>
      <c r="BU175" s="568"/>
      <c r="BV175" s="568"/>
      <c r="BW175" s="568"/>
      <c r="BX175" s="568"/>
      <c r="BY175" s="568"/>
      <c r="BZ175" s="568"/>
      <c r="CA175" s="568"/>
      <c r="CB175" s="568"/>
      <c r="CG175" s="146"/>
    </row>
    <row r="176" spans="1:85" s="31" customFormat="1" ht="1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G176" s="146"/>
    </row>
    <row r="177" spans="1:85" s="31" customFormat="1" ht="12.75" customHeight="1">
      <c r="A177" s="370" t="s">
        <v>187</v>
      </c>
      <c r="B177" s="371"/>
      <c r="C177" s="371"/>
      <c r="D177" s="372"/>
      <c r="E177" s="379" t="s">
        <v>166</v>
      </c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  <c r="AA177" s="340"/>
      <c r="AB177" s="340"/>
      <c r="AC177" s="340"/>
      <c r="AD177" s="340"/>
      <c r="AE177" s="340"/>
      <c r="AF177" s="340"/>
      <c r="AG177" s="340"/>
      <c r="AH177" s="340"/>
      <c r="AI177" s="379" t="s">
        <v>177</v>
      </c>
      <c r="AJ177" s="340"/>
      <c r="AK177" s="340"/>
      <c r="AL177" s="340"/>
      <c r="AM177" s="340"/>
      <c r="AN177" s="340"/>
      <c r="AO177" s="340"/>
      <c r="AP177" s="340"/>
      <c r="AQ177" s="340"/>
      <c r="AR177" s="340"/>
      <c r="AS177" s="340"/>
      <c r="AT177" s="340"/>
      <c r="AU177" s="340"/>
      <c r="AV177" s="340"/>
      <c r="AW177" s="379" t="s">
        <v>301</v>
      </c>
      <c r="AX177" s="340"/>
      <c r="AY177" s="340"/>
      <c r="AZ177" s="340"/>
      <c r="BA177" s="340"/>
      <c r="BB177" s="340"/>
      <c r="BC177" s="340"/>
      <c r="BD177" s="340"/>
      <c r="BE177" s="379" t="s">
        <v>302</v>
      </c>
      <c r="BF177" s="340"/>
      <c r="BG177" s="340"/>
      <c r="BH177" s="340"/>
      <c r="BI177" s="340"/>
      <c r="BJ177" s="340"/>
      <c r="BK177" s="340"/>
      <c r="BL177" s="340"/>
      <c r="BM177" s="340"/>
      <c r="BN177" s="340"/>
      <c r="BO177" s="340"/>
      <c r="BP177" s="340"/>
      <c r="BQ177" s="340"/>
      <c r="BR177" s="340"/>
      <c r="BS177" s="340"/>
      <c r="BT177" s="340"/>
      <c r="BU177" s="340"/>
      <c r="BV177" s="340"/>
      <c r="BW177" s="340"/>
      <c r="BX177" s="340"/>
      <c r="BY177" s="340"/>
      <c r="BZ177" s="340"/>
      <c r="CA177" s="340"/>
      <c r="CB177" s="340"/>
      <c r="CG177" s="146"/>
    </row>
    <row r="178" spans="1:85" s="31" customFormat="1" ht="12.75" customHeight="1">
      <c r="A178" s="373"/>
      <c r="B178" s="374"/>
      <c r="C178" s="374"/>
      <c r="D178" s="375"/>
      <c r="E178" s="340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  <c r="AA178" s="340"/>
      <c r="AB178" s="340"/>
      <c r="AC178" s="340"/>
      <c r="AD178" s="340"/>
      <c r="AE178" s="340"/>
      <c r="AF178" s="340"/>
      <c r="AG178" s="340"/>
      <c r="AH178" s="340"/>
      <c r="AI178" s="340"/>
      <c r="AJ178" s="340"/>
      <c r="AK178" s="340"/>
      <c r="AL178" s="340"/>
      <c r="AM178" s="340"/>
      <c r="AN178" s="340"/>
      <c r="AO178" s="340"/>
      <c r="AP178" s="340"/>
      <c r="AQ178" s="340"/>
      <c r="AR178" s="340"/>
      <c r="AS178" s="340"/>
      <c r="AT178" s="340"/>
      <c r="AU178" s="340"/>
      <c r="AV178" s="340"/>
      <c r="AW178" s="340"/>
      <c r="AX178" s="340"/>
      <c r="AY178" s="340"/>
      <c r="AZ178" s="340"/>
      <c r="BA178" s="340"/>
      <c r="BB178" s="340"/>
      <c r="BC178" s="340"/>
      <c r="BD178" s="340"/>
      <c r="BE178" s="340"/>
      <c r="BF178" s="340"/>
      <c r="BG178" s="340"/>
      <c r="BH178" s="340"/>
      <c r="BI178" s="340"/>
      <c r="BJ178" s="340"/>
      <c r="BK178" s="340"/>
      <c r="BL178" s="340"/>
      <c r="BM178" s="340"/>
      <c r="BN178" s="340"/>
      <c r="BO178" s="340"/>
      <c r="BP178" s="340"/>
      <c r="BQ178" s="340"/>
      <c r="BR178" s="340"/>
      <c r="BS178" s="340"/>
      <c r="BT178" s="340"/>
      <c r="BU178" s="340"/>
      <c r="BV178" s="340"/>
      <c r="BW178" s="340"/>
      <c r="BX178" s="340"/>
      <c r="BY178" s="340"/>
      <c r="BZ178" s="340"/>
      <c r="CA178" s="340"/>
      <c r="CB178" s="340"/>
      <c r="CG178" s="146"/>
    </row>
    <row r="179" spans="1:85" s="31" customFormat="1" ht="15" customHeight="1">
      <c r="A179" s="373"/>
      <c r="B179" s="374"/>
      <c r="C179" s="374"/>
      <c r="D179" s="375"/>
      <c r="E179" s="340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  <c r="AA179" s="340"/>
      <c r="AB179" s="340"/>
      <c r="AC179" s="340"/>
      <c r="AD179" s="340"/>
      <c r="AE179" s="340"/>
      <c r="AF179" s="340"/>
      <c r="AG179" s="340"/>
      <c r="AH179" s="340"/>
      <c r="AI179" s="340"/>
      <c r="AJ179" s="340"/>
      <c r="AK179" s="340"/>
      <c r="AL179" s="340"/>
      <c r="AM179" s="340"/>
      <c r="AN179" s="340"/>
      <c r="AO179" s="340"/>
      <c r="AP179" s="340"/>
      <c r="AQ179" s="340"/>
      <c r="AR179" s="340"/>
      <c r="AS179" s="340"/>
      <c r="AT179" s="340"/>
      <c r="AU179" s="340"/>
      <c r="AV179" s="340"/>
      <c r="AW179" s="340"/>
      <c r="AX179" s="340"/>
      <c r="AY179" s="340"/>
      <c r="AZ179" s="340"/>
      <c r="BA179" s="340"/>
      <c r="BB179" s="340"/>
      <c r="BC179" s="340"/>
      <c r="BD179" s="340"/>
      <c r="BE179" s="370" t="s">
        <v>276</v>
      </c>
      <c r="BF179" s="371"/>
      <c r="BG179" s="371"/>
      <c r="BH179" s="371"/>
      <c r="BI179" s="371"/>
      <c r="BJ179" s="371"/>
      <c r="BK179" s="371"/>
      <c r="BL179" s="371"/>
      <c r="BM179" s="371"/>
      <c r="BN179" s="372"/>
      <c r="BO179" s="379" t="s">
        <v>274</v>
      </c>
      <c r="BP179" s="340"/>
      <c r="BQ179" s="340"/>
      <c r="BR179" s="340"/>
      <c r="BS179" s="340"/>
      <c r="BT179" s="340"/>
      <c r="BU179" s="340"/>
      <c r="BV179" s="340"/>
      <c r="BW179" s="340"/>
      <c r="BX179" s="340"/>
      <c r="BY179" s="340"/>
      <c r="BZ179" s="340"/>
      <c r="CA179" s="340"/>
      <c r="CB179" s="340"/>
      <c r="CG179" s="146"/>
    </row>
    <row r="180" spans="1:85" s="31" customFormat="1" ht="12.75" customHeight="1">
      <c r="A180" s="376"/>
      <c r="B180" s="377"/>
      <c r="C180" s="377"/>
      <c r="D180" s="378"/>
      <c r="E180" s="340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  <c r="AB180" s="340"/>
      <c r="AC180" s="340"/>
      <c r="AD180" s="340"/>
      <c r="AE180" s="340"/>
      <c r="AF180" s="340"/>
      <c r="AG180" s="340"/>
      <c r="AH180" s="340"/>
      <c r="AI180" s="340"/>
      <c r="AJ180" s="340"/>
      <c r="AK180" s="340"/>
      <c r="AL180" s="340"/>
      <c r="AM180" s="340"/>
      <c r="AN180" s="340"/>
      <c r="AO180" s="340"/>
      <c r="AP180" s="340"/>
      <c r="AQ180" s="340"/>
      <c r="AR180" s="340"/>
      <c r="AS180" s="340"/>
      <c r="AT180" s="340"/>
      <c r="AU180" s="340"/>
      <c r="AV180" s="340"/>
      <c r="AW180" s="340"/>
      <c r="AX180" s="340"/>
      <c r="AY180" s="340"/>
      <c r="AZ180" s="340"/>
      <c r="BA180" s="340"/>
      <c r="BB180" s="340"/>
      <c r="BC180" s="340"/>
      <c r="BD180" s="340"/>
      <c r="BE180" s="376"/>
      <c r="BF180" s="377"/>
      <c r="BG180" s="377"/>
      <c r="BH180" s="377"/>
      <c r="BI180" s="377"/>
      <c r="BJ180" s="377"/>
      <c r="BK180" s="377"/>
      <c r="BL180" s="377"/>
      <c r="BM180" s="377"/>
      <c r="BN180" s="378"/>
      <c r="BO180" s="390" t="s">
        <v>485</v>
      </c>
      <c r="BP180" s="391"/>
      <c r="BQ180" s="391"/>
      <c r="BR180" s="391"/>
      <c r="BS180" s="391"/>
      <c r="BT180" s="391"/>
      <c r="BU180" s="391"/>
      <c r="BV180" s="392"/>
      <c r="BW180" s="390" t="s">
        <v>518</v>
      </c>
      <c r="BX180" s="391"/>
      <c r="BY180" s="391"/>
      <c r="BZ180" s="391"/>
      <c r="CA180" s="391"/>
      <c r="CB180" s="392"/>
      <c r="CG180" s="146"/>
    </row>
    <row r="181" spans="1:85" s="31" customFormat="1" ht="15">
      <c r="A181" s="361">
        <v>1</v>
      </c>
      <c r="B181" s="362"/>
      <c r="C181" s="362"/>
      <c r="D181" s="363"/>
      <c r="E181" s="346">
        <v>2</v>
      </c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47"/>
      <c r="U181" s="347"/>
      <c r="V181" s="347"/>
      <c r="W181" s="347"/>
      <c r="X181" s="347"/>
      <c r="Y181" s="347"/>
      <c r="Z181" s="347"/>
      <c r="AA181" s="347"/>
      <c r="AB181" s="347"/>
      <c r="AC181" s="347"/>
      <c r="AD181" s="347"/>
      <c r="AE181" s="347"/>
      <c r="AF181" s="347"/>
      <c r="AG181" s="347"/>
      <c r="AH181" s="347"/>
      <c r="AI181" s="346">
        <v>3</v>
      </c>
      <c r="AJ181" s="347"/>
      <c r="AK181" s="347"/>
      <c r="AL181" s="347"/>
      <c r="AM181" s="347"/>
      <c r="AN181" s="347"/>
      <c r="AO181" s="347"/>
      <c r="AP181" s="347"/>
      <c r="AQ181" s="347"/>
      <c r="AR181" s="347"/>
      <c r="AS181" s="347"/>
      <c r="AT181" s="347"/>
      <c r="AU181" s="347"/>
      <c r="AV181" s="347"/>
      <c r="AW181" s="551">
        <v>4</v>
      </c>
      <c r="AX181" s="552"/>
      <c r="AY181" s="552"/>
      <c r="AZ181" s="552"/>
      <c r="BA181" s="552"/>
      <c r="BB181" s="552"/>
      <c r="BC181" s="552"/>
      <c r="BD181" s="553"/>
      <c r="BE181" s="551">
        <v>5</v>
      </c>
      <c r="BF181" s="552"/>
      <c r="BG181" s="552"/>
      <c r="BH181" s="552"/>
      <c r="BI181" s="552"/>
      <c r="BJ181" s="552"/>
      <c r="BK181" s="552"/>
      <c r="BL181" s="552"/>
      <c r="BM181" s="552"/>
      <c r="BN181" s="553"/>
      <c r="BO181" s="551">
        <v>6</v>
      </c>
      <c r="BP181" s="552"/>
      <c r="BQ181" s="552"/>
      <c r="BR181" s="552"/>
      <c r="BS181" s="552"/>
      <c r="BT181" s="552"/>
      <c r="BU181" s="552"/>
      <c r="BV181" s="553"/>
      <c r="BW181" s="551">
        <v>7</v>
      </c>
      <c r="BX181" s="552"/>
      <c r="BY181" s="552"/>
      <c r="BZ181" s="552"/>
      <c r="CA181" s="552"/>
      <c r="CB181" s="553"/>
      <c r="CG181" s="146"/>
    </row>
    <row r="182" spans="1:85" s="31" customFormat="1" ht="15">
      <c r="A182" s="341" t="s">
        <v>197</v>
      </c>
      <c r="B182" s="342"/>
      <c r="C182" s="342"/>
      <c r="D182" s="343"/>
      <c r="E182" s="557" t="s">
        <v>390</v>
      </c>
      <c r="F182" s="558"/>
      <c r="G182" s="558"/>
      <c r="H182" s="558"/>
      <c r="I182" s="558"/>
      <c r="J182" s="558"/>
      <c r="K182" s="558"/>
      <c r="L182" s="558"/>
      <c r="M182" s="558"/>
      <c r="N182" s="558"/>
      <c r="O182" s="558"/>
      <c r="P182" s="558"/>
      <c r="Q182" s="558"/>
      <c r="R182" s="558"/>
      <c r="S182" s="558"/>
      <c r="T182" s="558"/>
      <c r="U182" s="558"/>
      <c r="V182" s="558"/>
      <c r="W182" s="558"/>
      <c r="X182" s="558"/>
      <c r="Y182" s="558"/>
      <c r="Z182" s="558"/>
      <c r="AA182" s="558"/>
      <c r="AB182" s="558"/>
      <c r="AC182" s="558"/>
      <c r="AD182" s="558"/>
      <c r="AE182" s="558"/>
      <c r="AF182" s="558"/>
      <c r="AG182" s="558"/>
      <c r="AH182" s="558"/>
      <c r="AI182" s="607"/>
      <c r="AJ182" s="608"/>
      <c r="AK182" s="608"/>
      <c r="AL182" s="608"/>
      <c r="AM182" s="608"/>
      <c r="AN182" s="608"/>
      <c r="AO182" s="608"/>
      <c r="AP182" s="608"/>
      <c r="AQ182" s="608"/>
      <c r="AR182" s="608"/>
      <c r="AS182" s="608"/>
      <c r="AT182" s="608"/>
      <c r="AU182" s="608"/>
      <c r="AV182" s="608"/>
      <c r="AW182" s="609"/>
      <c r="AX182" s="610"/>
      <c r="AY182" s="610"/>
      <c r="AZ182" s="610"/>
      <c r="BA182" s="610"/>
      <c r="BB182" s="610"/>
      <c r="BC182" s="610"/>
      <c r="BD182" s="611"/>
      <c r="BE182" s="554">
        <v>35000</v>
      </c>
      <c r="BF182" s="538"/>
      <c r="BG182" s="538"/>
      <c r="BH182" s="538"/>
      <c r="BI182" s="538"/>
      <c r="BJ182" s="538"/>
      <c r="BK182" s="538"/>
      <c r="BL182" s="538"/>
      <c r="BM182" s="538"/>
      <c r="BN182" s="539"/>
      <c r="BO182" s="554">
        <v>35000</v>
      </c>
      <c r="BP182" s="538"/>
      <c r="BQ182" s="538"/>
      <c r="BR182" s="538"/>
      <c r="BS182" s="538"/>
      <c r="BT182" s="538"/>
      <c r="BU182" s="538"/>
      <c r="BV182" s="539"/>
      <c r="BW182" s="554">
        <v>35000</v>
      </c>
      <c r="BX182" s="538"/>
      <c r="BY182" s="538"/>
      <c r="BZ182" s="538"/>
      <c r="CA182" s="538"/>
      <c r="CB182" s="539"/>
      <c r="CG182" s="146"/>
    </row>
    <row r="183" spans="1:85" s="31" customFormat="1" ht="15">
      <c r="A183" s="341" t="s">
        <v>137</v>
      </c>
      <c r="B183" s="342"/>
      <c r="C183" s="342"/>
      <c r="D183" s="343"/>
      <c r="E183" s="557" t="s">
        <v>326</v>
      </c>
      <c r="F183" s="558"/>
      <c r="G183" s="558"/>
      <c r="H183" s="558"/>
      <c r="I183" s="558"/>
      <c r="J183" s="558"/>
      <c r="K183" s="558"/>
      <c r="L183" s="558"/>
      <c r="M183" s="558"/>
      <c r="N183" s="558"/>
      <c r="O183" s="558"/>
      <c r="P183" s="558"/>
      <c r="Q183" s="558"/>
      <c r="R183" s="558"/>
      <c r="S183" s="558"/>
      <c r="T183" s="558"/>
      <c r="U183" s="558"/>
      <c r="V183" s="558"/>
      <c r="W183" s="558"/>
      <c r="X183" s="558"/>
      <c r="Y183" s="558"/>
      <c r="Z183" s="558"/>
      <c r="AA183" s="558"/>
      <c r="AB183" s="558"/>
      <c r="AC183" s="558"/>
      <c r="AD183" s="558"/>
      <c r="AE183" s="558"/>
      <c r="AF183" s="558"/>
      <c r="AG183" s="558"/>
      <c r="AH183" s="558"/>
      <c r="AI183" s="607"/>
      <c r="AJ183" s="608"/>
      <c r="AK183" s="608"/>
      <c r="AL183" s="608"/>
      <c r="AM183" s="608"/>
      <c r="AN183" s="608"/>
      <c r="AO183" s="608"/>
      <c r="AP183" s="608"/>
      <c r="AQ183" s="608"/>
      <c r="AR183" s="608"/>
      <c r="AS183" s="608"/>
      <c r="AT183" s="608"/>
      <c r="AU183" s="608"/>
      <c r="AV183" s="608"/>
      <c r="AW183" s="609"/>
      <c r="AX183" s="610"/>
      <c r="AY183" s="610"/>
      <c r="AZ183" s="610"/>
      <c r="BA183" s="610"/>
      <c r="BB183" s="610"/>
      <c r="BC183" s="610"/>
      <c r="BD183" s="611"/>
      <c r="BE183" s="554">
        <v>50000</v>
      </c>
      <c r="BF183" s="538"/>
      <c r="BG183" s="538"/>
      <c r="BH183" s="538"/>
      <c r="BI183" s="538"/>
      <c r="BJ183" s="538"/>
      <c r="BK183" s="538"/>
      <c r="BL183" s="538"/>
      <c r="BM183" s="538"/>
      <c r="BN183" s="539"/>
      <c r="BO183" s="554">
        <v>50000</v>
      </c>
      <c r="BP183" s="538"/>
      <c r="BQ183" s="538"/>
      <c r="BR183" s="538"/>
      <c r="BS183" s="538"/>
      <c r="BT183" s="538"/>
      <c r="BU183" s="538"/>
      <c r="BV183" s="539"/>
      <c r="BW183" s="554">
        <v>50000</v>
      </c>
      <c r="BX183" s="538"/>
      <c r="BY183" s="538"/>
      <c r="BZ183" s="538"/>
      <c r="CA183" s="538"/>
      <c r="CB183" s="539"/>
      <c r="CG183" s="146"/>
    </row>
    <row r="184" spans="1:85" s="31" customFormat="1" ht="15.75" hidden="1" customHeight="1">
      <c r="A184" s="341"/>
      <c r="B184" s="342"/>
      <c r="C184" s="342"/>
      <c r="D184" s="343"/>
      <c r="E184" s="557"/>
      <c r="F184" s="558"/>
      <c r="G184" s="558"/>
      <c r="H184" s="558"/>
      <c r="I184" s="558"/>
      <c r="J184" s="558"/>
      <c r="K184" s="558"/>
      <c r="L184" s="558"/>
      <c r="M184" s="558"/>
      <c r="N184" s="558"/>
      <c r="O184" s="558"/>
      <c r="P184" s="558"/>
      <c r="Q184" s="558"/>
      <c r="R184" s="558"/>
      <c r="S184" s="558"/>
      <c r="T184" s="558"/>
      <c r="U184" s="558"/>
      <c r="V184" s="558"/>
      <c r="W184" s="558"/>
      <c r="X184" s="558"/>
      <c r="Y184" s="558"/>
      <c r="Z184" s="558"/>
      <c r="AA184" s="558"/>
      <c r="AB184" s="558"/>
      <c r="AC184" s="558"/>
      <c r="AD184" s="558"/>
      <c r="AE184" s="558"/>
      <c r="AF184" s="558"/>
      <c r="AG184" s="558"/>
      <c r="AH184" s="558"/>
      <c r="AI184" s="607"/>
      <c r="AJ184" s="608"/>
      <c r="AK184" s="608"/>
      <c r="AL184" s="608"/>
      <c r="AM184" s="608"/>
      <c r="AN184" s="608"/>
      <c r="AO184" s="608"/>
      <c r="AP184" s="608"/>
      <c r="AQ184" s="608"/>
      <c r="AR184" s="608"/>
      <c r="AS184" s="608"/>
      <c r="AT184" s="608"/>
      <c r="AU184" s="608"/>
      <c r="AV184" s="608"/>
      <c r="AW184" s="609"/>
      <c r="AX184" s="610"/>
      <c r="AY184" s="610"/>
      <c r="AZ184" s="610"/>
      <c r="BA184" s="610"/>
      <c r="BB184" s="610"/>
      <c r="BC184" s="610"/>
      <c r="BD184" s="611"/>
      <c r="BE184" s="554"/>
      <c r="BF184" s="538"/>
      <c r="BG184" s="538"/>
      <c r="BH184" s="538"/>
      <c r="BI184" s="538"/>
      <c r="BJ184" s="538"/>
      <c r="BK184" s="538"/>
      <c r="BL184" s="538"/>
      <c r="BM184" s="538"/>
      <c r="BN184" s="539"/>
      <c r="BO184" s="554"/>
      <c r="BP184" s="538"/>
      <c r="BQ184" s="538"/>
      <c r="BR184" s="538"/>
      <c r="BS184" s="538"/>
      <c r="BT184" s="538"/>
      <c r="BU184" s="538"/>
      <c r="BV184" s="539"/>
      <c r="BW184" s="554"/>
      <c r="BX184" s="538"/>
      <c r="BY184" s="538"/>
      <c r="BZ184" s="538"/>
      <c r="CA184" s="538"/>
      <c r="CB184" s="539"/>
      <c r="CG184" s="146"/>
    </row>
    <row r="185" spans="1:85" s="31" customFormat="1" ht="15" hidden="1">
      <c r="A185" s="341"/>
      <c r="B185" s="342"/>
      <c r="C185" s="342"/>
      <c r="D185" s="343"/>
      <c r="E185" s="557"/>
      <c r="F185" s="558"/>
      <c r="G185" s="558"/>
      <c r="H185" s="558"/>
      <c r="I185" s="558"/>
      <c r="J185" s="558"/>
      <c r="K185" s="558"/>
      <c r="L185" s="558"/>
      <c r="M185" s="558"/>
      <c r="N185" s="558"/>
      <c r="O185" s="558"/>
      <c r="P185" s="558"/>
      <c r="Q185" s="558"/>
      <c r="R185" s="558"/>
      <c r="S185" s="558"/>
      <c r="T185" s="558"/>
      <c r="U185" s="558"/>
      <c r="V185" s="558"/>
      <c r="W185" s="558"/>
      <c r="X185" s="558"/>
      <c r="Y185" s="558"/>
      <c r="Z185" s="558"/>
      <c r="AA185" s="558"/>
      <c r="AB185" s="558"/>
      <c r="AC185" s="558"/>
      <c r="AD185" s="558"/>
      <c r="AE185" s="558"/>
      <c r="AF185" s="558"/>
      <c r="AG185" s="558"/>
      <c r="AH185" s="558"/>
      <c r="AI185" s="607"/>
      <c r="AJ185" s="608"/>
      <c r="AK185" s="608"/>
      <c r="AL185" s="608"/>
      <c r="AM185" s="608"/>
      <c r="AN185" s="608"/>
      <c r="AO185" s="608"/>
      <c r="AP185" s="608"/>
      <c r="AQ185" s="608"/>
      <c r="AR185" s="608"/>
      <c r="AS185" s="608"/>
      <c r="AT185" s="608"/>
      <c r="AU185" s="608"/>
      <c r="AV185" s="608"/>
      <c r="AW185" s="609"/>
      <c r="AX185" s="610"/>
      <c r="AY185" s="610"/>
      <c r="AZ185" s="610"/>
      <c r="BA185" s="610"/>
      <c r="BB185" s="610"/>
      <c r="BC185" s="610"/>
      <c r="BD185" s="611"/>
      <c r="BE185" s="554"/>
      <c r="BF185" s="538"/>
      <c r="BG185" s="538"/>
      <c r="BH185" s="538"/>
      <c r="BI185" s="538"/>
      <c r="BJ185" s="538"/>
      <c r="BK185" s="538"/>
      <c r="BL185" s="538"/>
      <c r="BM185" s="538"/>
      <c r="BN185" s="539"/>
      <c r="BO185" s="554"/>
      <c r="BP185" s="538"/>
      <c r="BQ185" s="538"/>
      <c r="BR185" s="538"/>
      <c r="BS185" s="538"/>
      <c r="BT185" s="538"/>
      <c r="BU185" s="538"/>
      <c r="BV185" s="539"/>
      <c r="BW185" s="554"/>
      <c r="BX185" s="538"/>
      <c r="BY185" s="538"/>
      <c r="BZ185" s="538"/>
      <c r="CA185" s="538"/>
      <c r="CB185" s="539"/>
      <c r="CG185" s="146"/>
    </row>
    <row r="186" spans="1:85" s="31" customFormat="1" ht="14.25" customHeight="1">
      <c r="A186" s="350"/>
      <c r="B186" s="351"/>
      <c r="C186" s="351"/>
      <c r="D186" s="352"/>
      <c r="E186" s="599" t="s">
        <v>168</v>
      </c>
      <c r="F186" s="600"/>
      <c r="G186" s="600"/>
      <c r="H186" s="600"/>
      <c r="I186" s="600"/>
      <c r="J186" s="600"/>
      <c r="K186" s="600"/>
      <c r="L186" s="600"/>
      <c r="M186" s="600"/>
      <c r="N186" s="600"/>
      <c r="O186" s="600"/>
      <c r="P186" s="600"/>
      <c r="Q186" s="600"/>
      <c r="R186" s="600"/>
      <c r="S186" s="600"/>
      <c r="T186" s="600"/>
      <c r="U186" s="600"/>
      <c r="V186" s="600"/>
      <c r="W186" s="600"/>
      <c r="X186" s="600"/>
      <c r="Y186" s="600"/>
      <c r="Z186" s="600"/>
      <c r="AA186" s="600"/>
      <c r="AB186" s="600"/>
      <c r="AC186" s="600"/>
      <c r="AD186" s="600"/>
      <c r="AE186" s="600"/>
      <c r="AF186" s="600"/>
      <c r="AG186" s="600"/>
      <c r="AH186" s="600"/>
      <c r="AI186" s="601" t="s">
        <v>5</v>
      </c>
      <c r="AJ186" s="602"/>
      <c r="AK186" s="602"/>
      <c r="AL186" s="602"/>
      <c r="AM186" s="602"/>
      <c r="AN186" s="602" t="s">
        <v>5</v>
      </c>
      <c r="AO186" s="602"/>
      <c r="AP186" s="602"/>
      <c r="AQ186" s="602"/>
      <c r="AR186" s="602"/>
      <c r="AS186" s="602"/>
      <c r="AT186" s="602"/>
      <c r="AU186" s="602"/>
      <c r="AV186" s="602"/>
      <c r="AW186" s="612" t="s">
        <v>5</v>
      </c>
      <c r="AX186" s="613"/>
      <c r="AY186" s="613"/>
      <c r="AZ186" s="613"/>
      <c r="BA186" s="613"/>
      <c r="BB186" s="613"/>
      <c r="BC186" s="613"/>
      <c r="BD186" s="614"/>
      <c r="BE186" s="542">
        <f>SUM(BE182:BE185)</f>
        <v>85000</v>
      </c>
      <c r="BF186" s="543"/>
      <c r="BG186" s="543"/>
      <c r="BH186" s="543"/>
      <c r="BI186" s="543"/>
      <c r="BJ186" s="543"/>
      <c r="BK186" s="543"/>
      <c r="BL186" s="543"/>
      <c r="BM186" s="543"/>
      <c r="BN186" s="544"/>
      <c r="BO186" s="515">
        <f>SUM(BO182:BO185)</f>
        <v>85000</v>
      </c>
      <c r="BP186" s="543"/>
      <c r="BQ186" s="543"/>
      <c r="BR186" s="543"/>
      <c r="BS186" s="543"/>
      <c r="BT186" s="543"/>
      <c r="BU186" s="543"/>
      <c r="BV186" s="544"/>
      <c r="BW186" s="515">
        <f>SUM(BW182:BW185)</f>
        <v>85000</v>
      </c>
      <c r="BX186" s="543"/>
      <c r="BY186" s="543"/>
      <c r="BZ186" s="543"/>
      <c r="CA186" s="543"/>
      <c r="CB186" s="544"/>
      <c r="CG186" s="146"/>
    </row>
    <row r="187" spans="1:85" s="31" customFormat="1" ht="15">
      <c r="A187" s="38"/>
      <c r="B187" s="38"/>
      <c r="C187" s="38"/>
      <c r="D187" s="38"/>
      <c r="E187" s="98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100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44"/>
      <c r="AX187" s="82"/>
      <c r="AY187" s="82"/>
      <c r="AZ187" s="82"/>
      <c r="BA187" s="82"/>
      <c r="BB187" s="82"/>
      <c r="BC187" s="82"/>
      <c r="BD187" s="82"/>
      <c r="BE187" s="44"/>
      <c r="BF187" s="82"/>
      <c r="BG187" s="82"/>
      <c r="BH187" s="82"/>
      <c r="BI187" s="82"/>
      <c r="BJ187" s="82"/>
      <c r="BK187" s="82"/>
      <c r="BL187" s="82"/>
      <c r="BM187" s="82"/>
      <c r="BN187" s="82"/>
      <c r="BO187" s="81"/>
      <c r="BP187" s="82"/>
      <c r="BQ187" s="82"/>
      <c r="BR187" s="82"/>
      <c r="BS187" s="82"/>
      <c r="BT187" s="82"/>
      <c r="BU187" s="82"/>
      <c r="BV187" s="82"/>
      <c r="BW187" s="81"/>
      <c r="BX187" s="82"/>
      <c r="BY187" s="82"/>
      <c r="BZ187" s="82"/>
      <c r="CA187" s="82"/>
      <c r="CB187" s="82"/>
      <c r="CG187" s="146"/>
    </row>
    <row r="188" spans="1:85" s="31" customFormat="1" ht="15" customHeight="1">
      <c r="A188" s="389" t="s">
        <v>616</v>
      </c>
      <c r="B188" s="389"/>
      <c r="C188" s="389"/>
      <c r="D188" s="389"/>
      <c r="E188" s="389"/>
      <c r="F188" s="389"/>
      <c r="G188" s="389"/>
      <c r="H188" s="389"/>
      <c r="I188" s="389"/>
      <c r="J188" s="389"/>
      <c r="K188" s="389"/>
      <c r="L188" s="389"/>
      <c r="M188" s="389"/>
      <c r="N188" s="389"/>
      <c r="O188" s="389"/>
      <c r="P188" s="389"/>
      <c r="Q188" s="389"/>
      <c r="R188" s="389"/>
      <c r="S188" s="389"/>
      <c r="T188" s="389"/>
      <c r="U188" s="389"/>
      <c r="V188" s="389"/>
      <c r="W188" s="389"/>
      <c r="X188" s="389"/>
      <c r="Y188" s="389"/>
      <c r="Z188" s="389"/>
      <c r="AA188" s="389"/>
      <c r="AB188" s="389"/>
      <c r="AC188" s="389"/>
      <c r="AD188" s="389"/>
      <c r="AE188" s="389"/>
      <c r="AF188" s="389"/>
      <c r="AG188" s="389"/>
      <c r="AH188" s="389"/>
      <c r="AI188" s="389"/>
      <c r="AJ188" s="389"/>
      <c r="AK188" s="389"/>
      <c r="AL188" s="389"/>
      <c r="AM188" s="389"/>
      <c r="AN188" s="389"/>
      <c r="AO188" s="389"/>
      <c r="AP188" s="389"/>
      <c r="AQ188" s="389"/>
      <c r="AR188" s="389"/>
      <c r="AS188" s="389"/>
      <c r="AT188" s="389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389"/>
      <c r="BY188" s="389"/>
      <c r="BZ188" s="389"/>
      <c r="CA188" s="389"/>
      <c r="CB188" s="389"/>
      <c r="CG188" s="146"/>
    </row>
    <row r="189" spans="1:85" s="31" customFormat="1" ht="1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G189" s="146"/>
    </row>
    <row r="190" spans="1:85" s="31" customFormat="1" ht="15" customHeight="1">
      <c r="A190" s="370" t="s">
        <v>187</v>
      </c>
      <c r="B190" s="371"/>
      <c r="C190" s="371"/>
      <c r="D190" s="372"/>
      <c r="E190" s="379" t="s">
        <v>166</v>
      </c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  <c r="AA190" s="340"/>
      <c r="AB190" s="340"/>
      <c r="AC190" s="340"/>
      <c r="AD190" s="340"/>
      <c r="AE190" s="340"/>
      <c r="AF190" s="340"/>
      <c r="AG190" s="340"/>
      <c r="AH190" s="340"/>
      <c r="AI190" s="340"/>
      <c r="AJ190" s="340"/>
      <c r="AK190" s="340"/>
      <c r="AL190" s="340"/>
      <c r="AM190" s="340"/>
      <c r="AN190" s="340"/>
      <c r="AO190" s="340"/>
      <c r="AP190" s="340"/>
      <c r="AQ190" s="340"/>
      <c r="AR190" s="340"/>
      <c r="AS190" s="340"/>
      <c r="AT190" s="340"/>
      <c r="AU190" s="370" t="s">
        <v>280</v>
      </c>
      <c r="AV190" s="518"/>
      <c r="AW190" s="518"/>
      <c r="AX190" s="518"/>
      <c r="AY190" s="518"/>
      <c r="AZ190" s="518"/>
      <c r="BA190" s="518"/>
      <c r="BB190" s="518"/>
      <c r="BC190" s="519"/>
      <c r="BD190" s="379" t="s">
        <v>308</v>
      </c>
      <c r="BE190" s="340"/>
      <c r="BF190" s="340"/>
      <c r="BG190" s="340"/>
      <c r="BH190" s="340"/>
      <c r="BI190" s="340"/>
      <c r="BJ190" s="340"/>
      <c r="BK190" s="340"/>
      <c r="BL190" s="340"/>
      <c r="BM190" s="340"/>
      <c r="BN190" s="340"/>
      <c r="BO190" s="340"/>
      <c r="BP190" s="340"/>
      <c r="BQ190" s="340"/>
      <c r="BR190" s="340"/>
      <c r="BS190" s="340"/>
      <c r="BT190" s="340"/>
      <c r="BU190" s="340"/>
      <c r="BV190" s="340"/>
      <c r="BW190" s="340"/>
      <c r="BX190" s="340"/>
      <c r="BY190" s="340"/>
      <c r="BZ190" s="340"/>
      <c r="CA190" s="340"/>
      <c r="CB190" s="340"/>
      <c r="CG190" s="146"/>
    </row>
    <row r="191" spans="1:85" s="31" customFormat="1" ht="15" customHeight="1">
      <c r="A191" s="373"/>
      <c r="B191" s="374"/>
      <c r="C191" s="374"/>
      <c r="D191" s="375"/>
      <c r="E191" s="340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  <c r="AB191" s="340"/>
      <c r="AC191" s="340"/>
      <c r="AD191" s="340"/>
      <c r="AE191" s="340"/>
      <c r="AF191" s="340"/>
      <c r="AG191" s="340"/>
      <c r="AH191" s="340"/>
      <c r="AI191" s="340"/>
      <c r="AJ191" s="340"/>
      <c r="AK191" s="340"/>
      <c r="AL191" s="340"/>
      <c r="AM191" s="340"/>
      <c r="AN191" s="340"/>
      <c r="AO191" s="340"/>
      <c r="AP191" s="340"/>
      <c r="AQ191" s="340"/>
      <c r="AR191" s="340"/>
      <c r="AS191" s="340"/>
      <c r="AT191" s="340"/>
      <c r="AU191" s="520"/>
      <c r="AV191" s="521"/>
      <c r="AW191" s="521"/>
      <c r="AX191" s="521"/>
      <c r="AY191" s="521"/>
      <c r="AZ191" s="521"/>
      <c r="BA191" s="521"/>
      <c r="BB191" s="521"/>
      <c r="BC191" s="522"/>
      <c r="BD191" s="370" t="s">
        <v>276</v>
      </c>
      <c r="BE191" s="371"/>
      <c r="BF191" s="371"/>
      <c r="BG191" s="371"/>
      <c r="BH191" s="371"/>
      <c r="BI191" s="371"/>
      <c r="BJ191" s="371"/>
      <c r="BK191" s="371"/>
      <c r="BL191" s="371"/>
      <c r="BM191" s="372"/>
      <c r="BN191" s="379" t="s">
        <v>274</v>
      </c>
      <c r="BO191" s="340"/>
      <c r="BP191" s="340"/>
      <c r="BQ191" s="340"/>
      <c r="BR191" s="340"/>
      <c r="BS191" s="340"/>
      <c r="BT191" s="340"/>
      <c r="BU191" s="340"/>
      <c r="BV191" s="340"/>
      <c r="BW191" s="340"/>
      <c r="BX191" s="340"/>
      <c r="BY191" s="340"/>
      <c r="BZ191" s="340"/>
      <c r="CA191" s="340"/>
      <c r="CB191" s="340"/>
      <c r="CG191" s="146"/>
    </row>
    <row r="192" spans="1:85" s="38" customFormat="1" ht="15" customHeight="1">
      <c r="A192" s="376"/>
      <c r="B192" s="377"/>
      <c r="C192" s="377"/>
      <c r="D192" s="378"/>
      <c r="E192" s="340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  <c r="AA192" s="340"/>
      <c r="AB192" s="340"/>
      <c r="AC192" s="340"/>
      <c r="AD192" s="340"/>
      <c r="AE192" s="340"/>
      <c r="AF192" s="340"/>
      <c r="AG192" s="340"/>
      <c r="AH192" s="340"/>
      <c r="AI192" s="340"/>
      <c r="AJ192" s="340"/>
      <c r="AK192" s="340"/>
      <c r="AL192" s="340"/>
      <c r="AM192" s="340"/>
      <c r="AN192" s="340"/>
      <c r="AO192" s="340"/>
      <c r="AP192" s="340"/>
      <c r="AQ192" s="340"/>
      <c r="AR192" s="340"/>
      <c r="AS192" s="340"/>
      <c r="AT192" s="340"/>
      <c r="AU192" s="523"/>
      <c r="AV192" s="524"/>
      <c r="AW192" s="524"/>
      <c r="AX192" s="524"/>
      <c r="AY192" s="524"/>
      <c r="AZ192" s="524"/>
      <c r="BA192" s="524"/>
      <c r="BB192" s="524"/>
      <c r="BC192" s="525"/>
      <c r="BD192" s="376"/>
      <c r="BE192" s="377"/>
      <c r="BF192" s="377"/>
      <c r="BG192" s="377"/>
      <c r="BH192" s="377"/>
      <c r="BI192" s="377"/>
      <c r="BJ192" s="377"/>
      <c r="BK192" s="377"/>
      <c r="BL192" s="377"/>
      <c r="BM192" s="378"/>
      <c r="BN192" s="379" t="s">
        <v>485</v>
      </c>
      <c r="BO192" s="340"/>
      <c r="BP192" s="340"/>
      <c r="BQ192" s="340"/>
      <c r="BR192" s="340"/>
      <c r="BS192" s="340"/>
      <c r="BT192" s="340"/>
      <c r="BU192" s="340"/>
      <c r="BV192" s="340"/>
      <c r="BW192" s="390" t="s">
        <v>518</v>
      </c>
      <c r="BX192" s="391"/>
      <c r="BY192" s="391"/>
      <c r="BZ192" s="391"/>
      <c r="CA192" s="391"/>
      <c r="CB192" s="392"/>
      <c r="CC192" s="31"/>
    </row>
    <row r="193" spans="1:85" s="38" customFormat="1" ht="15">
      <c r="A193" s="361">
        <v>1</v>
      </c>
      <c r="B193" s="362"/>
      <c r="C193" s="362"/>
      <c r="D193" s="363"/>
      <c r="E193" s="346">
        <v>2</v>
      </c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Y193" s="347"/>
      <c r="Z193" s="347"/>
      <c r="AA193" s="347"/>
      <c r="AB193" s="347"/>
      <c r="AC193" s="347"/>
      <c r="AD193" s="347"/>
      <c r="AE193" s="347"/>
      <c r="AF193" s="347"/>
      <c r="AG193" s="347"/>
      <c r="AH193" s="347"/>
      <c r="AI193" s="347"/>
      <c r="AJ193" s="347"/>
      <c r="AK193" s="347"/>
      <c r="AL193" s="347"/>
      <c r="AM193" s="347"/>
      <c r="AN193" s="347"/>
      <c r="AO193" s="347"/>
      <c r="AP193" s="347"/>
      <c r="AQ193" s="347"/>
      <c r="AR193" s="347"/>
      <c r="AS193" s="347"/>
      <c r="AT193" s="347"/>
      <c r="AU193" s="361">
        <v>3</v>
      </c>
      <c r="AV193" s="526"/>
      <c r="AW193" s="526"/>
      <c r="AX193" s="526"/>
      <c r="AY193" s="526"/>
      <c r="AZ193" s="526"/>
      <c r="BA193" s="526"/>
      <c r="BB193" s="526"/>
      <c r="BC193" s="527"/>
      <c r="BD193" s="346">
        <v>4</v>
      </c>
      <c r="BE193" s="346"/>
      <c r="BF193" s="346"/>
      <c r="BG193" s="346"/>
      <c r="BH193" s="346"/>
      <c r="BI193" s="346"/>
      <c r="BJ193" s="346"/>
      <c r="BK193" s="346"/>
      <c r="BL193" s="346"/>
      <c r="BM193" s="346"/>
      <c r="BN193" s="346">
        <v>5</v>
      </c>
      <c r="BO193" s="347"/>
      <c r="BP193" s="347"/>
      <c r="BQ193" s="347"/>
      <c r="BR193" s="347"/>
      <c r="BS193" s="347"/>
      <c r="BT193" s="347"/>
      <c r="BU193" s="347"/>
      <c r="BV193" s="347"/>
      <c r="BW193" s="346">
        <v>6</v>
      </c>
      <c r="BX193" s="347"/>
      <c r="BY193" s="347"/>
      <c r="BZ193" s="347"/>
      <c r="CA193" s="347"/>
      <c r="CB193" s="347"/>
      <c r="CC193" s="31"/>
    </row>
    <row r="194" spans="1:85" s="38" customFormat="1" ht="15">
      <c r="A194" s="341" t="s">
        <v>197</v>
      </c>
      <c r="B194" s="342"/>
      <c r="C194" s="342"/>
      <c r="D194" s="343"/>
      <c r="E194" s="528" t="s">
        <v>391</v>
      </c>
      <c r="F194" s="529"/>
      <c r="G194" s="529"/>
      <c r="H194" s="529"/>
      <c r="I194" s="529"/>
      <c r="J194" s="529"/>
      <c r="K194" s="529"/>
      <c r="L194" s="529"/>
      <c r="M194" s="529"/>
      <c r="N194" s="529"/>
      <c r="O194" s="529"/>
      <c r="P194" s="529"/>
      <c r="Q194" s="529"/>
      <c r="R194" s="529"/>
      <c r="S194" s="529"/>
      <c r="T194" s="529"/>
      <c r="U194" s="529"/>
      <c r="V194" s="529"/>
      <c r="W194" s="529"/>
      <c r="X194" s="529"/>
      <c r="Y194" s="529"/>
      <c r="Z194" s="529"/>
      <c r="AA194" s="529"/>
      <c r="AB194" s="529"/>
      <c r="AC194" s="529"/>
      <c r="AD194" s="529"/>
      <c r="AE194" s="529"/>
      <c r="AF194" s="529"/>
      <c r="AG194" s="529"/>
      <c r="AH194" s="529"/>
      <c r="AI194" s="529"/>
      <c r="AJ194" s="529"/>
      <c r="AK194" s="529"/>
      <c r="AL194" s="529"/>
      <c r="AM194" s="529"/>
      <c r="AN194" s="529"/>
      <c r="AO194" s="529"/>
      <c r="AP194" s="529"/>
      <c r="AQ194" s="529"/>
      <c r="AR194" s="529"/>
      <c r="AS194" s="529"/>
      <c r="AT194" s="529"/>
      <c r="AU194" s="754"/>
      <c r="AV194" s="755"/>
      <c r="AW194" s="755"/>
      <c r="AX194" s="755"/>
      <c r="AY194" s="755"/>
      <c r="AZ194" s="755"/>
      <c r="BA194" s="755"/>
      <c r="BB194" s="755"/>
      <c r="BC194" s="756"/>
      <c r="BD194" s="554">
        <v>70000</v>
      </c>
      <c r="BE194" s="555"/>
      <c r="BF194" s="555"/>
      <c r="BG194" s="555"/>
      <c r="BH194" s="555"/>
      <c r="BI194" s="555"/>
      <c r="BJ194" s="555"/>
      <c r="BK194" s="555"/>
      <c r="BL194" s="555"/>
      <c r="BM194" s="556"/>
      <c r="BN194" s="554">
        <v>70000</v>
      </c>
      <c r="BO194" s="538"/>
      <c r="BP194" s="538"/>
      <c r="BQ194" s="538"/>
      <c r="BR194" s="538"/>
      <c r="BS194" s="538"/>
      <c r="BT194" s="538"/>
      <c r="BU194" s="538"/>
      <c r="BV194" s="539"/>
      <c r="BW194" s="554">
        <v>70000</v>
      </c>
      <c r="BX194" s="538"/>
      <c r="BY194" s="538"/>
      <c r="BZ194" s="538"/>
      <c r="CA194" s="538"/>
      <c r="CB194" s="539"/>
      <c r="CC194" s="31"/>
    </row>
    <row r="195" spans="1:85" s="38" customFormat="1" ht="19.149999999999999" customHeight="1">
      <c r="A195" s="341" t="s">
        <v>137</v>
      </c>
      <c r="B195" s="342"/>
      <c r="C195" s="342"/>
      <c r="D195" s="343"/>
      <c r="E195" s="528" t="s">
        <v>382</v>
      </c>
      <c r="F195" s="529"/>
      <c r="G195" s="529"/>
      <c r="H195" s="529"/>
      <c r="I195" s="529"/>
      <c r="J195" s="529"/>
      <c r="K195" s="529"/>
      <c r="L195" s="529"/>
      <c r="M195" s="529"/>
      <c r="N195" s="529"/>
      <c r="O195" s="529"/>
      <c r="P195" s="529"/>
      <c r="Q195" s="529"/>
      <c r="R195" s="529"/>
      <c r="S195" s="529"/>
      <c r="T195" s="529"/>
      <c r="U195" s="529"/>
      <c r="V195" s="529"/>
      <c r="W195" s="529"/>
      <c r="X195" s="529"/>
      <c r="Y195" s="529"/>
      <c r="Z195" s="529"/>
      <c r="AA195" s="529"/>
      <c r="AB195" s="529"/>
      <c r="AC195" s="529"/>
      <c r="AD195" s="529"/>
      <c r="AE195" s="529"/>
      <c r="AF195" s="529"/>
      <c r="AG195" s="529"/>
      <c r="AH195" s="529"/>
      <c r="AI195" s="529"/>
      <c r="AJ195" s="529"/>
      <c r="AK195" s="529"/>
      <c r="AL195" s="529"/>
      <c r="AM195" s="529"/>
      <c r="AN195" s="529"/>
      <c r="AO195" s="529"/>
      <c r="AP195" s="529"/>
      <c r="AQ195" s="529"/>
      <c r="AR195" s="529"/>
      <c r="AS195" s="529"/>
      <c r="AT195" s="529"/>
      <c r="AU195" s="754"/>
      <c r="AV195" s="755"/>
      <c r="AW195" s="755"/>
      <c r="AX195" s="755"/>
      <c r="AY195" s="755"/>
      <c r="AZ195" s="755"/>
      <c r="BA195" s="755"/>
      <c r="BB195" s="755"/>
      <c r="BC195" s="756"/>
      <c r="BD195" s="554">
        <v>20000</v>
      </c>
      <c r="BE195" s="555"/>
      <c r="BF195" s="555"/>
      <c r="BG195" s="555"/>
      <c r="BH195" s="555"/>
      <c r="BI195" s="555"/>
      <c r="BJ195" s="555"/>
      <c r="BK195" s="555"/>
      <c r="BL195" s="555"/>
      <c r="BM195" s="556"/>
      <c r="BN195" s="554">
        <v>20000</v>
      </c>
      <c r="BO195" s="538"/>
      <c r="BP195" s="538"/>
      <c r="BQ195" s="538"/>
      <c r="BR195" s="538"/>
      <c r="BS195" s="538"/>
      <c r="BT195" s="538"/>
      <c r="BU195" s="538"/>
      <c r="BV195" s="539"/>
      <c r="BW195" s="554">
        <v>20000</v>
      </c>
      <c r="BX195" s="538"/>
      <c r="BY195" s="538"/>
      <c r="BZ195" s="538"/>
      <c r="CA195" s="538"/>
      <c r="CB195" s="539"/>
      <c r="CC195" s="31"/>
    </row>
    <row r="196" spans="1:85" s="38" customFormat="1" ht="15.75" customHeight="1">
      <c r="A196" s="341" t="s">
        <v>139</v>
      </c>
      <c r="B196" s="342"/>
      <c r="C196" s="342"/>
      <c r="D196" s="343"/>
      <c r="E196" s="528" t="s">
        <v>392</v>
      </c>
      <c r="F196" s="529"/>
      <c r="G196" s="529"/>
      <c r="H196" s="529"/>
      <c r="I196" s="529"/>
      <c r="J196" s="529"/>
      <c r="K196" s="529"/>
      <c r="L196" s="529"/>
      <c r="M196" s="529"/>
      <c r="N196" s="529"/>
      <c r="O196" s="529"/>
      <c r="P196" s="529"/>
      <c r="Q196" s="529"/>
      <c r="R196" s="529"/>
      <c r="S196" s="529"/>
      <c r="T196" s="529"/>
      <c r="U196" s="529"/>
      <c r="V196" s="529"/>
      <c r="W196" s="529"/>
      <c r="X196" s="529"/>
      <c r="Y196" s="529"/>
      <c r="Z196" s="529"/>
      <c r="AA196" s="529"/>
      <c r="AB196" s="529"/>
      <c r="AC196" s="529"/>
      <c r="AD196" s="529"/>
      <c r="AE196" s="529"/>
      <c r="AF196" s="529"/>
      <c r="AG196" s="529"/>
      <c r="AH196" s="529"/>
      <c r="AI196" s="529"/>
      <c r="AJ196" s="529"/>
      <c r="AK196" s="529"/>
      <c r="AL196" s="529"/>
      <c r="AM196" s="529"/>
      <c r="AN196" s="529"/>
      <c r="AO196" s="529"/>
      <c r="AP196" s="529"/>
      <c r="AQ196" s="529"/>
      <c r="AR196" s="529"/>
      <c r="AS196" s="529"/>
      <c r="AT196" s="529"/>
      <c r="AU196" s="754"/>
      <c r="AV196" s="755"/>
      <c r="AW196" s="755"/>
      <c r="AX196" s="755"/>
      <c r="AY196" s="755"/>
      <c r="AZ196" s="755"/>
      <c r="BA196" s="755"/>
      <c r="BB196" s="755"/>
      <c r="BC196" s="756"/>
      <c r="BD196" s="554">
        <v>20000</v>
      </c>
      <c r="BE196" s="555"/>
      <c r="BF196" s="555"/>
      <c r="BG196" s="555"/>
      <c r="BH196" s="555"/>
      <c r="BI196" s="555"/>
      <c r="BJ196" s="555"/>
      <c r="BK196" s="555"/>
      <c r="BL196" s="555"/>
      <c r="BM196" s="556"/>
      <c r="BN196" s="554">
        <v>20000</v>
      </c>
      <c r="BO196" s="538"/>
      <c r="BP196" s="538"/>
      <c r="BQ196" s="538"/>
      <c r="BR196" s="538"/>
      <c r="BS196" s="538"/>
      <c r="BT196" s="538"/>
      <c r="BU196" s="538"/>
      <c r="BV196" s="539"/>
      <c r="BW196" s="554">
        <v>20000</v>
      </c>
      <c r="BX196" s="538"/>
      <c r="BY196" s="538"/>
      <c r="BZ196" s="538"/>
      <c r="CA196" s="538"/>
      <c r="CB196" s="539"/>
      <c r="CC196" s="31"/>
    </row>
    <row r="197" spans="1:85" s="38" customFormat="1" ht="15.75" customHeight="1">
      <c r="A197" s="341" t="s">
        <v>339</v>
      </c>
      <c r="B197" s="342"/>
      <c r="C197" s="342"/>
      <c r="D197" s="343"/>
      <c r="E197" s="528" t="s">
        <v>393</v>
      </c>
      <c r="F197" s="529"/>
      <c r="G197" s="529"/>
      <c r="H197" s="529"/>
      <c r="I197" s="529"/>
      <c r="J197" s="529"/>
      <c r="K197" s="529"/>
      <c r="L197" s="529"/>
      <c r="M197" s="529"/>
      <c r="N197" s="529"/>
      <c r="O197" s="529"/>
      <c r="P197" s="529"/>
      <c r="Q197" s="529"/>
      <c r="R197" s="529"/>
      <c r="S197" s="529"/>
      <c r="T197" s="529"/>
      <c r="U197" s="529"/>
      <c r="V197" s="529"/>
      <c r="W197" s="529"/>
      <c r="X197" s="529"/>
      <c r="Y197" s="529"/>
      <c r="Z197" s="529"/>
      <c r="AA197" s="529"/>
      <c r="AB197" s="529"/>
      <c r="AC197" s="529"/>
      <c r="AD197" s="529"/>
      <c r="AE197" s="529"/>
      <c r="AF197" s="529"/>
      <c r="AG197" s="529"/>
      <c r="AH197" s="529"/>
      <c r="AI197" s="529"/>
      <c r="AJ197" s="529"/>
      <c r="AK197" s="529"/>
      <c r="AL197" s="529"/>
      <c r="AM197" s="529"/>
      <c r="AN197" s="529"/>
      <c r="AO197" s="529"/>
      <c r="AP197" s="529"/>
      <c r="AQ197" s="529"/>
      <c r="AR197" s="529"/>
      <c r="AS197" s="529"/>
      <c r="AT197" s="529"/>
      <c r="AU197" s="754"/>
      <c r="AV197" s="755"/>
      <c r="AW197" s="755"/>
      <c r="AX197" s="755"/>
      <c r="AY197" s="755"/>
      <c r="AZ197" s="755"/>
      <c r="BA197" s="755"/>
      <c r="BB197" s="755"/>
      <c r="BC197" s="756"/>
      <c r="BD197" s="554">
        <v>6000</v>
      </c>
      <c r="BE197" s="555"/>
      <c r="BF197" s="555"/>
      <c r="BG197" s="555"/>
      <c r="BH197" s="555"/>
      <c r="BI197" s="555"/>
      <c r="BJ197" s="555"/>
      <c r="BK197" s="555"/>
      <c r="BL197" s="555"/>
      <c r="BM197" s="556"/>
      <c r="BN197" s="554">
        <v>6000</v>
      </c>
      <c r="BO197" s="538"/>
      <c r="BP197" s="538"/>
      <c r="BQ197" s="538"/>
      <c r="BR197" s="538"/>
      <c r="BS197" s="538"/>
      <c r="BT197" s="538"/>
      <c r="BU197" s="538"/>
      <c r="BV197" s="539"/>
      <c r="BW197" s="554">
        <v>6000</v>
      </c>
      <c r="BX197" s="538"/>
      <c r="BY197" s="538"/>
      <c r="BZ197" s="538"/>
      <c r="CA197" s="538"/>
      <c r="CB197" s="539"/>
      <c r="CC197" s="31"/>
    </row>
    <row r="198" spans="1:85" s="38" customFormat="1" ht="15.75" customHeight="1">
      <c r="A198" s="341" t="s">
        <v>340</v>
      </c>
      <c r="B198" s="342"/>
      <c r="C198" s="342"/>
      <c r="D198" s="343"/>
      <c r="E198" s="528" t="s">
        <v>394</v>
      </c>
      <c r="F198" s="529"/>
      <c r="G198" s="529"/>
      <c r="H198" s="529"/>
      <c r="I198" s="529"/>
      <c r="J198" s="529"/>
      <c r="K198" s="529"/>
      <c r="L198" s="529"/>
      <c r="M198" s="529"/>
      <c r="N198" s="529"/>
      <c r="O198" s="529"/>
      <c r="P198" s="529"/>
      <c r="Q198" s="529"/>
      <c r="R198" s="529"/>
      <c r="S198" s="529"/>
      <c r="T198" s="529"/>
      <c r="U198" s="529"/>
      <c r="V198" s="529"/>
      <c r="W198" s="529"/>
      <c r="X198" s="529"/>
      <c r="Y198" s="529"/>
      <c r="Z198" s="529"/>
      <c r="AA198" s="529"/>
      <c r="AB198" s="529"/>
      <c r="AC198" s="529"/>
      <c r="AD198" s="529"/>
      <c r="AE198" s="529"/>
      <c r="AF198" s="529"/>
      <c r="AG198" s="529"/>
      <c r="AH198" s="529"/>
      <c r="AI198" s="529"/>
      <c r="AJ198" s="529"/>
      <c r="AK198" s="529"/>
      <c r="AL198" s="529"/>
      <c r="AM198" s="529"/>
      <c r="AN198" s="529"/>
      <c r="AO198" s="529"/>
      <c r="AP198" s="529"/>
      <c r="AQ198" s="529"/>
      <c r="AR198" s="529"/>
      <c r="AS198" s="529"/>
      <c r="AT198" s="529"/>
      <c r="AU198" s="754"/>
      <c r="AV198" s="755"/>
      <c r="AW198" s="755"/>
      <c r="AX198" s="755"/>
      <c r="AY198" s="755"/>
      <c r="AZ198" s="755"/>
      <c r="BA198" s="755"/>
      <c r="BB198" s="755"/>
      <c r="BC198" s="756"/>
      <c r="BD198" s="554">
        <v>7200</v>
      </c>
      <c r="BE198" s="555"/>
      <c r="BF198" s="555"/>
      <c r="BG198" s="555"/>
      <c r="BH198" s="555"/>
      <c r="BI198" s="555"/>
      <c r="BJ198" s="555"/>
      <c r="BK198" s="555"/>
      <c r="BL198" s="555"/>
      <c r="BM198" s="556"/>
      <c r="BN198" s="554">
        <v>7200</v>
      </c>
      <c r="BO198" s="538"/>
      <c r="BP198" s="538"/>
      <c r="BQ198" s="538"/>
      <c r="BR198" s="538"/>
      <c r="BS198" s="538"/>
      <c r="BT198" s="538"/>
      <c r="BU198" s="538"/>
      <c r="BV198" s="539"/>
      <c r="BW198" s="554">
        <v>7200</v>
      </c>
      <c r="BX198" s="538"/>
      <c r="BY198" s="538"/>
      <c r="BZ198" s="538"/>
      <c r="CA198" s="538"/>
      <c r="CB198" s="539"/>
      <c r="CC198" s="31"/>
    </row>
    <row r="199" spans="1:85" s="38" customFormat="1" ht="15.75" customHeight="1">
      <c r="A199" s="341" t="s">
        <v>341</v>
      </c>
      <c r="B199" s="342"/>
      <c r="C199" s="342"/>
      <c r="D199" s="343"/>
      <c r="E199" s="528" t="s">
        <v>395</v>
      </c>
      <c r="F199" s="529"/>
      <c r="G199" s="529"/>
      <c r="H199" s="529"/>
      <c r="I199" s="529"/>
      <c r="J199" s="529"/>
      <c r="K199" s="529"/>
      <c r="L199" s="529"/>
      <c r="M199" s="529"/>
      <c r="N199" s="529"/>
      <c r="O199" s="529"/>
      <c r="P199" s="529"/>
      <c r="Q199" s="529"/>
      <c r="R199" s="529"/>
      <c r="S199" s="529"/>
      <c r="T199" s="529"/>
      <c r="U199" s="529"/>
      <c r="V199" s="529"/>
      <c r="W199" s="529"/>
      <c r="X199" s="529"/>
      <c r="Y199" s="529"/>
      <c r="Z199" s="529"/>
      <c r="AA199" s="529"/>
      <c r="AB199" s="529"/>
      <c r="AC199" s="529"/>
      <c r="AD199" s="529"/>
      <c r="AE199" s="529"/>
      <c r="AF199" s="529"/>
      <c r="AG199" s="529"/>
      <c r="AH199" s="529"/>
      <c r="AI199" s="529"/>
      <c r="AJ199" s="529"/>
      <c r="AK199" s="529"/>
      <c r="AL199" s="529"/>
      <c r="AM199" s="529"/>
      <c r="AN199" s="529"/>
      <c r="AO199" s="529"/>
      <c r="AP199" s="529"/>
      <c r="AQ199" s="529"/>
      <c r="AR199" s="529"/>
      <c r="AS199" s="529"/>
      <c r="AT199" s="529"/>
      <c r="AU199" s="754"/>
      <c r="AV199" s="755"/>
      <c r="AW199" s="755"/>
      <c r="AX199" s="755"/>
      <c r="AY199" s="755"/>
      <c r="AZ199" s="755"/>
      <c r="BA199" s="755"/>
      <c r="BB199" s="755"/>
      <c r="BC199" s="756"/>
      <c r="BD199" s="554">
        <f>300000-100000</f>
        <v>200000</v>
      </c>
      <c r="BE199" s="555"/>
      <c r="BF199" s="555"/>
      <c r="BG199" s="555"/>
      <c r="BH199" s="555"/>
      <c r="BI199" s="555"/>
      <c r="BJ199" s="555"/>
      <c r="BK199" s="555"/>
      <c r="BL199" s="555"/>
      <c r="BM199" s="556"/>
      <c r="BN199" s="554">
        <v>300000</v>
      </c>
      <c r="BO199" s="538"/>
      <c r="BP199" s="538"/>
      <c r="BQ199" s="538"/>
      <c r="BR199" s="538"/>
      <c r="BS199" s="538"/>
      <c r="BT199" s="538"/>
      <c r="BU199" s="538"/>
      <c r="BV199" s="539"/>
      <c r="BW199" s="554">
        <v>300000</v>
      </c>
      <c r="BX199" s="538"/>
      <c r="BY199" s="538"/>
      <c r="BZ199" s="538"/>
      <c r="CA199" s="538"/>
      <c r="CB199" s="539"/>
      <c r="CC199" s="31"/>
    </row>
    <row r="200" spans="1:85" s="38" customFormat="1" ht="19.5" hidden="1" customHeight="1">
      <c r="A200" s="341">
        <v>4</v>
      </c>
      <c r="B200" s="342"/>
      <c r="C200" s="342"/>
      <c r="D200" s="343"/>
      <c r="E200" s="528" t="s">
        <v>383</v>
      </c>
      <c r="F200" s="529"/>
      <c r="G200" s="529"/>
      <c r="H200" s="529"/>
      <c r="I200" s="529"/>
      <c r="J200" s="529"/>
      <c r="K200" s="529"/>
      <c r="L200" s="529"/>
      <c r="M200" s="529"/>
      <c r="N200" s="529"/>
      <c r="O200" s="529"/>
      <c r="P200" s="529"/>
      <c r="Q200" s="529"/>
      <c r="R200" s="529"/>
      <c r="S200" s="529"/>
      <c r="T200" s="529"/>
      <c r="U200" s="529"/>
      <c r="V200" s="529"/>
      <c r="W200" s="529"/>
      <c r="X200" s="529"/>
      <c r="Y200" s="529"/>
      <c r="Z200" s="529"/>
      <c r="AA200" s="529"/>
      <c r="AB200" s="529"/>
      <c r="AC200" s="529"/>
      <c r="AD200" s="529"/>
      <c r="AE200" s="529"/>
      <c r="AF200" s="529"/>
      <c r="AG200" s="529"/>
      <c r="AH200" s="529"/>
      <c r="AI200" s="529"/>
      <c r="AJ200" s="529"/>
      <c r="AK200" s="529"/>
      <c r="AL200" s="529"/>
      <c r="AM200" s="529"/>
      <c r="AN200" s="529"/>
      <c r="AO200" s="529"/>
      <c r="AP200" s="529"/>
      <c r="AQ200" s="529"/>
      <c r="AR200" s="529"/>
      <c r="AS200" s="529"/>
      <c r="AT200" s="529"/>
      <c r="AU200" s="754"/>
      <c r="AV200" s="755"/>
      <c r="AW200" s="755"/>
      <c r="AX200" s="755"/>
      <c r="AY200" s="755"/>
      <c r="AZ200" s="755"/>
      <c r="BA200" s="755"/>
      <c r="BB200" s="755"/>
      <c r="BC200" s="756"/>
      <c r="BD200" s="554"/>
      <c r="BE200" s="555"/>
      <c r="BF200" s="555"/>
      <c r="BG200" s="555"/>
      <c r="BH200" s="555"/>
      <c r="BI200" s="555"/>
      <c r="BJ200" s="555"/>
      <c r="BK200" s="555"/>
      <c r="BL200" s="555"/>
      <c r="BM200" s="556"/>
      <c r="BN200" s="554">
        <f t="shared" ref="BN200" si="0">BD200</f>
        <v>0</v>
      </c>
      <c r="BO200" s="538"/>
      <c r="BP200" s="538"/>
      <c r="BQ200" s="538"/>
      <c r="BR200" s="538"/>
      <c r="BS200" s="538"/>
      <c r="BT200" s="538"/>
      <c r="BU200" s="538"/>
      <c r="BV200" s="539"/>
      <c r="BW200" s="554">
        <f t="shared" ref="BW200" si="1">BD200</f>
        <v>0</v>
      </c>
      <c r="BX200" s="538"/>
      <c r="BY200" s="538"/>
      <c r="BZ200" s="538"/>
      <c r="CA200" s="538"/>
      <c r="CB200" s="539"/>
      <c r="CC200" s="31"/>
    </row>
    <row r="201" spans="1:85" s="38" customFormat="1" ht="14.25" customHeight="1">
      <c r="A201" s="350"/>
      <c r="B201" s="351"/>
      <c r="C201" s="351"/>
      <c r="D201" s="352"/>
      <c r="E201" s="510" t="s">
        <v>168</v>
      </c>
      <c r="F201" s="511"/>
      <c r="G201" s="511"/>
      <c r="H201" s="511"/>
      <c r="I201" s="511"/>
      <c r="J201" s="511"/>
      <c r="K201" s="511"/>
      <c r="L201" s="511"/>
      <c r="M201" s="511"/>
      <c r="N201" s="511"/>
      <c r="O201" s="511"/>
      <c r="P201" s="511"/>
      <c r="Q201" s="511"/>
      <c r="R201" s="511"/>
      <c r="S201" s="511"/>
      <c r="T201" s="511"/>
      <c r="U201" s="511"/>
      <c r="V201" s="511"/>
      <c r="W201" s="511"/>
      <c r="X201" s="511"/>
      <c r="Y201" s="511"/>
      <c r="Z201" s="511"/>
      <c r="AA201" s="511"/>
      <c r="AB201" s="511"/>
      <c r="AC201" s="511"/>
      <c r="AD201" s="511"/>
      <c r="AE201" s="511"/>
      <c r="AF201" s="511"/>
      <c r="AG201" s="511"/>
      <c r="AH201" s="511"/>
      <c r="AI201" s="511"/>
      <c r="AJ201" s="511"/>
      <c r="AK201" s="511"/>
      <c r="AL201" s="511"/>
      <c r="AM201" s="511"/>
      <c r="AN201" s="511"/>
      <c r="AO201" s="511"/>
      <c r="AP201" s="511"/>
      <c r="AQ201" s="511"/>
      <c r="AR201" s="511"/>
      <c r="AS201" s="511"/>
      <c r="AT201" s="512"/>
      <c r="AU201" s="455" t="s">
        <v>5</v>
      </c>
      <c r="AV201" s="513"/>
      <c r="AW201" s="513"/>
      <c r="AX201" s="513"/>
      <c r="AY201" s="513"/>
      <c r="AZ201" s="513"/>
      <c r="BA201" s="513"/>
      <c r="BB201" s="513"/>
      <c r="BC201" s="514"/>
      <c r="BD201" s="515">
        <f>SUM(BD194:BD200)</f>
        <v>323200</v>
      </c>
      <c r="BE201" s="516"/>
      <c r="BF201" s="516"/>
      <c r="BG201" s="516"/>
      <c r="BH201" s="516"/>
      <c r="BI201" s="516"/>
      <c r="BJ201" s="516"/>
      <c r="BK201" s="516"/>
      <c r="BL201" s="516"/>
      <c r="BM201" s="517"/>
      <c r="BN201" s="515">
        <f>SUM(BN194:BN200)</f>
        <v>423200</v>
      </c>
      <c r="BO201" s="543"/>
      <c r="BP201" s="543"/>
      <c r="BQ201" s="543"/>
      <c r="BR201" s="543"/>
      <c r="BS201" s="543"/>
      <c r="BT201" s="543"/>
      <c r="BU201" s="543"/>
      <c r="BV201" s="544"/>
      <c r="BW201" s="515">
        <f>SUM(BW194:BW200)</f>
        <v>423200</v>
      </c>
      <c r="BX201" s="543"/>
      <c r="BY201" s="543"/>
      <c r="BZ201" s="543"/>
      <c r="CA201" s="543"/>
      <c r="CB201" s="544"/>
      <c r="CC201" s="31"/>
    </row>
    <row r="202" spans="1:85" s="38" customFormat="1" ht="1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9"/>
      <c r="CE202" s="39"/>
    </row>
    <row r="203" spans="1:85" s="38" customFormat="1" ht="13.15" customHeight="1">
      <c r="A203" s="389" t="s">
        <v>617</v>
      </c>
      <c r="B203" s="389"/>
      <c r="C203" s="389"/>
      <c r="D203" s="389"/>
      <c r="E203" s="389"/>
      <c r="F203" s="389"/>
      <c r="G203" s="389"/>
      <c r="H203" s="389"/>
      <c r="I203" s="389"/>
      <c r="J203" s="389"/>
      <c r="K203" s="389"/>
      <c r="L203" s="389"/>
      <c r="M203" s="389"/>
      <c r="N203" s="389"/>
      <c r="O203" s="389"/>
      <c r="P203" s="389"/>
      <c r="Q203" s="389"/>
      <c r="R203" s="389"/>
      <c r="S203" s="389"/>
      <c r="T203" s="389"/>
      <c r="U203" s="389"/>
      <c r="V203" s="389"/>
      <c r="W203" s="389"/>
      <c r="X203" s="389"/>
      <c r="Y203" s="389"/>
      <c r="Z203" s="389"/>
      <c r="AA203" s="389"/>
      <c r="AB203" s="389"/>
      <c r="AC203" s="389"/>
      <c r="AD203" s="389"/>
      <c r="AE203" s="389"/>
      <c r="AF203" s="389"/>
      <c r="AG203" s="389"/>
      <c r="AH203" s="389"/>
      <c r="AI203" s="389"/>
      <c r="AJ203" s="389"/>
      <c r="AK203" s="389"/>
      <c r="AL203" s="389"/>
      <c r="AM203" s="389"/>
      <c r="AN203" s="389"/>
      <c r="AO203" s="389"/>
      <c r="AP203" s="389"/>
      <c r="AQ203" s="389"/>
      <c r="AR203" s="389"/>
      <c r="AS203" s="389"/>
      <c r="AT203" s="389"/>
      <c r="AU203" s="389"/>
      <c r="AV203" s="389"/>
      <c r="AW203" s="389"/>
      <c r="AX203" s="389"/>
      <c r="AY203" s="389"/>
      <c r="AZ203" s="389"/>
      <c r="BA203" s="389"/>
      <c r="BB203" s="389"/>
      <c r="BC203" s="389"/>
      <c r="BD203" s="389"/>
      <c r="BE203" s="389"/>
      <c r="BF203" s="389"/>
      <c r="BG203" s="389"/>
      <c r="BH203" s="389"/>
      <c r="BI203" s="389"/>
      <c r="BJ203" s="389"/>
      <c r="BK203" s="389"/>
      <c r="BL203" s="389"/>
      <c r="BM203" s="389"/>
      <c r="BN203" s="389"/>
      <c r="BO203" s="389"/>
      <c r="BP203" s="389"/>
      <c r="BQ203" s="389"/>
      <c r="BR203" s="389"/>
      <c r="BS203" s="389"/>
      <c r="BT203" s="389"/>
      <c r="BU203" s="389"/>
      <c r="BV203" s="389"/>
      <c r="BW203" s="389"/>
      <c r="BX203" s="389"/>
      <c r="BY203" s="389"/>
      <c r="BZ203" s="389"/>
      <c r="CA203" s="389"/>
      <c r="CB203" s="389"/>
      <c r="CC203" s="31"/>
      <c r="CD203" s="39"/>
      <c r="CE203" s="39"/>
    </row>
    <row r="204" spans="1:85" s="31" customFormat="1" ht="9.6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G204" s="146"/>
    </row>
    <row r="205" spans="1:85" s="31" customFormat="1" ht="15" customHeight="1">
      <c r="A205" s="370" t="s">
        <v>187</v>
      </c>
      <c r="B205" s="371"/>
      <c r="C205" s="371"/>
      <c r="D205" s="372"/>
      <c r="E205" s="379" t="s">
        <v>166</v>
      </c>
      <c r="F205" s="340"/>
      <c r="G205" s="340"/>
      <c r="H205" s="340"/>
      <c r="I205" s="340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340"/>
      <c r="U205" s="340"/>
      <c r="V205" s="340"/>
      <c r="W205" s="340"/>
      <c r="X205" s="340"/>
      <c r="Y205" s="340"/>
      <c r="Z205" s="340"/>
      <c r="AA205" s="340"/>
      <c r="AB205" s="340"/>
      <c r="AC205" s="340"/>
      <c r="AD205" s="340"/>
      <c r="AE205" s="340"/>
      <c r="AF205" s="340"/>
      <c r="AG205" s="340"/>
      <c r="AH205" s="340"/>
      <c r="AI205" s="340"/>
      <c r="AJ205" s="340"/>
      <c r="AK205" s="340"/>
      <c r="AL205" s="340"/>
      <c r="AM205" s="340"/>
      <c r="AN205" s="379" t="s">
        <v>173</v>
      </c>
      <c r="AO205" s="340"/>
      <c r="AP205" s="340"/>
      <c r="AQ205" s="340"/>
      <c r="AR205" s="340"/>
      <c r="AS205" s="340"/>
      <c r="AT205" s="340"/>
      <c r="AU205" s="379" t="s">
        <v>229</v>
      </c>
      <c r="AV205" s="340"/>
      <c r="AW205" s="340"/>
      <c r="AX205" s="340"/>
      <c r="AY205" s="340"/>
      <c r="AZ205" s="340"/>
      <c r="BA205" s="340"/>
      <c r="BB205" s="340"/>
      <c r="BC205" s="340"/>
      <c r="BD205" s="379" t="s">
        <v>315</v>
      </c>
      <c r="BE205" s="340"/>
      <c r="BF205" s="340"/>
      <c r="BG205" s="340"/>
      <c r="BH205" s="340"/>
      <c r="BI205" s="340"/>
      <c r="BJ205" s="340"/>
      <c r="BK205" s="340"/>
      <c r="BL205" s="340"/>
      <c r="BM205" s="340"/>
      <c r="BN205" s="340"/>
      <c r="BO205" s="340"/>
      <c r="BP205" s="340"/>
      <c r="BQ205" s="340"/>
      <c r="BR205" s="340"/>
      <c r="BS205" s="340"/>
      <c r="BT205" s="340"/>
      <c r="BU205" s="340"/>
      <c r="BV205" s="340"/>
      <c r="BW205" s="340"/>
      <c r="BX205" s="340"/>
      <c r="BY205" s="340"/>
      <c r="BZ205" s="340"/>
      <c r="CA205" s="340"/>
      <c r="CB205" s="340"/>
      <c r="CG205" s="146"/>
    </row>
    <row r="206" spans="1:85" s="31" customFormat="1" ht="15" customHeight="1">
      <c r="A206" s="373"/>
      <c r="B206" s="374"/>
      <c r="C206" s="374"/>
      <c r="D206" s="375"/>
      <c r="E206" s="340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  <c r="AA206" s="340"/>
      <c r="AB206" s="340"/>
      <c r="AC206" s="340"/>
      <c r="AD206" s="340"/>
      <c r="AE206" s="340"/>
      <c r="AF206" s="340"/>
      <c r="AG206" s="340"/>
      <c r="AH206" s="340"/>
      <c r="AI206" s="340"/>
      <c r="AJ206" s="340"/>
      <c r="AK206" s="340"/>
      <c r="AL206" s="340"/>
      <c r="AM206" s="340"/>
      <c r="AN206" s="340"/>
      <c r="AO206" s="340"/>
      <c r="AP206" s="340"/>
      <c r="AQ206" s="340"/>
      <c r="AR206" s="340"/>
      <c r="AS206" s="340"/>
      <c r="AT206" s="340"/>
      <c r="AU206" s="340"/>
      <c r="AV206" s="340"/>
      <c r="AW206" s="340"/>
      <c r="AX206" s="340"/>
      <c r="AY206" s="340"/>
      <c r="AZ206" s="340"/>
      <c r="BA206" s="340"/>
      <c r="BB206" s="340"/>
      <c r="BC206" s="340"/>
      <c r="BD206" s="370" t="s">
        <v>276</v>
      </c>
      <c r="BE206" s="371"/>
      <c r="BF206" s="371"/>
      <c r="BG206" s="371"/>
      <c r="BH206" s="371"/>
      <c r="BI206" s="371"/>
      <c r="BJ206" s="371"/>
      <c r="BK206" s="371"/>
      <c r="BL206" s="371"/>
      <c r="BM206" s="372"/>
      <c r="BN206" s="379" t="s">
        <v>274</v>
      </c>
      <c r="BO206" s="340"/>
      <c r="BP206" s="340"/>
      <c r="BQ206" s="340"/>
      <c r="BR206" s="340"/>
      <c r="BS206" s="340"/>
      <c r="BT206" s="340"/>
      <c r="BU206" s="340"/>
      <c r="BV206" s="340"/>
      <c r="BW206" s="340"/>
      <c r="BX206" s="340"/>
      <c r="BY206" s="340"/>
      <c r="BZ206" s="340"/>
      <c r="CA206" s="340"/>
      <c r="CB206" s="340"/>
      <c r="CG206" s="146"/>
    </row>
    <row r="207" spans="1:85" s="31" customFormat="1" ht="13.15" customHeight="1">
      <c r="A207" s="376"/>
      <c r="B207" s="377"/>
      <c r="C207" s="377"/>
      <c r="D207" s="378"/>
      <c r="E207" s="340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  <c r="AA207" s="340"/>
      <c r="AB207" s="340"/>
      <c r="AC207" s="340"/>
      <c r="AD207" s="340"/>
      <c r="AE207" s="340"/>
      <c r="AF207" s="340"/>
      <c r="AG207" s="340"/>
      <c r="AH207" s="340"/>
      <c r="AI207" s="340"/>
      <c r="AJ207" s="340"/>
      <c r="AK207" s="340"/>
      <c r="AL207" s="340"/>
      <c r="AM207" s="340"/>
      <c r="AN207" s="340"/>
      <c r="AO207" s="340"/>
      <c r="AP207" s="340"/>
      <c r="AQ207" s="340"/>
      <c r="AR207" s="340"/>
      <c r="AS207" s="340"/>
      <c r="AT207" s="340"/>
      <c r="AU207" s="340"/>
      <c r="AV207" s="340"/>
      <c r="AW207" s="340"/>
      <c r="AX207" s="340"/>
      <c r="AY207" s="340"/>
      <c r="AZ207" s="340"/>
      <c r="BA207" s="340"/>
      <c r="BB207" s="340"/>
      <c r="BC207" s="340"/>
      <c r="BD207" s="376"/>
      <c r="BE207" s="377"/>
      <c r="BF207" s="377"/>
      <c r="BG207" s="377"/>
      <c r="BH207" s="377"/>
      <c r="BI207" s="377"/>
      <c r="BJ207" s="377"/>
      <c r="BK207" s="377"/>
      <c r="BL207" s="377"/>
      <c r="BM207" s="378"/>
      <c r="BN207" s="379" t="s">
        <v>485</v>
      </c>
      <c r="BO207" s="340"/>
      <c r="BP207" s="340"/>
      <c r="BQ207" s="340"/>
      <c r="BR207" s="340"/>
      <c r="BS207" s="340"/>
      <c r="BT207" s="340"/>
      <c r="BU207" s="340"/>
      <c r="BV207" s="340"/>
      <c r="BW207" s="390" t="s">
        <v>518</v>
      </c>
      <c r="BX207" s="391"/>
      <c r="BY207" s="391"/>
      <c r="BZ207" s="391"/>
      <c r="CA207" s="391"/>
      <c r="CB207" s="392"/>
      <c r="CG207" s="146"/>
    </row>
    <row r="208" spans="1:85" s="31" customFormat="1" ht="15" customHeight="1">
      <c r="A208" s="361">
        <v>1</v>
      </c>
      <c r="B208" s="362"/>
      <c r="C208" s="362"/>
      <c r="D208" s="363"/>
      <c r="E208" s="346">
        <v>2</v>
      </c>
      <c r="F208" s="347"/>
      <c r="G208" s="347"/>
      <c r="H208" s="347"/>
      <c r="I208" s="347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  <c r="T208" s="347"/>
      <c r="U208" s="347"/>
      <c r="V208" s="347"/>
      <c r="W208" s="347"/>
      <c r="X208" s="347"/>
      <c r="Y208" s="347"/>
      <c r="Z208" s="347"/>
      <c r="AA208" s="347"/>
      <c r="AB208" s="347"/>
      <c r="AC208" s="347"/>
      <c r="AD208" s="347"/>
      <c r="AE208" s="347"/>
      <c r="AF208" s="347"/>
      <c r="AG208" s="347"/>
      <c r="AH208" s="347"/>
      <c r="AI208" s="347"/>
      <c r="AJ208" s="347"/>
      <c r="AK208" s="347"/>
      <c r="AL208" s="347"/>
      <c r="AM208" s="347"/>
      <c r="AN208" s="346">
        <v>3</v>
      </c>
      <c r="AO208" s="347"/>
      <c r="AP208" s="347"/>
      <c r="AQ208" s="347"/>
      <c r="AR208" s="347"/>
      <c r="AS208" s="347"/>
      <c r="AT208" s="347"/>
      <c r="AU208" s="348">
        <v>4</v>
      </c>
      <c r="AV208" s="348"/>
      <c r="AW208" s="348"/>
      <c r="AX208" s="348"/>
      <c r="AY208" s="348"/>
      <c r="AZ208" s="348"/>
      <c r="BA208" s="348"/>
      <c r="BB208" s="348"/>
      <c r="BC208" s="348"/>
      <c r="BD208" s="348">
        <v>5</v>
      </c>
      <c r="BE208" s="348"/>
      <c r="BF208" s="348"/>
      <c r="BG208" s="348"/>
      <c r="BH208" s="348"/>
      <c r="BI208" s="348"/>
      <c r="BJ208" s="348"/>
      <c r="BK208" s="348"/>
      <c r="BL208" s="348"/>
      <c r="BM208" s="348"/>
      <c r="BN208" s="348">
        <v>6</v>
      </c>
      <c r="BO208" s="348"/>
      <c r="BP208" s="348"/>
      <c r="BQ208" s="348"/>
      <c r="BR208" s="348"/>
      <c r="BS208" s="348"/>
      <c r="BT208" s="348"/>
      <c r="BU208" s="348"/>
      <c r="BV208" s="348"/>
      <c r="BW208" s="348">
        <v>7</v>
      </c>
      <c r="BX208" s="348"/>
      <c r="BY208" s="348"/>
      <c r="BZ208" s="348"/>
      <c r="CA208" s="348"/>
      <c r="CB208" s="348"/>
      <c r="CG208" s="146"/>
    </row>
    <row r="209" spans="1:85" s="31" customFormat="1" ht="30.75" customHeight="1">
      <c r="A209" s="341" t="s">
        <v>197</v>
      </c>
      <c r="B209" s="342"/>
      <c r="C209" s="342"/>
      <c r="D209" s="343"/>
      <c r="E209" s="364" t="s">
        <v>396</v>
      </c>
      <c r="F209" s="365"/>
      <c r="G209" s="365"/>
      <c r="H209" s="365"/>
      <c r="I209" s="365"/>
      <c r="J209" s="365"/>
      <c r="K209" s="365"/>
      <c r="L209" s="365"/>
      <c r="M209" s="365"/>
      <c r="N209" s="365"/>
      <c r="O209" s="365"/>
      <c r="P209" s="365"/>
      <c r="Q209" s="365"/>
      <c r="R209" s="365"/>
      <c r="S209" s="365"/>
      <c r="T209" s="365"/>
      <c r="U209" s="365"/>
      <c r="V209" s="365"/>
      <c r="W209" s="365"/>
      <c r="X209" s="365"/>
      <c r="Y209" s="365"/>
      <c r="Z209" s="365"/>
      <c r="AA209" s="365"/>
      <c r="AB209" s="365"/>
      <c r="AC209" s="365"/>
      <c r="AD209" s="365"/>
      <c r="AE209" s="365"/>
      <c r="AF209" s="365"/>
      <c r="AG209" s="365"/>
      <c r="AH209" s="365"/>
      <c r="AI209" s="365"/>
      <c r="AJ209" s="365"/>
      <c r="AK209" s="365"/>
      <c r="AL209" s="365"/>
      <c r="AM209" s="365"/>
      <c r="AN209" s="380"/>
      <c r="AO209" s="381"/>
      <c r="AP209" s="381"/>
      <c r="AQ209" s="381"/>
      <c r="AR209" s="381"/>
      <c r="AS209" s="381"/>
      <c r="AT209" s="382"/>
      <c r="AU209" s="383"/>
      <c r="AV209" s="381"/>
      <c r="AW209" s="381"/>
      <c r="AX209" s="381"/>
      <c r="AY209" s="381"/>
      <c r="AZ209" s="381"/>
      <c r="BA209" s="381"/>
      <c r="BB209" s="381"/>
      <c r="BC209" s="382"/>
      <c r="BD209" s="386">
        <v>50000</v>
      </c>
      <c r="BE209" s="387"/>
      <c r="BF209" s="387"/>
      <c r="BG209" s="387"/>
      <c r="BH209" s="387"/>
      <c r="BI209" s="387"/>
      <c r="BJ209" s="387"/>
      <c r="BK209" s="387"/>
      <c r="BL209" s="387"/>
      <c r="BM209" s="388"/>
      <c r="BN209" s="386">
        <v>50000</v>
      </c>
      <c r="BO209" s="387"/>
      <c r="BP209" s="387"/>
      <c r="BQ209" s="387"/>
      <c r="BR209" s="387"/>
      <c r="BS209" s="387"/>
      <c r="BT209" s="387"/>
      <c r="BU209" s="387"/>
      <c r="BV209" s="388"/>
      <c r="BW209" s="386">
        <v>50000</v>
      </c>
      <c r="BX209" s="387"/>
      <c r="BY209" s="387"/>
      <c r="BZ209" s="387"/>
      <c r="CA209" s="387"/>
      <c r="CB209" s="388"/>
      <c r="CG209" s="146"/>
    </row>
    <row r="210" spans="1:85" s="31" customFormat="1" ht="18" customHeight="1">
      <c r="A210" s="350"/>
      <c r="B210" s="351"/>
      <c r="C210" s="351"/>
      <c r="D210" s="352"/>
      <c r="E210" s="353" t="s">
        <v>168</v>
      </c>
      <c r="F210" s="354"/>
      <c r="G210" s="354"/>
      <c r="H210" s="354"/>
      <c r="I210" s="354"/>
      <c r="J210" s="354"/>
      <c r="K210" s="354"/>
      <c r="L210" s="354"/>
      <c r="M210" s="354"/>
      <c r="N210" s="354"/>
      <c r="O210" s="354"/>
      <c r="P210" s="354"/>
      <c r="Q210" s="354"/>
      <c r="R210" s="354"/>
      <c r="S210" s="354"/>
      <c r="T210" s="354"/>
      <c r="U210" s="354"/>
      <c r="V210" s="354"/>
      <c r="W210" s="354"/>
      <c r="X210" s="354"/>
      <c r="Y210" s="354"/>
      <c r="Z210" s="354"/>
      <c r="AA210" s="354"/>
      <c r="AB210" s="354"/>
      <c r="AC210" s="354"/>
      <c r="AD210" s="354"/>
      <c r="AE210" s="354"/>
      <c r="AF210" s="354"/>
      <c r="AG210" s="354"/>
      <c r="AH210" s="354"/>
      <c r="AI210" s="354"/>
      <c r="AJ210" s="354"/>
      <c r="AK210" s="354"/>
      <c r="AL210" s="354"/>
      <c r="AM210" s="354"/>
      <c r="AN210" s="355" t="s">
        <v>5</v>
      </c>
      <c r="AO210" s="356"/>
      <c r="AP210" s="356"/>
      <c r="AQ210" s="356"/>
      <c r="AR210" s="356"/>
      <c r="AS210" s="356" t="s">
        <v>5</v>
      </c>
      <c r="AT210" s="356"/>
      <c r="AU210" s="357" t="s">
        <v>5</v>
      </c>
      <c r="AV210" s="358"/>
      <c r="AW210" s="358"/>
      <c r="AX210" s="358"/>
      <c r="AY210" s="358"/>
      <c r="AZ210" s="358"/>
      <c r="BA210" s="358"/>
      <c r="BB210" s="358"/>
      <c r="BC210" s="359" t="s">
        <v>5</v>
      </c>
      <c r="BD210" s="366">
        <f>BD209</f>
        <v>50000</v>
      </c>
      <c r="BE210" s="367"/>
      <c r="BF210" s="367"/>
      <c r="BG210" s="367"/>
      <c r="BH210" s="367"/>
      <c r="BI210" s="367"/>
      <c r="BJ210" s="367"/>
      <c r="BK210" s="367"/>
      <c r="BL210" s="367"/>
      <c r="BM210" s="368"/>
      <c r="BN210" s="366">
        <f>BN209</f>
        <v>50000</v>
      </c>
      <c r="BO210" s="367"/>
      <c r="BP210" s="367"/>
      <c r="BQ210" s="367"/>
      <c r="BR210" s="367"/>
      <c r="BS210" s="367"/>
      <c r="BT210" s="367"/>
      <c r="BU210" s="367"/>
      <c r="BV210" s="368"/>
      <c r="BW210" s="366">
        <f>BW209</f>
        <v>50000</v>
      </c>
      <c r="BX210" s="367"/>
      <c r="BY210" s="367"/>
      <c r="BZ210" s="367"/>
      <c r="CA210" s="367"/>
      <c r="CB210" s="368"/>
      <c r="CG210" s="146"/>
    </row>
    <row r="211" spans="1:85" s="31" customFormat="1" ht="12.75" customHeight="1">
      <c r="CG211" s="146"/>
    </row>
    <row r="212" spans="1:85" s="31" customFormat="1" ht="15">
      <c r="A212" s="389" t="s">
        <v>618</v>
      </c>
      <c r="B212" s="389"/>
      <c r="C212" s="389"/>
      <c r="D212" s="389"/>
      <c r="E212" s="389"/>
      <c r="F212" s="389"/>
      <c r="G212" s="389"/>
      <c r="H212" s="389"/>
      <c r="I212" s="389"/>
      <c r="J212" s="389"/>
      <c r="K212" s="389"/>
      <c r="L212" s="389"/>
      <c r="M212" s="389"/>
      <c r="N212" s="389"/>
      <c r="O212" s="389"/>
      <c r="P212" s="389"/>
      <c r="Q212" s="389"/>
      <c r="R212" s="389"/>
      <c r="S212" s="389"/>
      <c r="T212" s="389"/>
      <c r="U212" s="389"/>
      <c r="V212" s="389"/>
      <c r="W212" s="389"/>
      <c r="X212" s="389"/>
      <c r="Y212" s="389"/>
      <c r="Z212" s="389"/>
      <c r="AA212" s="389"/>
      <c r="AB212" s="389"/>
      <c r="AC212" s="389"/>
      <c r="AD212" s="389"/>
      <c r="AE212" s="389"/>
      <c r="AF212" s="389"/>
      <c r="AG212" s="389"/>
      <c r="AH212" s="389"/>
      <c r="AI212" s="389"/>
      <c r="AJ212" s="389"/>
      <c r="AK212" s="389"/>
      <c r="AL212" s="389"/>
      <c r="AM212" s="389"/>
      <c r="AN212" s="389"/>
      <c r="AO212" s="389"/>
      <c r="AP212" s="389"/>
      <c r="AQ212" s="389"/>
      <c r="AR212" s="389"/>
      <c r="AS212" s="389"/>
      <c r="AT212" s="389"/>
      <c r="AU212" s="389"/>
      <c r="AV212" s="389"/>
      <c r="AW212" s="389"/>
      <c r="AX212" s="389"/>
      <c r="AY212" s="389"/>
      <c r="AZ212" s="389"/>
      <c r="BA212" s="389"/>
      <c r="BB212" s="389"/>
      <c r="BC212" s="389"/>
      <c r="BD212" s="389"/>
      <c r="BE212" s="389"/>
      <c r="BF212" s="389"/>
      <c r="BG212" s="389"/>
      <c r="BH212" s="389"/>
      <c r="BI212" s="389"/>
      <c r="BJ212" s="389"/>
      <c r="BK212" s="389"/>
      <c r="BL212" s="389"/>
      <c r="BM212" s="389"/>
      <c r="BN212" s="389"/>
      <c r="BO212" s="389"/>
      <c r="BP212" s="389"/>
      <c r="BQ212" s="389"/>
      <c r="BR212" s="389"/>
      <c r="BS212" s="389"/>
      <c r="BT212" s="389"/>
      <c r="BU212" s="389"/>
      <c r="BV212" s="389"/>
      <c r="BW212" s="389"/>
      <c r="BX212" s="389"/>
      <c r="BY212" s="389"/>
      <c r="BZ212" s="389"/>
      <c r="CA212" s="389"/>
      <c r="CB212" s="389"/>
      <c r="CG212" s="146"/>
    </row>
    <row r="213" spans="1:85" s="31" customFormat="1" ht="13.1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G213" s="146"/>
    </row>
    <row r="214" spans="1:85" s="31" customFormat="1" ht="14.45" customHeight="1">
      <c r="A214" s="370" t="s">
        <v>187</v>
      </c>
      <c r="B214" s="371"/>
      <c r="C214" s="371"/>
      <c r="D214" s="372"/>
      <c r="E214" s="379" t="s">
        <v>166</v>
      </c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  <c r="AA214" s="340"/>
      <c r="AB214" s="340"/>
      <c r="AC214" s="340"/>
      <c r="AD214" s="340"/>
      <c r="AE214" s="340"/>
      <c r="AF214" s="340"/>
      <c r="AG214" s="340"/>
      <c r="AH214" s="340"/>
      <c r="AI214" s="340"/>
      <c r="AJ214" s="340"/>
      <c r="AK214" s="340"/>
      <c r="AL214" s="340"/>
      <c r="AM214" s="340"/>
      <c r="AN214" s="379" t="s">
        <v>173</v>
      </c>
      <c r="AO214" s="340"/>
      <c r="AP214" s="340"/>
      <c r="AQ214" s="340"/>
      <c r="AR214" s="340"/>
      <c r="AS214" s="340"/>
      <c r="AT214" s="340"/>
      <c r="AU214" s="379" t="s">
        <v>229</v>
      </c>
      <c r="AV214" s="340"/>
      <c r="AW214" s="340"/>
      <c r="AX214" s="340"/>
      <c r="AY214" s="340"/>
      <c r="AZ214" s="340"/>
      <c r="BA214" s="340"/>
      <c r="BB214" s="340"/>
      <c r="BC214" s="340"/>
      <c r="BD214" s="379" t="s">
        <v>315</v>
      </c>
      <c r="BE214" s="340"/>
      <c r="BF214" s="340"/>
      <c r="BG214" s="340"/>
      <c r="BH214" s="340"/>
      <c r="BI214" s="340"/>
      <c r="BJ214" s="340"/>
      <c r="BK214" s="340"/>
      <c r="BL214" s="340"/>
      <c r="BM214" s="340"/>
      <c r="BN214" s="340"/>
      <c r="BO214" s="340"/>
      <c r="BP214" s="340"/>
      <c r="BQ214" s="340"/>
      <c r="BR214" s="340"/>
      <c r="BS214" s="340"/>
      <c r="BT214" s="340"/>
      <c r="BU214" s="340"/>
      <c r="BV214" s="340"/>
      <c r="BW214" s="340"/>
      <c r="BX214" s="340"/>
      <c r="BY214" s="340"/>
      <c r="BZ214" s="340"/>
      <c r="CA214" s="340"/>
      <c r="CB214" s="340"/>
      <c r="CG214" s="146"/>
    </row>
    <row r="215" spans="1:85" s="31" customFormat="1" ht="14.45" customHeight="1">
      <c r="A215" s="373"/>
      <c r="B215" s="374"/>
      <c r="C215" s="374"/>
      <c r="D215" s="375"/>
      <c r="E215" s="340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  <c r="AB215" s="340"/>
      <c r="AC215" s="340"/>
      <c r="AD215" s="340"/>
      <c r="AE215" s="340"/>
      <c r="AF215" s="340"/>
      <c r="AG215" s="340"/>
      <c r="AH215" s="340"/>
      <c r="AI215" s="340"/>
      <c r="AJ215" s="340"/>
      <c r="AK215" s="340"/>
      <c r="AL215" s="340"/>
      <c r="AM215" s="340"/>
      <c r="AN215" s="340"/>
      <c r="AO215" s="340"/>
      <c r="AP215" s="340"/>
      <c r="AQ215" s="340"/>
      <c r="AR215" s="340"/>
      <c r="AS215" s="340"/>
      <c r="AT215" s="340"/>
      <c r="AU215" s="340"/>
      <c r="AV215" s="340"/>
      <c r="AW215" s="340"/>
      <c r="AX215" s="340"/>
      <c r="AY215" s="340"/>
      <c r="AZ215" s="340"/>
      <c r="BA215" s="340"/>
      <c r="BB215" s="340"/>
      <c r="BC215" s="340"/>
      <c r="BD215" s="370" t="s">
        <v>276</v>
      </c>
      <c r="BE215" s="371"/>
      <c r="BF215" s="371"/>
      <c r="BG215" s="371"/>
      <c r="BH215" s="371"/>
      <c r="BI215" s="371"/>
      <c r="BJ215" s="371"/>
      <c r="BK215" s="371"/>
      <c r="BL215" s="371"/>
      <c r="BM215" s="372"/>
      <c r="BN215" s="379" t="s">
        <v>274</v>
      </c>
      <c r="BO215" s="340"/>
      <c r="BP215" s="340"/>
      <c r="BQ215" s="340"/>
      <c r="BR215" s="340"/>
      <c r="BS215" s="340"/>
      <c r="BT215" s="340"/>
      <c r="BU215" s="340"/>
      <c r="BV215" s="340"/>
      <c r="BW215" s="340"/>
      <c r="BX215" s="340"/>
      <c r="BY215" s="340"/>
      <c r="BZ215" s="340"/>
      <c r="CA215" s="340"/>
      <c r="CB215" s="340"/>
      <c r="CG215" s="146"/>
    </row>
    <row r="216" spans="1:85" s="31" customFormat="1" ht="13.15" customHeight="1">
      <c r="A216" s="376"/>
      <c r="B216" s="377"/>
      <c r="C216" s="377"/>
      <c r="D216" s="378"/>
      <c r="E216" s="340"/>
      <c r="F216" s="340"/>
      <c r="G216" s="340"/>
      <c r="H216" s="340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  <c r="AA216" s="340"/>
      <c r="AB216" s="340"/>
      <c r="AC216" s="340"/>
      <c r="AD216" s="340"/>
      <c r="AE216" s="340"/>
      <c r="AF216" s="340"/>
      <c r="AG216" s="340"/>
      <c r="AH216" s="340"/>
      <c r="AI216" s="340"/>
      <c r="AJ216" s="340"/>
      <c r="AK216" s="340"/>
      <c r="AL216" s="340"/>
      <c r="AM216" s="340"/>
      <c r="AN216" s="340"/>
      <c r="AO216" s="340"/>
      <c r="AP216" s="340"/>
      <c r="AQ216" s="340"/>
      <c r="AR216" s="340"/>
      <c r="AS216" s="340"/>
      <c r="AT216" s="340"/>
      <c r="AU216" s="340"/>
      <c r="AV216" s="340"/>
      <c r="AW216" s="340"/>
      <c r="AX216" s="340"/>
      <c r="AY216" s="340"/>
      <c r="AZ216" s="340"/>
      <c r="BA216" s="340"/>
      <c r="BB216" s="340"/>
      <c r="BC216" s="340"/>
      <c r="BD216" s="376"/>
      <c r="BE216" s="377"/>
      <c r="BF216" s="377"/>
      <c r="BG216" s="377"/>
      <c r="BH216" s="377"/>
      <c r="BI216" s="377"/>
      <c r="BJ216" s="377"/>
      <c r="BK216" s="377"/>
      <c r="BL216" s="377"/>
      <c r="BM216" s="378"/>
      <c r="BN216" s="379" t="s">
        <v>485</v>
      </c>
      <c r="BO216" s="340"/>
      <c r="BP216" s="340"/>
      <c r="BQ216" s="340"/>
      <c r="BR216" s="340"/>
      <c r="BS216" s="340"/>
      <c r="BT216" s="340"/>
      <c r="BU216" s="340"/>
      <c r="BV216" s="340"/>
      <c r="BW216" s="390" t="s">
        <v>518</v>
      </c>
      <c r="BX216" s="391"/>
      <c r="BY216" s="391"/>
      <c r="BZ216" s="391"/>
      <c r="CA216" s="391"/>
      <c r="CB216" s="392"/>
      <c r="CG216" s="146"/>
    </row>
    <row r="217" spans="1:85" s="31" customFormat="1" ht="13.15" customHeight="1">
      <c r="A217" s="361">
        <v>1</v>
      </c>
      <c r="B217" s="362"/>
      <c r="C217" s="362"/>
      <c r="D217" s="363"/>
      <c r="E217" s="346">
        <v>2</v>
      </c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Y217" s="347"/>
      <c r="Z217" s="347"/>
      <c r="AA217" s="347"/>
      <c r="AB217" s="347"/>
      <c r="AC217" s="347"/>
      <c r="AD217" s="347"/>
      <c r="AE217" s="347"/>
      <c r="AF217" s="347"/>
      <c r="AG217" s="347"/>
      <c r="AH217" s="347"/>
      <c r="AI217" s="347"/>
      <c r="AJ217" s="347"/>
      <c r="AK217" s="347"/>
      <c r="AL217" s="347"/>
      <c r="AM217" s="347"/>
      <c r="AN217" s="346">
        <v>3</v>
      </c>
      <c r="AO217" s="347"/>
      <c r="AP217" s="347"/>
      <c r="AQ217" s="347"/>
      <c r="AR217" s="347"/>
      <c r="AS217" s="347"/>
      <c r="AT217" s="347"/>
      <c r="AU217" s="348">
        <v>4</v>
      </c>
      <c r="AV217" s="348"/>
      <c r="AW217" s="348"/>
      <c r="AX217" s="348"/>
      <c r="AY217" s="348"/>
      <c r="AZ217" s="348"/>
      <c r="BA217" s="348"/>
      <c r="BB217" s="348"/>
      <c r="BC217" s="348"/>
      <c r="BD217" s="348">
        <v>5</v>
      </c>
      <c r="BE217" s="348"/>
      <c r="BF217" s="348"/>
      <c r="BG217" s="348"/>
      <c r="BH217" s="348"/>
      <c r="BI217" s="348"/>
      <c r="BJ217" s="348"/>
      <c r="BK217" s="348"/>
      <c r="BL217" s="348"/>
      <c r="BM217" s="348"/>
      <c r="BN217" s="348">
        <v>6</v>
      </c>
      <c r="BO217" s="348"/>
      <c r="BP217" s="348"/>
      <c r="BQ217" s="348"/>
      <c r="BR217" s="348"/>
      <c r="BS217" s="348"/>
      <c r="BT217" s="348"/>
      <c r="BU217" s="348"/>
      <c r="BV217" s="348"/>
      <c r="BW217" s="348">
        <v>7</v>
      </c>
      <c r="BX217" s="348"/>
      <c r="BY217" s="348"/>
      <c r="BZ217" s="348"/>
      <c r="CA217" s="348"/>
      <c r="CB217" s="348"/>
      <c r="CG217" s="146"/>
    </row>
    <row r="218" spans="1:85" s="31" customFormat="1" ht="15" customHeight="1">
      <c r="A218" s="341" t="s">
        <v>197</v>
      </c>
      <c r="B218" s="342"/>
      <c r="C218" s="342"/>
      <c r="D218" s="343"/>
      <c r="E218" s="344" t="s">
        <v>384</v>
      </c>
      <c r="F218" s="345"/>
      <c r="G218" s="345"/>
      <c r="H218" s="345"/>
      <c r="I218" s="345"/>
      <c r="J218" s="345"/>
      <c r="K218" s="345"/>
      <c r="L218" s="345"/>
      <c r="M218" s="345"/>
      <c r="N218" s="345"/>
      <c r="O218" s="345"/>
      <c r="P218" s="345"/>
      <c r="Q218" s="345"/>
      <c r="R218" s="345"/>
      <c r="S218" s="345"/>
      <c r="T218" s="345"/>
      <c r="U218" s="345"/>
      <c r="V218" s="345"/>
      <c r="W218" s="345"/>
      <c r="X218" s="345"/>
      <c r="Y218" s="345"/>
      <c r="Z218" s="345"/>
      <c r="AA218" s="345"/>
      <c r="AB218" s="345"/>
      <c r="AC218" s="345"/>
      <c r="AD218" s="345"/>
      <c r="AE218" s="345"/>
      <c r="AF218" s="345"/>
      <c r="AG218" s="345"/>
      <c r="AH218" s="345"/>
      <c r="AI218" s="345"/>
      <c r="AJ218" s="345"/>
      <c r="AK218" s="345"/>
      <c r="AL218" s="345"/>
      <c r="AM218" s="345"/>
      <c r="AN218" s="380"/>
      <c r="AO218" s="381"/>
      <c r="AP218" s="381"/>
      <c r="AQ218" s="381"/>
      <c r="AR218" s="381"/>
      <c r="AS218" s="381"/>
      <c r="AT218" s="382"/>
      <c r="AU218" s="383"/>
      <c r="AV218" s="381"/>
      <c r="AW218" s="381"/>
      <c r="AX218" s="381"/>
      <c r="AY218" s="381"/>
      <c r="AZ218" s="381"/>
      <c r="BA218" s="381"/>
      <c r="BB218" s="381"/>
      <c r="BC218" s="382"/>
      <c r="BD218" s="386">
        <f>70000-10988.6</f>
        <v>59011.4</v>
      </c>
      <c r="BE218" s="387"/>
      <c r="BF218" s="387"/>
      <c r="BG218" s="387"/>
      <c r="BH218" s="387"/>
      <c r="BI218" s="387"/>
      <c r="BJ218" s="387"/>
      <c r="BK218" s="387"/>
      <c r="BL218" s="387"/>
      <c r="BM218" s="388"/>
      <c r="BN218" s="386">
        <v>70000</v>
      </c>
      <c r="BO218" s="387"/>
      <c r="BP218" s="387"/>
      <c r="BQ218" s="387"/>
      <c r="BR218" s="387"/>
      <c r="BS218" s="387"/>
      <c r="BT218" s="387"/>
      <c r="BU218" s="387"/>
      <c r="BV218" s="388"/>
      <c r="BW218" s="386">
        <v>70000</v>
      </c>
      <c r="BX218" s="387"/>
      <c r="BY218" s="387"/>
      <c r="BZ218" s="387"/>
      <c r="CA218" s="387"/>
      <c r="CB218" s="388"/>
      <c r="CG218" s="146"/>
    </row>
    <row r="219" spans="1:85" s="31" customFormat="1" ht="15" hidden="1">
      <c r="A219" s="341" t="s">
        <v>137</v>
      </c>
      <c r="B219" s="342"/>
      <c r="C219" s="342"/>
      <c r="D219" s="343"/>
      <c r="E219" s="344" t="s">
        <v>385</v>
      </c>
      <c r="F219" s="345"/>
      <c r="G219" s="345"/>
      <c r="H219" s="345"/>
      <c r="I219" s="345"/>
      <c r="J219" s="345"/>
      <c r="K219" s="345"/>
      <c r="L219" s="345"/>
      <c r="M219" s="345"/>
      <c r="N219" s="345"/>
      <c r="O219" s="345"/>
      <c r="P219" s="345"/>
      <c r="Q219" s="345"/>
      <c r="R219" s="345"/>
      <c r="S219" s="345"/>
      <c r="T219" s="345"/>
      <c r="U219" s="345"/>
      <c r="V219" s="345"/>
      <c r="W219" s="345"/>
      <c r="X219" s="345"/>
      <c r="Y219" s="345"/>
      <c r="Z219" s="345"/>
      <c r="AA219" s="345"/>
      <c r="AB219" s="345"/>
      <c r="AC219" s="345"/>
      <c r="AD219" s="345"/>
      <c r="AE219" s="345"/>
      <c r="AF219" s="345"/>
      <c r="AG219" s="345"/>
      <c r="AH219" s="345"/>
      <c r="AI219" s="345"/>
      <c r="AJ219" s="345"/>
      <c r="AK219" s="345"/>
      <c r="AL219" s="345"/>
      <c r="AM219" s="345"/>
      <c r="AN219" s="380"/>
      <c r="AO219" s="381"/>
      <c r="AP219" s="381"/>
      <c r="AQ219" s="381"/>
      <c r="AR219" s="381"/>
      <c r="AS219" s="381"/>
      <c r="AT219" s="382"/>
      <c r="AU219" s="383"/>
      <c r="AV219" s="381"/>
      <c r="AW219" s="381"/>
      <c r="AX219" s="381"/>
      <c r="AY219" s="381"/>
      <c r="AZ219" s="381"/>
      <c r="BA219" s="381"/>
      <c r="BB219" s="381"/>
      <c r="BC219" s="382"/>
      <c r="BD219" s="386"/>
      <c r="BE219" s="387"/>
      <c r="BF219" s="387"/>
      <c r="BG219" s="387"/>
      <c r="BH219" s="387"/>
      <c r="BI219" s="387"/>
      <c r="BJ219" s="387"/>
      <c r="BK219" s="387"/>
      <c r="BL219" s="387"/>
      <c r="BM219" s="388"/>
      <c r="BN219" s="386">
        <f>BD219</f>
        <v>0</v>
      </c>
      <c r="BO219" s="387"/>
      <c r="BP219" s="387"/>
      <c r="BQ219" s="387"/>
      <c r="BR219" s="387"/>
      <c r="BS219" s="387"/>
      <c r="BT219" s="387"/>
      <c r="BU219" s="387"/>
      <c r="BV219" s="388"/>
      <c r="BW219" s="386">
        <f>BD219</f>
        <v>0</v>
      </c>
      <c r="BX219" s="387"/>
      <c r="BY219" s="387"/>
      <c r="BZ219" s="387"/>
      <c r="CA219" s="387"/>
      <c r="CB219" s="388"/>
      <c r="CG219" s="146"/>
    </row>
    <row r="220" spans="1:85" s="31" customFormat="1" ht="22.5" customHeight="1">
      <c r="A220" s="350"/>
      <c r="B220" s="351"/>
      <c r="C220" s="351"/>
      <c r="D220" s="352"/>
      <c r="E220" s="353" t="s">
        <v>168</v>
      </c>
      <c r="F220" s="354"/>
      <c r="G220" s="354"/>
      <c r="H220" s="354"/>
      <c r="I220" s="354"/>
      <c r="J220" s="354"/>
      <c r="K220" s="354"/>
      <c r="L220" s="354"/>
      <c r="M220" s="354"/>
      <c r="N220" s="354"/>
      <c r="O220" s="354"/>
      <c r="P220" s="354"/>
      <c r="Q220" s="354"/>
      <c r="R220" s="354"/>
      <c r="S220" s="354"/>
      <c r="T220" s="354"/>
      <c r="U220" s="354"/>
      <c r="V220" s="354"/>
      <c r="W220" s="354"/>
      <c r="X220" s="354"/>
      <c r="Y220" s="354"/>
      <c r="Z220" s="354"/>
      <c r="AA220" s="354"/>
      <c r="AB220" s="354"/>
      <c r="AC220" s="354"/>
      <c r="AD220" s="354"/>
      <c r="AE220" s="354"/>
      <c r="AF220" s="354"/>
      <c r="AG220" s="354"/>
      <c r="AH220" s="354"/>
      <c r="AI220" s="354"/>
      <c r="AJ220" s="354"/>
      <c r="AK220" s="354"/>
      <c r="AL220" s="354"/>
      <c r="AM220" s="354"/>
      <c r="AN220" s="355" t="s">
        <v>5</v>
      </c>
      <c r="AO220" s="356"/>
      <c r="AP220" s="356"/>
      <c r="AQ220" s="356"/>
      <c r="AR220" s="356"/>
      <c r="AS220" s="356" t="s">
        <v>5</v>
      </c>
      <c r="AT220" s="356"/>
      <c r="AU220" s="357" t="s">
        <v>5</v>
      </c>
      <c r="AV220" s="358"/>
      <c r="AW220" s="358"/>
      <c r="AX220" s="358"/>
      <c r="AY220" s="358"/>
      <c r="AZ220" s="358"/>
      <c r="BA220" s="358"/>
      <c r="BB220" s="358"/>
      <c r="BC220" s="359" t="s">
        <v>5</v>
      </c>
      <c r="BD220" s="366">
        <f>BD218+BD219</f>
        <v>59011.4</v>
      </c>
      <c r="BE220" s="367"/>
      <c r="BF220" s="367"/>
      <c r="BG220" s="367"/>
      <c r="BH220" s="367"/>
      <c r="BI220" s="367"/>
      <c r="BJ220" s="367"/>
      <c r="BK220" s="367"/>
      <c r="BL220" s="367"/>
      <c r="BM220" s="368"/>
      <c r="BN220" s="366">
        <f>SUM(BN218:BN219)</f>
        <v>70000</v>
      </c>
      <c r="BO220" s="367"/>
      <c r="BP220" s="367"/>
      <c r="BQ220" s="367"/>
      <c r="BR220" s="367"/>
      <c r="BS220" s="367"/>
      <c r="BT220" s="367"/>
      <c r="BU220" s="367"/>
      <c r="BV220" s="368"/>
      <c r="BW220" s="366">
        <f>SUM(BW218:BW219)</f>
        <v>70000</v>
      </c>
      <c r="BX220" s="367"/>
      <c r="BY220" s="367"/>
      <c r="BZ220" s="367"/>
      <c r="CA220" s="367"/>
      <c r="CB220" s="368"/>
      <c r="CG220" s="146"/>
    </row>
    <row r="221" spans="1:85" s="31" customFormat="1" ht="6.6" customHeight="1"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2"/>
      <c r="BO221" s="162"/>
      <c r="BP221" s="162"/>
      <c r="BQ221" s="162"/>
      <c r="BR221" s="162"/>
      <c r="BS221" s="162"/>
      <c r="BT221" s="162"/>
      <c r="BU221" s="162"/>
      <c r="BV221" s="162"/>
      <c r="BW221" s="162"/>
      <c r="BX221" s="162"/>
      <c r="BY221" s="162"/>
      <c r="BZ221" s="162"/>
      <c r="CA221" s="162"/>
      <c r="CB221" s="162"/>
    </row>
    <row r="222" spans="1:85" s="31" customFormat="1" ht="22.5" customHeight="1">
      <c r="A222" s="389" t="s">
        <v>619</v>
      </c>
      <c r="B222" s="389"/>
      <c r="C222" s="389"/>
      <c r="D222" s="389"/>
      <c r="E222" s="389"/>
      <c r="F222" s="389"/>
      <c r="G222" s="389"/>
      <c r="H222" s="389"/>
      <c r="I222" s="389"/>
      <c r="J222" s="389"/>
      <c r="K222" s="389"/>
      <c r="L222" s="389"/>
      <c r="M222" s="389"/>
      <c r="N222" s="389"/>
      <c r="O222" s="389"/>
      <c r="P222" s="389"/>
      <c r="Q222" s="389"/>
      <c r="R222" s="389"/>
      <c r="S222" s="389"/>
      <c r="T222" s="389"/>
      <c r="U222" s="389"/>
      <c r="V222" s="389"/>
      <c r="W222" s="389"/>
      <c r="X222" s="389"/>
      <c r="Y222" s="389"/>
      <c r="Z222" s="389"/>
      <c r="AA222" s="389"/>
      <c r="AB222" s="389"/>
      <c r="AC222" s="389"/>
      <c r="AD222" s="389"/>
      <c r="AE222" s="389"/>
      <c r="AF222" s="389"/>
      <c r="AG222" s="389"/>
      <c r="AH222" s="389"/>
      <c r="AI222" s="389"/>
      <c r="AJ222" s="389"/>
      <c r="AK222" s="389"/>
      <c r="AL222" s="389"/>
      <c r="AM222" s="389"/>
      <c r="AN222" s="389"/>
      <c r="AO222" s="389"/>
      <c r="AP222" s="389"/>
      <c r="AQ222" s="389"/>
      <c r="AR222" s="389"/>
      <c r="AS222" s="389"/>
      <c r="AT222" s="389"/>
      <c r="AU222" s="389"/>
      <c r="AV222" s="389"/>
      <c r="AW222" s="389"/>
      <c r="AX222" s="389"/>
      <c r="AY222" s="389"/>
      <c r="AZ222" s="389"/>
      <c r="BA222" s="389"/>
      <c r="BB222" s="389"/>
      <c r="BC222" s="389"/>
      <c r="BD222" s="389"/>
      <c r="BE222" s="389"/>
      <c r="BF222" s="389"/>
      <c r="BG222" s="389"/>
      <c r="BH222" s="389"/>
      <c r="BI222" s="389"/>
      <c r="BJ222" s="389"/>
      <c r="BK222" s="389"/>
      <c r="BL222" s="389"/>
      <c r="BM222" s="389"/>
      <c r="BN222" s="389"/>
      <c r="BO222" s="389"/>
      <c r="BP222" s="389"/>
      <c r="BQ222" s="389"/>
      <c r="BR222" s="389"/>
      <c r="BS222" s="389"/>
      <c r="BT222" s="389"/>
      <c r="BU222" s="389"/>
      <c r="BV222" s="389"/>
      <c r="BW222" s="389"/>
      <c r="BX222" s="389"/>
      <c r="BY222" s="389"/>
      <c r="BZ222" s="389"/>
      <c r="CA222" s="389"/>
      <c r="CB222" s="389"/>
      <c r="CC222" s="38"/>
    </row>
    <row r="223" spans="1:85" s="31" customFormat="1" ht="12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38"/>
    </row>
    <row r="224" spans="1:85" s="31" customFormat="1" ht="12.75" customHeight="1">
      <c r="A224" s="370" t="s">
        <v>187</v>
      </c>
      <c r="B224" s="371"/>
      <c r="C224" s="371"/>
      <c r="D224" s="372"/>
      <c r="E224" s="379" t="s">
        <v>166</v>
      </c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  <c r="AB224" s="340"/>
      <c r="AC224" s="340"/>
      <c r="AD224" s="340"/>
      <c r="AE224" s="340"/>
      <c r="AF224" s="340"/>
      <c r="AG224" s="340"/>
      <c r="AH224" s="340"/>
      <c r="AI224" s="340"/>
      <c r="AJ224" s="340"/>
      <c r="AK224" s="340"/>
      <c r="AL224" s="340"/>
      <c r="AM224" s="340"/>
      <c r="AN224" s="379" t="s">
        <v>173</v>
      </c>
      <c r="AO224" s="340"/>
      <c r="AP224" s="340"/>
      <c r="AQ224" s="340"/>
      <c r="AR224" s="340"/>
      <c r="AS224" s="340"/>
      <c r="AT224" s="340"/>
      <c r="AU224" s="379" t="s">
        <v>229</v>
      </c>
      <c r="AV224" s="340"/>
      <c r="AW224" s="340"/>
      <c r="AX224" s="340"/>
      <c r="AY224" s="340"/>
      <c r="AZ224" s="340"/>
      <c r="BA224" s="340"/>
      <c r="BB224" s="340"/>
      <c r="BC224" s="340"/>
      <c r="BD224" s="379" t="s">
        <v>315</v>
      </c>
      <c r="BE224" s="340"/>
      <c r="BF224" s="340"/>
      <c r="BG224" s="340"/>
      <c r="BH224" s="340"/>
      <c r="BI224" s="340"/>
      <c r="BJ224" s="340"/>
      <c r="BK224" s="340"/>
      <c r="BL224" s="340"/>
      <c r="BM224" s="340"/>
      <c r="BN224" s="340"/>
      <c r="BO224" s="340"/>
      <c r="BP224" s="340"/>
      <c r="BQ224" s="340"/>
      <c r="BR224" s="340"/>
      <c r="BS224" s="340"/>
      <c r="BT224" s="340"/>
      <c r="BU224" s="340"/>
      <c r="BV224" s="340"/>
      <c r="BW224" s="340"/>
      <c r="BX224" s="340"/>
      <c r="BY224" s="340"/>
      <c r="BZ224" s="340"/>
      <c r="CA224" s="340"/>
      <c r="CB224" s="340"/>
      <c r="CC224" s="38"/>
    </row>
    <row r="225" spans="1:102" s="31" customFormat="1" ht="12.75" customHeight="1">
      <c r="A225" s="373"/>
      <c r="B225" s="374"/>
      <c r="C225" s="374"/>
      <c r="D225" s="375"/>
      <c r="E225" s="340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  <c r="AA225" s="340"/>
      <c r="AB225" s="340"/>
      <c r="AC225" s="340"/>
      <c r="AD225" s="340"/>
      <c r="AE225" s="340"/>
      <c r="AF225" s="340"/>
      <c r="AG225" s="340"/>
      <c r="AH225" s="340"/>
      <c r="AI225" s="340"/>
      <c r="AJ225" s="340"/>
      <c r="AK225" s="340"/>
      <c r="AL225" s="340"/>
      <c r="AM225" s="340"/>
      <c r="AN225" s="340"/>
      <c r="AO225" s="340"/>
      <c r="AP225" s="340"/>
      <c r="AQ225" s="340"/>
      <c r="AR225" s="340"/>
      <c r="AS225" s="340"/>
      <c r="AT225" s="340"/>
      <c r="AU225" s="340"/>
      <c r="AV225" s="340"/>
      <c r="AW225" s="340"/>
      <c r="AX225" s="340"/>
      <c r="AY225" s="340"/>
      <c r="AZ225" s="340"/>
      <c r="BA225" s="340"/>
      <c r="BB225" s="340"/>
      <c r="BC225" s="340"/>
      <c r="BD225" s="370" t="s">
        <v>276</v>
      </c>
      <c r="BE225" s="371"/>
      <c r="BF225" s="371"/>
      <c r="BG225" s="371"/>
      <c r="BH225" s="371"/>
      <c r="BI225" s="371"/>
      <c r="BJ225" s="371"/>
      <c r="BK225" s="371"/>
      <c r="BL225" s="371"/>
      <c r="BM225" s="372"/>
      <c r="BN225" s="379" t="s">
        <v>274</v>
      </c>
      <c r="BO225" s="340"/>
      <c r="BP225" s="340"/>
      <c r="BQ225" s="340"/>
      <c r="BR225" s="340"/>
      <c r="BS225" s="340"/>
      <c r="BT225" s="340"/>
      <c r="BU225" s="340"/>
      <c r="BV225" s="340"/>
      <c r="BW225" s="340"/>
      <c r="BX225" s="340"/>
      <c r="BY225" s="340"/>
      <c r="BZ225" s="340"/>
      <c r="CA225" s="340"/>
      <c r="CB225" s="340"/>
      <c r="CC225" s="38"/>
    </row>
    <row r="226" spans="1:102" s="31" customFormat="1" ht="12.75" customHeight="1">
      <c r="A226" s="376"/>
      <c r="B226" s="377"/>
      <c r="C226" s="377"/>
      <c r="D226" s="378"/>
      <c r="E226" s="340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  <c r="AB226" s="340"/>
      <c r="AC226" s="340"/>
      <c r="AD226" s="340"/>
      <c r="AE226" s="340"/>
      <c r="AF226" s="340"/>
      <c r="AG226" s="340"/>
      <c r="AH226" s="340"/>
      <c r="AI226" s="340"/>
      <c r="AJ226" s="340"/>
      <c r="AK226" s="340"/>
      <c r="AL226" s="340"/>
      <c r="AM226" s="340"/>
      <c r="AN226" s="340"/>
      <c r="AO226" s="340"/>
      <c r="AP226" s="340"/>
      <c r="AQ226" s="340"/>
      <c r="AR226" s="340"/>
      <c r="AS226" s="340"/>
      <c r="AT226" s="340"/>
      <c r="AU226" s="340"/>
      <c r="AV226" s="340"/>
      <c r="AW226" s="340"/>
      <c r="AX226" s="340"/>
      <c r="AY226" s="340"/>
      <c r="AZ226" s="340"/>
      <c r="BA226" s="340"/>
      <c r="BB226" s="340"/>
      <c r="BC226" s="340"/>
      <c r="BD226" s="376"/>
      <c r="BE226" s="377"/>
      <c r="BF226" s="377"/>
      <c r="BG226" s="377"/>
      <c r="BH226" s="377"/>
      <c r="BI226" s="377"/>
      <c r="BJ226" s="377"/>
      <c r="BK226" s="377"/>
      <c r="BL226" s="377"/>
      <c r="BM226" s="378"/>
      <c r="BN226" s="379" t="s">
        <v>485</v>
      </c>
      <c r="BO226" s="340"/>
      <c r="BP226" s="340"/>
      <c r="BQ226" s="340"/>
      <c r="BR226" s="340"/>
      <c r="BS226" s="340"/>
      <c r="BT226" s="340"/>
      <c r="BU226" s="340"/>
      <c r="BV226" s="340"/>
      <c r="BW226" s="390" t="s">
        <v>518</v>
      </c>
      <c r="BX226" s="391"/>
      <c r="BY226" s="391"/>
      <c r="BZ226" s="391"/>
      <c r="CA226" s="391"/>
      <c r="CB226" s="392"/>
      <c r="CC226" s="38"/>
    </row>
    <row r="227" spans="1:102" s="31" customFormat="1" ht="15" customHeight="1">
      <c r="A227" s="361">
        <v>1</v>
      </c>
      <c r="B227" s="362"/>
      <c r="C227" s="362"/>
      <c r="D227" s="363"/>
      <c r="E227" s="346">
        <v>2</v>
      </c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  <c r="U227" s="347"/>
      <c r="V227" s="347"/>
      <c r="W227" s="347"/>
      <c r="X227" s="347"/>
      <c r="Y227" s="347"/>
      <c r="Z227" s="347"/>
      <c r="AA227" s="347"/>
      <c r="AB227" s="347"/>
      <c r="AC227" s="347"/>
      <c r="AD227" s="347"/>
      <c r="AE227" s="347"/>
      <c r="AF227" s="347"/>
      <c r="AG227" s="347"/>
      <c r="AH227" s="347"/>
      <c r="AI227" s="347"/>
      <c r="AJ227" s="347"/>
      <c r="AK227" s="347"/>
      <c r="AL227" s="347"/>
      <c r="AM227" s="347"/>
      <c r="AN227" s="346">
        <v>3</v>
      </c>
      <c r="AO227" s="347"/>
      <c r="AP227" s="347"/>
      <c r="AQ227" s="347"/>
      <c r="AR227" s="347"/>
      <c r="AS227" s="347"/>
      <c r="AT227" s="347"/>
      <c r="AU227" s="348">
        <v>4</v>
      </c>
      <c r="AV227" s="348"/>
      <c r="AW227" s="348"/>
      <c r="AX227" s="348"/>
      <c r="AY227" s="348"/>
      <c r="AZ227" s="348"/>
      <c r="BA227" s="348"/>
      <c r="BB227" s="348"/>
      <c r="BC227" s="348"/>
      <c r="BD227" s="348">
        <v>5</v>
      </c>
      <c r="BE227" s="348"/>
      <c r="BF227" s="348"/>
      <c r="BG227" s="348"/>
      <c r="BH227" s="348"/>
      <c r="BI227" s="348"/>
      <c r="BJ227" s="348"/>
      <c r="BK227" s="348"/>
      <c r="BL227" s="348"/>
      <c r="BM227" s="348"/>
      <c r="BN227" s="348">
        <v>6</v>
      </c>
      <c r="BO227" s="348"/>
      <c r="BP227" s="348"/>
      <c r="BQ227" s="348"/>
      <c r="BR227" s="348"/>
      <c r="BS227" s="348"/>
      <c r="BT227" s="348"/>
      <c r="BU227" s="348"/>
      <c r="BV227" s="348"/>
      <c r="BW227" s="348">
        <v>7</v>
      </c>
      <c r="BX227" s="348"/>
      <c r="BY227" s="348"/>
      <c r="BZ227" s="348"/>
      <c r="CA227" s="348"/>
      <c r="CB227" s="348"/>
      <c r="CC227" s="38"/>
      <c r="CD227" s="163"/>
      <c r="CE227" s="163"/>
      <c r="CF227" s="163"/>
      <c r="CG227" s="163"/>
      <c r="CH227" s="163"/>
      <c r="CI227" s="163"/>
      <c r="CJ227" s="163"/>
      <c r="CK227" s="163"/>
      <c r="CL227" s="163"/>
      <c r="CM227" s="163"/>
      <c r="CN227" s="163"/>
      <c r="CO227" s="163"/>
      <c r="CP227" s="163"/>
      <c r="CQ227" s="163"/>
      <c r="CR227" s="163"/>
      <c r="CS227" s="163"/>
      <c r="CT227" s="163"/>
      <c r="CU227" s="163"/>
      <c r="CV227" s="163"/>
      <c r="CW227" s="163"/>
      <c r="CX227" s="163"/>
    </row>
    <row r="228" spans="1:102" s="31" customFormat="1" ht="15">
      <c r="A228" s="341" t="s">
        <v>197</v>
      </c>
      <c r="B228" s="342"/>
      <c r="C228" s="342"/>
      <c r="D228" s="343"/>
      <c r="E228" s="344" t="s">
        <v>397</v>
      </c>
      <c r="F228" s="345"/>
      <c r="G228" s="345"/>
      <c r="H228" s="345"/>
      <c r="I228" s="345"/>
      <c r="J228" s="345"/>
      <c r="K228" s="345"/>
      <c r="L228" s="345"/>
      <c r="M228" s="345"/>
      <c r="N228" s="345"/>
      <c r="O228" s="345"/>
      <c r="P228" s="345"/>
      <c r="Q228" s="345"/>
      <c r="R228" s="345"/>
      <c r="S228" s="345"/>
      <c r="T228" s="345"/>
      <c r="U228" s="345"/>
      <c r="V228" s="345"/>
      <c r="W228" s="345"/>
      <c r="X228" s="345"/>
      <c r="Y228" s="345"/>
      <c r="Z228" s="345"/>
      <c r="AA228" s="345"/>
      <c r="AB228" s="345"/>
      <c r="AC228" s="345"/>
      <c r="AD228" s="345"/>
      <c r="AE228" s="345"/>
      <c r="AF228" s="345"/>
      <c r="AG228" s="345"/>
      <c r="AH228" s="345"/>
      <c r="AI228" s="345"/>
      <c r="AJ228" s="345"/>
      <c r="AK228" s="345"/>
      <c r="AL228" s="345"/>
      <c r="AM228" s="345"/>
      <c r="AN228" s="346"/>
      <c r="AO228" s="347"/>
      <c r="AP228" s="347"/>
      <c r="AQ228" s="347"/>
      <c r="AR228" s="347"/>
      <c r="AS228" s="347"/>
      <c r="AT228" s="347"/>
      <c r="AU228" s="348"/>
      <c r="AV228" s="348"/>
      <c r="AW228" s="348"/>
      <c r="AX228" s="348"/>
      <c r="AY228" s="348"/>
      <c r="AZ228" s="348"/>
      <c r="BA228" s="348"/>
      <c r="BB228" s="348"/>
      <c r="BC228" s="348"/>
      <c r="BD228" s="386">
        <v>15000</v>
      </c>
      <c r="BE228" s="387"/>
      <c r="BF228" s="387"/>
      <c r="BG228" s="387"/>
      <c r="BH228" s="387"/>
      <c r="BI228" s="387"/>
      <c r="BJ228" s="387"/>
      <c r="BK228" s="387"/>
      <c r="BL228" s="387"/>
      <c r="BM228" s="388"/>
      <c r="BN228" s="386">
        <v>15000</v>
      </c>
      <c r="BO228" s="387"/>
      <c r="BP228" s="387"/>
      <c r="BQ228" s="387"/>
      <c r="BR228" s="387"/>
      <c r="BS228" s="387"/>
      <c r="BT228" s="387"/>
      <c r="BU228" s="387"/>
      <c r="BV228" s="388"/>
      <c r="BW228" s="386">
        <v>15000</v>
      </c>
      <c r="BX228" s="387"/>
      <c r="BY228" s="387"/>
      <c r="BZ228" s="387"/>
      <c r="CA228" s="387"/>
      <c r="CB228" s="388"/>
      <c r="CC228" s="39"/>
      <c r="CD228" s="163"/>
      <c r="CE228" s="163"/>
      <c r="CF228" s="163"/>
      <c r="CG228" s="163"/>
      <c r="CH228" s="163"/>
      <c r="CI228" s="163"/>
      <c r="CJ228" s="163"/>
      <c r="CK228" s="163"/>
      <c r="CL228" s="163"/>
      <c r="CM228" s="163"/>
      <c r="CN228" s="163"/>
      <c r="CO228" s="163"/>
      <c r="CP228" s="163"/>
      <c r="CQ228" s="163"/>
      <c r="CR228" s="163"/>
      <c r="CS228" s="163"/>
      <c r="CT228" s="163"/>
      <c r="CU228" s="163"/>
      <c r="CV228" s="163"/>
      <c r="CW228" s="163"/>
      <c r="CX228" s="163"/>
    </row>
    <row r="229" spans="1:102" s="31" customFormat="1" ht="12" customHeight="1">
      <c r="A229" s="350"/>
      <c r="B229" s="351"/>
      <c r="C229" s="351"/>
      <c r="D229" s="352"/>
      <c r="E229" s="353" t="s">
        <v>168</v>
      </c>
      <c r="F229" s="354"/>
      <c r="G229" s="354"/>
      <c r="H229" s="354"/>
      <c r="I229" s="354"/>
      <c r="J229" s="354"/>
      <c r="K229" s="354"/>
      <c r="L229" s="354"/>
      <c r="M229" s="354"/>
      <c r="N229" s="354"/>
      <c r="O229" s="354"/>
      <c r="P229" s="354"/>
      <c r="Q229" s="354"/>
      <c r="R229" s="354"/>
      <c r="S229" s="354"/>
      <c r="T229" s="354"/>
      <c r="U229" s="354"/>
      <c r="V229" s="354"/>
      <c r="W229" s="354"/>
      <c r="X229" s="354"/>
      <c r="Y229" s="354"/>
      <c r="Z229" s="354"/>
      <c r="AA229" s="354"/>
      <c r="AB229" s="354"/>
      <c r="AC229" s="354"/>
      <c r="AD229" s="354"/>
      <c r="AE229" s="354"/>
      <c r="AF229" s="354"/>
      <c r="AG229" s="354"/>
      <c r="AH229" s="354"/>
      <c r="AI229" s="354"/>
      <c r="AJ229" s="354"/>
      <c r="AK229" s="354"/>
      <c r="AL229" s="354"/>
      <c r="AM229" s="354"/>
      <c r="AN229" s="355" t="s">
        <v>5</v>
      </c>
      <c r="AO229" s="356"/>
      <c r="AP229" s="356"/>
      <c r="AQ229" s="356"/>
      <c r="AR229" s="356"/>
      <c r="AS229" s="356" t="s">
        <v>5</v>
      </c>
      <c r="AT229" s="356"/>
      <c r="AU229" s="357" t="s">
        <v>5</v>
      </c>
      <c r="AV229" s="358"/>
      <c r="AW229" s="358"/>
      <c r="AX229" s="358"/>
      <c r="AY229" s="358"/>
      <c r="AZ229" s="358"/>
      <c r="BA229" s="358"/>
      <c r="BB229" s="358"/>
      <c r="BC229" s="359" t="s">
        <v>5</v>
      </c>
      <c r="BD229" s="366">
        <f>BD228</f>
        <v>15000</v>
      </c>
      <c r="BE229" s="367"/>
      <c r="BF229" s="367"/>
      <c r="BG229" s="367"/>
      <c r="BH229" s="367"/>
      <c r="BI229" s="367"/>
      <c r="BJ229" s="367"/>
      <c r="BK229" s="367"/>
      <c r="BL229" s="367"/>
      <c r="BM229" s="368"/>
      <c r="BN229" s="366">
        <f>BN228</f>
        <v>15000</v>
      </c>
      <c r="BO229" s="367"/>
      <c r="BP229" s="367"/>
      <c r="BQ229" s="367"/>
      <c r="BR229" s="367"/>
      <c r="BS229" s="367"/>
      <c r="BT229" s="367"/>
      <c r="BU229" s="367"/>
      <c r="BV229" s="368"/>
      <c r="BW229" s="366">
        <f>BW228</f>
        <v>15000</v>
      </c>
      <c r="BX229" s="367"/>
      <c r="BY229" s="367"/>
      <c r="BZ229" s="367"/>
      <c r="CA229" s="367"/>
      <c r="CB229" s="368"/>
      <c r="CC229" s="39"/>
      <c r="CG229" s="146"/>
    </row>
    <row r="230" spans="1:102" s="31" customFormat="1" ht="13.15" customHeight="1">
      <c r="A230" s="38"/>
      <c r="B230" s="38"/>
      <c r="C230" s="38"/>
      <c r="D230" s="38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39"/>
      <c r="CD230" s="153"/>
      <c r="CE230" s="37"/>
      <c r="CG230" s="146"/>
    </row>
    <row r="231" spans="1:102" s="38" customFormat="1" ht="15" customHeight="1">
      <c r="A231" s="389" t="s">
        <v>620</v>
      </c>
      <c r="B231" s="389"/>
      <c r="C231" s="389"/>
      <c r="D231" s="389"/>
      <c r="E231" s="389"/>
      <c r="F231" s="389"/>
      <c r="G231" s="389"/>
      <c r="H231" s="389"/>
      <c r="I231" s="389"/>
      <c r="J231" s="389"/>
      <c r="K231" s="389"/>
      <c r="L231" s="389"/>
      <c r="M231" s="389"/>
      <c r="N231" s="389"/>
      <c r="O231" s="389"/>
      <c r="P231" s="389"/>
      <c r="Q231" s="389"/>
      <c r="R231" s="389"/>
      <c r="S231" s="389"/>
      <c r="T231" s="389"/>
      <c r="U231" s="389"/>
      <c r="V231" s="389"/>
      <c r="W231" s="389"/>
      <c r="X231" s="389"/>
      <c r="Y231" s="389"/>
      <c r="Z231" s="389"/>
      <c r="AA231" s="389"/>
      <c r="AB231" s="389"/>
      <c r="AC231" s="389"/>
      <c r="AD231" s="389"/>
      <c r="AE231" s="389"/>
      <c r="AF231" s="389"/>
      <c r="AG231" s="389"/>
      <c r="AH231" s="389"/>
      <c r="AI231" s="389"/>
      <c r="AJ231" s="389"/>
      <c r="AK231" s="389"/>
      <c r="AL231" s="389"/>
      <c r="AM231" s="389"/>
      <c r="AN231" s="389"/>
      <c r="AO231" s="389"/>
      <c r="AP231" s="389"/>
      <c r="AQ231" s="389"/>
      <c r="AR231" s="389"/>
      <c r="AS231" s="389"/>
      <c r="AT231" s="389"/>
      <c r="AU231" s="389"/>
      <c r="AV231" s="389"/>
      <c r="AW231" s="389"/>
      <c r="AX231" s="389"/>
      <c r="AY231" s="389"/>
      <c r="AZ231" s="389"/>
      <c r="BA231" s="389"/>
      <c r="BB231" s="389"/>
      <c r="BC231" s="389"/>
      <c r="BD231" s="389"/>
      <c r="BE231" s="389"/>
      <c r="BF231" s="389"/>
      <c r="BG231" s="389"/>
      <c r="BH231" s="389"/>
      <c r="BI231" s="389"/>
      <c r="BJ231" s="389"/>
      <c r="BK231" s="389"/>
      <c r="BL231" s="389"/>
      <c r="BM231" s="389"/>
      <c r="BN231" s="389"/>
      <c r="BO231" s="389"/>
      <c r="BP231" s="389"/>
      <c r="BQ231" s="389"/>
      <c r="BR231" s="389"/>
      <c r="BS231" s="389"/>
      <c r="BT231" s="389"/>
      <c r="BU231" s="389"/>
      <c r="BV231" s="389"/>
      <c r="BW231" s="389"/>
      <c r="BX231" s="389"/>
      <c r="BY231" s="389"/>
      <c r="BZ231" s="389"/>
      <c r="CA231" s="389"/>
      <c r="CB231" s="389"/>
      <c r="CC231" s="31"/>
      <c r="CG231" s="164"/>
    </row>
    <row r="232" spans="1:102" s="38" customFormat="1" ht="1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1"/>
      <c r="CG232" s="164"/>
    </row>
    <row r="233" spans="1:102" s="38" customFormat="1" ht="15" customHeight="1">
      <c r="A233" s="370" t="s">
        <v>187</v>
      </c>
      <c r="B233" s="371"/>
      <c r="C233" s="371"/>
      <c r="D233" s="372"/>
      <c r="E233" s="379" t="s">
        <v>166</v>
      </c>
      <c r="F233" s="340"/>
      <c r="G233" s="340"/>
      <c r="H233" s="340"/>
      <c r="I233" s="340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  <c r="AA233" s="340"/>
      <c r="AB233" s="340"/>
      <c r="AC233" s="340"/>
      <c r="AD233" s="340"/>
      <c r="AE233" s="340"/>
      <c r="AF233" s="340"/>
      <c r="AG233" s="340"/>
      <c r="AH233" s="340"/>
      <c r="AI233" s="340"/>
      <c r="AJ233" s="340"/>
      <c r="AK233" s="340"/>
      <c r="AL233" s="340"/>
      <c r="AM233" s="340"/>
      <c r="AN233" s="379" t="s">
        <v>173</v>
      </c>
      <c r="AO233" s="340"/>
      <c r="AP233" s="340"/>
      <c r="AQ233" s="340"/>
      <c r="AR233" s="340"/>
      <c r="AS233" s="340"/>
      <c r="AT233" s="340"/>
      <c r="AU233" s="379" t="s">
        <v>229</v>
      </c>
      <c r="AV233" s="340"/>
      <c r="AW233" s="340"/>
      <c r="AX233" s="340"/>
      <c r="AY233" s="340"/>
      <c r="AZ233" s="340"/>
      <c r="BA233" s="340"/>
      <c r="BB233" s="340"/>
      <c r="BC233" s="340"/>
      <c r="BD233" s="379" t="s">
        <v>315</v>
      </c>
      <c r="BE233" s="340"/>
      <c r="BF233" s="340"/>
      <c r="BG233" s="340"/>
      <c r="BH233" s="340"/>
      <c r="BI233" s="340"/>
      <c r="BJ233" s="340"/>
      <c r="BK233" s="340"/>
      <c r="BL233" s="340"/>
      <c r="BM233" s="340"/>
      <c r="BN233" s="340"/>
      <c r="BO233" s="340"/>
      <c r="BP233" s="340"/>
      <c r="BQ233" s="340"/>
      <c r="BR233" s="340"/>
      <c r="BS233" s="340"/>
      <c r="BT233" s="340"/>
      <c r="BU233" s="340"/>
      <c r="BV233" s="340"/>
      <c r="BW233" s="340"/>
      <c r="BX233" s="340"/>
      <c r="BY233" s="340"/>
      <c r="BZ233" s="340"/>
      <c r="CA233" s="340"/>
      <c r="CB233" s="340"/>
      <c r="CC233" s="31"/>
      <c r="CG233" s="164"/>
    </row>
    <row r="234" spans="1:102" s="38" customFormat="1" ht="12.6" customHeight="1">
      <c r="A234" s="373"/>
      <c r="B234" s="374"/>
      <c r="C234" s="374"/>
      <c r="D234" s="375"/>
      <c r="E234" s="340"/>
      <c r="F234" s="340"/>
      <c r="G234" s="340"/>
      <c r="H234" s="340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40"/>
      <c r="W234" s="340"/>
      <c r="X234" s="340"/>
      <c r="Y234" s="340"/>
      <c r="Z234" s="340"/>
      <c r="AA234" s="340"/>
      <c r="AB234" s="340"/>
      <c r="AC234" s="340"/>
      <c r="AD234" s="340"/>
      <c r="AE234" s="340"/>
      <c r="AF234" s="340"/>
      <c r="AG234" s="340"/>
      <c r="AH234" s="340"/>
      <c r="AI234" s="340"/>
      <c r="AJ234" s="340"/>
      <c r="AK234" s="340"/>
      <c r="AL234" s="340"/>
      <c r="AM234" s="340"/>
      <c r="AN234" s="340"/>
      <c r="AO234" s="340"/>
      <c r="AP234" s="340"/>
      <c r="AQ234" s="340"/>
      <c r="AR234" s="340"/>
      <c r="AS234" s="340"/>
      <c r="AT234" s="340"/>
      <c r="AU234" s="340"/>
      <c r="AV234" s="340"/>
      <c r="AW234" s="340"/>
      <c r="AX234" s="340"/>
      <c r="AY234" s="340"/>
      <c r="AZ234" s="340"/>
      <c r="BA234" s="340"/>
      <c r="BB234" s="340"/>
      <c r="BC234" s="340"/>
      <c r="BD234" s="370" t="s">
        <v>276</v>
      </c>
      <c r="BE234" s="371"/>
      <c r="BF234" s="371"/>
      <c r="BG234" s="371"/>
      <c r="BH234" s="371"/>
      <c r="BI234" s="371"/>
      <c r="BJ234" s="371"/>
      <c r="BK234" s="371"/>
      <c r="BL234" s="371"/>
      <c r="BM234" s="372"/>
      <c r="BN234" s="379" t="s">
        <v>274</v>
      </c>
      <c r="BO234" s="340"/>
      <c r="BP234" s="340"/>
      <c r="BQ234" s="340"/>
      <c r="BR234" s="340"/>
      <c r="BS234" s="340"/>
      <c r="BT234" s="340"/>
      <c r="BU234" s="340"/>
      <c r="BV234" s="340"/>
      <c r="BW234" s="340"/>
      <c r="BX234" s="340"/>
      <c r="BY234" s="340"/>
      <c r="BZ234" s="340"/>
      <c r="CA234" s="340"/>
      <c r="CB234" s="340"/>
      <c r="CC234" s="31"/>
      <c r="CG234" s="164"/>
    </row>
    <row r="235" spans="1:102" s="38" customFormat="1" ht="21" customHeight="1">
      <c r="A235" s="376"/>
      <c r="B235" s="377"/>
      <c r="C235" s="377"/>
      <c r="D235" s="378"/>
      <c r="E235" s="340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  <c r="AA235" s="340"/>
      <c r="AB235" s="340"/>
      <c r="AC235" s="340"/>
      <c r="AD235" s="340"/>
      <c r="AE235" s="340"/>
      <c r="AF235" s="340"/>
      <c r="AG235" s="340"/>
      <c r="AH235" s="340"/>
      <c r="AI235" s="340"/>
      <c r="AJ235" s="340"/>
      <c r="AK235" s="340"/>
      <c r="AL235" s="340"/>
      <c r="AM235" s="340"/>
      <c r="AN235" s="340"/>
      <c r="AO235" s="340"/>
      <c r="AP235" s="340"/>
      <c r="AQ235" s="340"/>
      <c r="AR235" s="340"/>
      <c r="AS235" s="340"/>
      <c r="AT235" s="340"/>
      <c r="AU235" s="340"/>
      <c r="AV235" s="340"/>
      <c r="AW235" s="340"/>
      <c r="AX235" s="340"/>
      <c r="AY235" s="340"/>
      <c r="AZ235" s="340"/>
      <c r="BA235" s="340"/>
      <c r="BB235" s="340"/>
      <c r="BC235" s="340"/>
      <c r="BD235" s="376"/>
      <c r="BE235" s="377"/>
      <c r="BF235" s="377"/>
      <c r="BG235" s="377"/>
      <c r="BH235" s="377"/>
      <c r="BI235" s="377"/>
      <c r="BJ235" s="377"/>
      <c r="BK235" s="377"/>
      <c r="BL235" s="377"/>
      <c r="BM235" s="378"/>
      <c r="BN235" s="379" t="s">
        <v>485</v>
      </c>
      <c r="BO235" s="340"/>
      <c r="BP235" s="340"/>
      <c r="BQ235" s="340"/>
      <c r="BR235" s="340"/>
      <c r="BS235" s="340"/>
      <c r="BT235" s="340"/>
      <c r="BU235" s="340"/>
      <c r="BV235" s="340"/>
      <c r="BW235" s="390" t="s">
        <v>518</v>
      </c>
      <c r="BX235" s="391"/>
      <c r="BY235" s="391"/>
      <c r="BZ235" s="391"/>
      <c r="CA235" s="391"/>
      <c r="CB235" s="392"/>
      <c r="CC235" s="31"/>
      <c r="CG235" s="164"/>
    </row>
    <row r="236" spans="1:102" s="38" customFormat="1" ht="16.149999999999999" customHeight="1">
      <c r="A236" s="361">
        <v>1</v>
      </c>
      <c r="B236" s="362"/>
      <c r="C236" s="362"/>
      <c r="D236" s="363"/>
      <c r="E236" s="346">
        <v>2</v>
      </c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7"/>
      <c r="AA236" s="347"/>
      <c r="AB236" s="347"/>
      <c r="AC236" s="347"/>
      <c r="AD236" s="347"/>
      <c r="AE236" s="347"/>
      <c r="AF236" s="347"/>
      <c r="AG236" s="347"/>
      <c r="AH236" s="347"/>
      <c r="AI236" s="347"/>
      <c r="AJ236" s="347"/>
      <c r="AK236" s="347"/>
      <c r="AL236" s="347"/>
      <c r="AM236" s="347"/>
      <c r="AN236" s="346">
        <v>3</v>
      </c>
      <c r="AO236" s="347"/>
      <c r="AP236" s="347"/>
      <c r="AQ236" s="347"/>
      <c r="AR236" s="347"/>
      <c r="AS236" s="347"/>
      <c r="AT236" s="347"/>
      <c r="AU236" s="348">
        <v>4</v>
      </c>
      <c r="AV236" s="348"/>
      <c r="AW236" s="348"/>
      <c r="AX236" s="348"/>
      <c r="AY236" s="348"/>
      <c r="AZ236" s="348"/>
      <c r="BA236" s="348"/>
      <c r="BB236" s="348"/>
      <c r="BC236" s="348"/>
      <c r="BD236" s="348">
        <v>5</v>
      </c>
      <c r="BE236" s="348"/>
      <c r="BF236" s="348"/>
      <c r="BG236" s="348"/>
      <c r="BH236" s="348"/>
      <c r="BI236" s="348"/>
      <c r="BJ236" s="348"/>
      <c r="BK236" s="348"/>
      <c r="BL236" s="348"/>
      <c r="BM236" s="348"/>
      <c r="BN236" s="348">
        <v>6</v>
      </c>
      <c r="BO236" s="348"/>
      <c r="BP236" s="348"/>
      <c r="BQ236" s="348"/>
      <c r="BR236" s="348"/>
      <c r="BS236" s="348"/>
      <c r="BT236" s="348"/>
      <c r="BU236" s="348"/>
      <c r="BV236" s="348"/>
      <c r="BW236" s="348">
        <v>7</v>
      </c>
      <c r="BX236" s="348"/>
      <c r="BY236" s="348"/>
      <c r="BZ236" s="348"/>
      <c r="CA236" s="348"/>
      <c r="CB236" s="348"/>
      <c r="CC236" s="31"/>
      <c r="CG236" s="164"/>
    </row>
    <row r="237" spans="1:102" s="38" customFormat="1" ht="15" hidden="1">
      <c r="A237" s="341" t="s">
        <v>197</v>
      </c>
      <c r="B237" s="342"/>
      <c r="C237" s="342"/>
      <c r="D237" s="343"/>
      <c r="E237" s="344" t="s">
        <v>386</v>
      </c>
      <c r="F237" s="345"/>
      <c r="G237" s="345"/>
      <c r="H237" s="345"/>
      <c r="I237" s="345"/>
      <c r="J237" s="345"/>
      <c r="K237" s="345"/>
      <c r="L237" s="345"/>
      <c r="M237" s="345"/>
      <c r="N237" s="345"/>
      <c r="O237" s="345"/>
      <c r="P237" s="345"/>
      <c r="Q237" s="345"/>
      <c r="R237" s="345"/>
      <c r="S237" s="345"/>
      <c r="T237" s="345"/>
      <c r="U237" s="345"/>
      <c r="V237" s="345"/>
      <c r="W237" s="345"/>
      <c r="X237" s="345"/>
      <c r="Y237" s="345"/>
      <c r="Z237" s="345"/>
      <c r="AA237" s="345"/>
      <c r="AB237" s="345"/>
      <c r="AC237" s="345"/>
      <c r="AD237" s="345"/>
      <c r="AE237" s="345"/>
      <c r="AF237" s="345"/>
      <c r="AG237" s="345"/>
      <c r="AH237" s="345"/>
      <c r="AI237" s="345"/>
      <c r="AJ237" s="345"/>
      <c r="AK237" s="345"/>
      <c r="AL237" s="345"/>
      <c r="AM237" s="345"/>
      <c r="AN237" s="380"/>
      <c r="AO237" s="381"/>
      <c r="AP237" s="381"/>
      <c r="AQ237" s="381"/>
      <c r="AR237" s="381"/>
      <c r="AS237" s="381"/>
      <c r="AT237" s="382"/>
      <c r="AU237" s="383"/>
      <c r="AV237" s="381"/>
      <c r="AW237" s="381"/>
      <c r="AX237" s="381"/>
      <c r="AY237" s="381"/>
      <c r="AZ237" s="381"/>
      <c r="BA237" s="381"/>
      <c r="BB237" s="381"/>
      <c r="BC237" s="382"/>
      <c r="BD237" s="383"/>
      <c r="BE237" s="381"/>
      <c r="BF237" s="381"/>
      <c r="BG237" s="381"/>
      <c r="BH237" s="381"/>
      <c r="BI237" s="381"/>
      <c r="BJ237" s="381"/>
      <c r="BK237" s="381"/>
      <c r="BL237" s="381"/>
      <c r="BM237" s="382"/>
      <c r="BN237" s="383">
        <f>BD237</f>
        <v>0</v>
      </c>
      <c r="BO237" s="381"/>
      <c r="BP237" s="381"/>
      <c r="BQ237" s="381"/>
      <c r="BR237" s="381"/>
      <c r="BS237" s="381"/>
      <c r="BT237" s="381"/>
      <c r="BU237" s="381"/>
      <c r="BV237" s="382"/>
      <c r="BW237" s="383">
        <f>BD237</f>
        <v>0</v>
      </c>
      <c r="BX237" s="381"/>
      <c r="BY237" s="381"/>
      <c r="BZ237" s="381"/>
      <c r="CA237" s="381"/>
      <c r="CB237" s="382"/>
      <c r="CC237" s="31"/>
      <c r="CG237" s="164"/>
    </row>
    <row r="238" spans="1:102" s="38" customFormat="1" ht="22.5" customHeight="1">
      <c r="A238" s="341" t="s">
        <v>197</v>
      </c>
      <c r="B238" s="342"/>
      <c r="C238" s="342"/>
      <c r="D238" s="343"/>
      <c r="E238" s="384" t="s">
        <v>398</v>
      </c>
      <c r="F238" s="385"/>
      <c r="G238" s="385"/>
      <c r="H238" s="385"/>
      <c r="I238" s="385"/>
      <c r="J238" s="385"/>
      <c r="K238" s="385"/>
      <c r="L238" s="385"/>
      <c r="M238" s="385"/>
      <c r="N238" s="385"/>
      <c r="O238" s="385"/>
      <c r="P238" s="385"/>
      <c r="Q238" s="385"/>
      <c r="R238" s="385"/>
      <c r="S238" s="385"/>
      <c r="T238" s="385"/>
      <c r="U238" s="385"/>
      <c r="V238" s="385"/>
      <c r="W238" s="385"/>
      <c r="X238" s="385"/>
      <c r="Y238" s="385"/>
      <c r="Z238" s="385"/>
      <c r="AA238" s="385"/>
      <c r="AB238" s="385"/>
      <c r="AC238" s="385"/>
      <c r="AD238" s="385"/>
      <c r="AE238" s="385"/>
      <c r="AF238" s="385"/>
      <c r="AG238" s="385"/>
      <c r="AH238" s="385"/>
      <c r="AI238" s="385"/>
      <c r="AJ238" s="385"/>
      <c r="AK238" s="385"/>
      <c r="AL238" s="385"/>
      <c r="AM238" s="385"/>
      <c r="AN238" s="380"/>
      <c r="AO238" s="381"/>
      <c r="AP238" s="381"/>
      <c r="AQ238" s="381"/>
      <c r="AR238" s="381"/>
      <c r="AS238" s="381"/>
      <c r="AT238" s="382"/>
      <c r="AU238" s="383"/>
      <c r="AV238" s="381"/>
      <c r="AW238" s="381"/>
      <c r="AX238" s="381"/>
      <c r="AY238" s="381"/>
      <c r="AZ238" s="381"/>
      <c r="BA238" s="381"/>
      <c r="BB238" s="381"/>
      <c r="BC238" s="382"/>
      <c r="BD238" s="386">
        <f>45000+100000</f>
        <v>145000</v>
      </c>
      <c r="BE238" s="387"/>
      <c r="BF238" s="387"/>
      <c r="BG238" s="387"/>
      <c r="BH238" s="387"/>
      <c r="BI238" s="387"/>
      <c r="BJ238" s="387"/>
      <c r="BK238" s="387"/>
      <c r="BL238" s="387"/>
      <c r="BM238" s="388"/>
      <c r="BN238" s="386">
        <v>45000</v>
      </c>
      <c r="BO238" s="387"/>
      <c r="BP238" s="387"/>
      <c r="BQ238" s="387"/>
      <c r="BR238" s="387"/>
      <c r="BS238" s="387"/>
      <c r="BT238" s="387"/>
      <c r="BU238" s="387"/>
      <c r="BV238" s="388"/>
      <c r="BW238" s="386">
        <v>45000</v>
      </c>
      <c r="BX238" s="387"/>
      <c r="BY238" s="387"/>
      <c r="BZ238" s="387"/>
      <c r="CA238" s="387"/>
      <c r="CB238" s="388"/>
      <c r="CC238" s="31"/>
      <c r="CG238" s="164"/>
    </row>
    <row r="239" spans="1:102" s="38" customFormat="1" ht="16.5" hidden="1" customHeight="1">
      <c r="A239" s="341" t="s">
        <v>137</v>
      </c>
      <c r="B239" s="342"/>
      <c r="C239" s="342"/>
      <c r="D239" s="343"/>
      <c r="E239" s="344" t="s">
        <v>387</v>
      </c>
      <c r="F239" s="345"/>
      <c r="G239" s="345"/>
      <c r="H239" s="345"/>
      <c r="I239" s="345"/>
      <c r="J239" s="345"/>
      <c r="K239" s="345"/>
      <c r="L239" s="345"/>
      <c r="M239" s="345"/>
      <c r="N239" s="345"/>
      <c r="O239" s="345"/>
      <c r="P239" s="345"/>
      <c r="Q239" s="345"/>
      <c r="R239" s="345"/>
      <c r="S239" s="345"/>
      <c r="T239" s="345"/>
      <c r="U239" s="345"/>
      <c r="V239" s="345"/>
      <c r="W239" s="345"/>
      <c r="X239" s="345"/>
      <c r="Y239" s="345"/>
      <c r="Z239" s="345"/>
      <c r="AA239" s="345"/>
      <c r="AB239" s="345"/>
      <c r="AC239" s="345"/>
      <c r="AD239" s="345"/>
      <c r="AE239" s="345"/>
      <c r="AF239" s="345"/>
      <c r="AG239" s="345"/>
      <c r="AH239" s="345"/>
      <c r="AI239" s="345"/>
      <c r="AJ239" s="345"/>
      <c r="AK239" s="345"/>
      <c r="AL239" s="345"/>
      <c r="AM239" s="345"/>
      <c r="AN239" s="380"/>
      <c r="AO239" s="381"/>
      <c r="AP239" s="381"/>
      <c r="AQ239" s="381"/>
      <c r="AR239" s="381"/>
      <c r="AS239" s="381"/>
      <c r="AT239" s="382"/>
      <c r="AU239" s="383"/>
      <c r="AV239" s="381"/>
      <c r="AW239" s="381"/>
      <c r="AX239" s="381"/>
      <c r="AY239" s="381"/>
      <c r="AZ239" s="381"/>
      <c r="BA239" s="381"/>
      <c r="BB239" s="381"/>
      <c r="BC239" s="382"/>
      <c r="BD239" s="386"/>
      <c r="BE239" s="387"/>
      <c r="BF239" s="387"/>
      <c r="BG239" s="387"/>
      <c r="BH239" s="387"/>
      <c r="BI239" s="387"/>
      <c r="BJ239" s="387"/>
      <c r="BK239" s="387"/>
      <c r="BL239" s="387"/>
      <c r="BM239" s="388"/>
      <c r="BN239" s="386"/>
      <c r="BO239" s="387"/>
      <c r="BP239" s="387"/>
      <c r="BQ239" s="387"/>
      <c r="BR239" s="387"/>
      <c r="BS239" s="387"/>
      <c r="BT239" s="387"/>
      <c r="BU239" s="387"/>
      <c r="BV239" s="388"/>
      <c r="BW239" s="386"/>
      <c r="BX239" s="387"/>
      <c r="BY239" s="387"/>
      <c r="BZ239" s="387"/>
      <c r="CA239" s="387"/>
      <c r="CB239" s="388"/>
      <c r="CC239" s="31"/>
      <c r="CG239" s="164"/>
    </row>
    <row r="240" spans="1:102" s="38" customFormat="1" ht="15">
      <c r="A240" s="350"/>
      <c r="B240" s="351"/>
      <c r="C240" s="351"/>
      <c r="D240" s="352"/>
      <c r="E240" s="353" t="s">
        <v>168</v>
      </c>
      <c r="F240" s="354"/>
      <c r="G240" s="354"/>
      <c r="H240" s="354"/>
      <c r="I240" s="354"/>
      <c r="J240" s="354"/>
      <c r="K240" s="354"/>
      <c r="L240" s="354"/>
      <c r="M240" s="354"/>
      <c r="N240" s="354"/>
      <c r="O240" s="354"/>
      <c r="P240" s="354"/>
      <c r="Q240" s="354"/>
      <c r="R240" s="354"/>
      <c r="S240" s="354"/>
      <c r="T240" s="354"/>
      <c r="U240" s="354"/>
      <c r="V240" s="354"/>
      <c r="W240" s="354"/>
      <c r="X240" s="354"/>
      <c r="Y240" s="354"/>
      <c r="Z240" s="354"/>
      <c r="AA240" s="354"/>
      <c r="AB240" s="354"/>
      <c r="AC240" s="354"/>
      <c r="AD240" s="354"/>
      <c r="AE240" s="354"/>
      <c r="AF240" s="354"/>
      <c r="AG240" s="354"/>
      <c r="AH240" s="354"/>
      <c r="AI240" s="354"/>
      <c r="AJ240" s="354"/>
      <c r="AK240" s="354"/>
      <c r="AL240" s="354"/>
      <c r="AM240" s="354"/>
      <c r="AN240" s="355" t="s">
        <v>5</v>
      </c>
      <c r="AO240" s="356"/>
      <c r="AP240" s="356"/>
      <c r="AQ240" s="356"/>
      <c r="AR240" s="356"/>
      <c r="AS240" s="356" t="s">
        <v>5</v>
      </c>
      <c r="AT240" s="356"/>
      <c r="AU240" s="357" t="s">
        <v>5</v>
      </c>
      <c r="AV240" s="358"/>
      <c r="AW240" s="358"/>
      <c r="AX240" s="358"/>
      <c r="AY240" s="358"/>
      <c r="AZ240" s="358"/>
      <c r="BA240" s="358"/>
      <c r="BB240" s="358"/>
      <c r="BC240" s="359" t="s">
        <v>5</v>
      </c>
      <c r="BD240" s="366">
        <f>SUM(BD237:BD239)</f>
        <v>145000</v>
      </c>
      <c r="BE240" s="367"/>
      <c r="BF240" s="367"/>
      <c r="BG240" s="367"/>
      <c r="BH240" s="367"/>
      <c r="BI240" s="367"/>
      <c r="BJ240" s="367"/>
      <c r="BK240" s="367"/>
      <c r="BL240" s="367"/>
      <c r="BM240" s="368"/>
      <c r="BN240" s="366">
        <f>SUM(BN237:BN239)</f>
        <v>45000</v>
      </c>
      <c r="BO240" s="367"/>
      <c r="BP240" s="367"/>
      <c r="BQ240" s="367"/>
      <c r="BR240" s="367"/>
      <c r="BS240" s="367"/>
      <c r="BT240" s="367"/>
      <c r="BU240" s="367"/>
      <c r="BV240" s="368"/>
      <c r="BW240" s="366">
        <f>SUM(BW237:BW239)</f>
        <v>45000</v>
      </c>
      <c r="BX240" s="367"/>
      <c r="BY240" s="367"/>
      <c r="BZ240" s="367"/>
      <c r="CA240" s="367"/>
      <c r="CB240" s="368"/>
      <c r="CC240" s="31"/>
      <c r="CG240" s="164"/>
    </row>
    <row r="241" spans="1:85" s="38" customFormat="1" ht="15">
      <c r="E241" s="165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7"/>
      <c r="AO241" s="168"/>
      <c r="AP241" s="168"/>
      <c r="AQ241" s="168"/>
      <c r="AR241" s="168"/>
      <c r="AS241" s="168"/>
      <c r="AT241" s="168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31"/>
      <c r="CG241" s="164"/>
    </row>
    <row r="242" spans="1:85" s="38" customFormat="1" ht="20.25" customHeight="1">
      <c r="A242" s="369" t="s">
        <v>621</v>
      </c>
      <c r="B242" s="369"/>
      <c r="C242" s="369"/>
      <c r="D242" s="369"/>
      <c r="E242" s="369"/>
      <c r="F242" s="369"/>
      <c r="G242" s="369"/>
      <c r="H242" s="369"/>
      <c r="I242" s="369"/>
      <c r="J242" s="369"/>
      <c r="K242" s="369"/>
      <c r="L242" s="369"/>
      <c r="M242" s="369"/>
      <c r="N242" s="369"/>
      <c r="O242" s="369"/>
      <c r="P242" s="369"/>
      <c r="Q242" s="369"/>
      <c r="R242" s="369"/>
      <c r="S242" s="369"/>
      <c r="T242" s="369"/>
      <c r="U242" s="369"/>
      <c r="V242" s="369"/>
      <c r="W242" s="369"/>
      <c r="X242" s="369"/>
      <c r="Y242" s="369"/>
      <c r="Z242" s="369"/>
      <c r="AA242" s="369"/>
      <c r="AB242" s="369"/>
      <c r="AC242" s="369"/>
      <c r="AD242" s="369"/>
      <c r="AE242" s="369"/>
      <c r="AF242" s="369"/>
      <c r="AG242" s="369"/>
      <c r="AH242" s="369"/>
      <c r="AI242" s="369"/>
      <c r="AJ242" s="369"/>
      <c r="AK242" s="369"/>
      <c r="AL242" s="369"/>
      <c r="AM242" s="369"/>
      <c r="AN242" s="369"/>
      <c r="AO242" s="369"/>
      <c r="AP242" s="369"/>
      <c r="AQ242" s="369"/>
      <c r="AR242" s="369"/>
      <c r="AS242" s="369"/>
      <c r="AT242" s="369"/>
      <c r="AU242" s="369"/>
      <c r="AV242" s="369"/>
      <c r="AW242" s="369"/>
      <c r="AX242" s="369"/>
      <c r="AY242" s="369"/>
      <c r="AZ242" s="369"/>
      <c r="BA242" s="369"/>
      <c r="BB242" s="369"/>
      <c r="BC242" s="369"/>
      <c r="BD242" s="369"/>
      <c r="BE242" s="369"/>
      <c r="BF242" s="369"/>
      <c r="BG242" s="369"/>
      <c r="BH242" s="369"/>
      <c r="BI242" s="369"/>
      <c r="BJ242" s="369"/>
      <c r="BK242" s="369"/>
      <c r="BL242" s="369"/>
      <c r="BM242" s="369"/>
      <c r="BN242" s="369"/>
      <c r="BO242" s="369"/>
      <c r="BP242" s="369"/>
      <c r="BQ242" s="369"/>
      <c r="BR242" s="369"/>
      <c r="BS242" s="369"/>
      <c r="BT242" s="369"/>
      <c r="BU242" s="369"/>
      <c r="BV242" s="369"/>
      <c r="BW242" s="369"/>
      <c r="BX242" s="369"/>
      <c r="BY242" s="369"/>
      <c r="BZ242" s="369"/>
      <c r="CA242" s="369"/>
      <c r="CB242" s="369"/>
    </row>
    <row r="243" spans="1:85" s="38" customFormat="1" ht="14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</row>
    <row r="244" spans="1:85" s="38" customFormat="1" ht="15">
      <c r="A244" s="370" t="s">
        <v>187</v>
      </c>
      <c r="B244" s="371"/>
      <c r="C244" s="371"/>
      <c r="D244" s="372"/>
      <c r="E244" s="379" t="s">
        <v>166</v>
      </c>
      <c r="F244" s="340"/>
      <c r="G244" s="340"/>
      <c r="H244" s="340"/>
      <c r="I244" s="340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  <c r="AA244" s="340"/>
      <c r="AB244" s="340"/>
      <c r="AC244" s="340"/>
      <c r="AD244" s="340"/>
      <c r="AE244" s="340"/>
      <c r="AF244" s="340"/>
      <c r="AG244" s="340"/>
      <c r="AH244" s="340"/>
      <c r="AI244" s="340"/>
      <c r="AJ244" s="340"/>
      <c r="AK244" s="340"/>
      <c r="AL244" s="340"/>
      <c r="AM244" s="340"/>
      <c r="AN244" s="379" t="s">
        <v>173</v>
      </c>
      <c r="AO244" s="340"/>
      <c r="AP244" s="340"/>
      <c r="AQ244" s="340"/>
      <c r="AR244" s="340"/>
      <c r="AS244" s="340"/>
      <c r="AT244" s="340"/>
      <c r="AU244" s="379" t="s">
        <v>229</v>
      </c>
      <c r="AV244" s="340"/>
      <c r="AW244" s="340"/>
      <c r="AX244" s="340"/>
      <c r="AY244" s="340"/>
      <c r="AZ244" s="340"/>
      <c r="BA244" s="340"/>
      <c r="BB244" s="340"/>
      <c r="BC244" s="340"/>
      <c r="BD244" s="379" t="s">
        <v>315</v>
      </c>
      <c r="BE244" s="340"/>
      <c r="BF244" s="340"/>
      <c r="BG244" s="340"/>
      <c r="BH244" s="340"/>
      <c r="BI244" s="340"/>
      <c r="BJ244" s="340"/>
      <c r="BK244" s="340"/>
      <c r="BL244" s="340"/>
      <c r="BM244" s="340"/>
      <c r="BN244" s="340"/>
      <c r="BO244" s="340"/>
      <c r="BP244" s="340"/>
      <c r="BQ244" s="340"/>
      <c r="BR244" s="340"/>
      <c r="BS244" s="340"/>
      <c r="BT244" s="340"/>
      <c r="BU244" s="340"/>
      <c r="BV244" s="340"/>
      <c r="BW244" s="340"/>
      <c r="BX244" s="340"/>
      <c r="BY244" s="340"/>
      <c r="BZ244" s="340"/>
      <c r="CA244" s="340"/>
      <c r="CB244" s="340"/>
    </row>
    <row r="245" spans="1:85" s="38" customFormat="1" ht="15" customHeight="1">
      <c r="A245" s="373"/>
      <c r="B245" s="374"/>
      <c r="C245" s="374"/>
      <c r="D245" s="375"/>
      <c r="E245" s="340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  <c r="AA245" s="340"/>
      <c r="AB245" s="340"/>
      <c r="AC245" s="340"/>
      <c r="AD245" s="340"/>
      <c r="AE245" s="340"/>
      <c r="AF245" s="340"/>
      <c r="AG245" s="340"/>
      <c r="AH245" s="340"/>
      <c r="AI245" s="340"/>
      <c r="AJ245" s="340"/>
      <c r="AK245" s="340"/>
      <c r="AL245" s="340"/>
      <c r="AM245" s="340"/>
      <c r="AN245" s="340"/>
      <c r="AO245" s="340"/>
      <c r="AP245" s="340"/>
      <c r="AQ245" s="340"/>
      <c r="AR245" s="340"/>
      <c r="AS245" s="340"/>
      <c r="AT245" s="340"/>
      <c r="AU245" s="340"/>
      <c r="AV245" s="340"/>
      <c r="AW245" s="340"/>
      <c r="AX245" s="340"/>
      <c r="AY245" s="340"/>
      <c r="AZ245" s="340"/>
      <c r="BA245" s="340"/>
      <c r="BB245" s="340"/>
      <c r="BC245" s="340"/>
      <c r="BD245" s="379" t="s">
        <v>276</v>
      </c>
      <c r="BE245" s="340"/>
      <c r="BF245" s="340"/>
      <c r="BG245" s="340"/>
      <c r="BH245" s="340"/>
      <c r="BI245" s="340"/>
      <c r="BJ245" s="340"/>
      <c r="BK245" s="340"/>
      <c r="BL245" s="340"/>
      <c r="BM245" s="340"/>
      <c r="BN245" s="379" t="s">
        <v>274</v>
      </c>
      <c r="BO245" s="340"/>
      <c r="BP245" s="340"/>
      <c r="BQ245" s="340"/>
      <c r="BR245" s="340"/>
      <c r="BS245" s="340"/>
      <c r="BT245" s="340"/>
      <c r="BU245" s="340"/>
      <c r="BV245" s="340"/>
      <c r="BW245" s="340"/>
      <c r="BX245" s="340"/>
      <c r="BY245" s="340"/>
      <c r="BZ245" s="340"/>
      <c r="CA245" s="340"/>
      <c r="CB245" s="340"/>
    </row>
    <row r="246" spans="1:85" s="38" customFormat="1" ht="15" customHeight="1">
      <c r="A246" s="376"/>
      <c r="B246" s="377"/>
      <c r="C246" s="377"/>
      <c r="D246" s="378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  <c r="AA246" s="340"/>
      <c r="AB246" s="340"/>
      <c r="AC246" s="340"/>
      <c r="AD246" s="340"/>
      <c r="AE246" s="340"/>
      <c r="AF246" s="340"/>
      <c r="AG246" s="340"/>
      <c r="AH246" s="340"/>
      <c r="AI246" s="340"/>
      <c r="AJ246" s="340"/>
      <c r="AK246" s="340"/>
      <c r="AL246" s="340"/>
      <c r="AM246" s="340"/>
      <c r="AN246" s="340"/>
      <c r="AO246" s="340"/>
      <c r="AP246" s="340"/>
      <c r="AQ246" s="340"/>
      <c r="AR246" s="340"/>
      <c r="AS246" s="340"/>
      <c r="AT246" s="340"/>
      <c r="AU246" s="340"/>
      <c r="AV246" s="340"/>
      <c r="AW246" s="340"/>
      <c r="AX246" s="340"/>
      <c r="AY246" s="340"/>
      <c r="AZ246" s="340"/>
      <c r="BA246" s="340"/>
      <c r="BB246" s="340"/>
      <c r="BC246" s="340"/>
      <c r="BD246" s="340"/>
      <c r="BE246" s="340"/>
      <c r="BF246" s="340"/>
      <c r="BG246" s="340"/>
      <c r="BH246" s="340"/>
      <c r="BI246" s="340"/>
      <c r="BJ246" s="340"/>
      <c r="BK246" s="340"/>
      <c r="BL246" s="340"/>
      <c r="BM246" s="340"/>
      <c r="BN246" s="379" t="s">
        <v>485</v>
      </c>
      <c r="BO246" s="340"/>
      <c r="BP246" s="340"/>
      <c r="BQ246" s="340"/>
      <c r="BR246" s="340"/>
      <c r="BS246" s="340"/>
      <c r="BT246" s="340"/>
      <c r="BU246" s="340"/>
      <c r="BV246" s="340"/>
      <c r="BW246" s="379" t="s">
        <v>518</v>
      </c>
      <c r="BX246" s="379"/>
      <c r="BY246" s="379"/>
      <c r="BZ246" s="379"/>
      <c r="CA246" s="379"/>
      <c r="CB246" s="379"/>
    </row>
    <row r="247" spans="1:85" s="38" customFormat="1" ht="15">
      <c r="A247" s="361">
        <v>1</v>
      </c>
      <c r="B247" s="362"/>
      <c r="C247" s="362"/>
      <c r="D247" s="363"/>
      <c r="E247" s="346">
        <v>2</v>
      </c>
      <c r="F247" s="347"/>
      <c r="G247" s="347"/>
      <c r="H247" s="347"/>
      <c r="I247" s="347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  <c r="U247" s="347"/>
      <c r="V247" s="347"/>
      <c r="W247" s="347"/>
      <c r="X247" s="347"/>
      <c r="Y247" s="347"/>
      <c r="Z247" s="347"/>
      <c r="AA247" s="347"/>
      <c r="AB247" s="347"/>
      <c r="AC247" s="347"/>
      <c r="AD247" s="347"/>
      <c r="AE247" s="347"/>
      <c r="AF247" s="347"/>
      <c r="AG247" s="347"/>
      <c r="AH247" s="347"/>
      <c r="AI247" s="347"/>
      <c r="AJ247" s="347"/>
      <c r="AK247" s="347"/>
      <c r="AL247" s="347"/>
      <c r="AM247" s="347"/>
      <c r="AN247" s="346">
        <v>3</v>
      </c>
      <c r="AO247" s="347"/>
      <c r="AP247" s="347"/>
      <c r="AQ247" s="347"/>
      <c r="AR247" s="347"/>
      <c r="AS247" s="347"/>
      <c r="AT247" s="347"/>
      <c r="AU247" s="348">
        <v>4</v>
      </c>
      <c r="AV247" s="348"/>
      <c r="AW247" s="348"/>
      <c r="AX247" s="348"/>
      <c r="AY247" s="348"/>
      <c r="AZ247" s="348"/>
      <c r="BA247" s="348"/>
      <c r="BB247" s="348"/>
      <c r="BC247" s="348"/>
      <c r="BD247" s="348">
        <v>5</v>
      </c>
      <c r="BE247" s="348"/>
      <c r="BF247" s="348"/>
      <c r="BG247" s="348"/>
      <c r="BH247" s="348"/>
      <c r="BI247" s="348"/>
      <c r="BJ247" s="348"/>
      <c r="BK247" s="348"/>
      <c r="BL247" s="348"/>
      <c r="BM247" s="348"/>
      <c r="BN247" s="348">
        <v>6</v>
      </c>
      <c r="BO247" s="348"/>
      <c r="BP247" s="348"/>
      <c r="BQ247" s="348"/>
      <c r="BR247" s="348"/>
      <c r="BS247" s="348"/>
      <c r="BT247" s="348"/>
      <c r="BU247" s="348"/>
      <c r="BV247" s="348"/>
      <c r="BW247" s="348">
        <v>7</v>
      </c>
      <c r="BX247" s="348"/>
      <c r="BY247" s="348"/>
      <c r="BZ247" s="348"/>
      <c r="CA247" s="348"/>
      <c r="CB247" s="348"/>
    </row>
    <row r="248" spans="1:85" s="38" customFormat="1" ht="24" customHeight="1">
      <c r="A248" s="341" t="s">
        <v>197</v>
      </c>
      <c r="B248" s="342"/>
      <c r="C248" s="342"/>
      <c r="D248" s="343"/>
      <c r="E248" s="364" t="s">
        <v>536</v>
      </c>
      <c r="F248" s="365"/>
      <c r="G248" s="365"/>
      <c r="H248" s="365"/>
      <c r="I248" s="36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5"/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65"/>
      <c r="AI248" s="365"/>
      <c r="AJ248" s="365"/>
      <c r="AK248" s="365"/>
      <c r="AL248" s="365"/>
      <c r="AM248" s="365"/>
      <c r="AN248" s="346"/>
      <c r="AO248" s="347"/>
      <c r="AP248" s="347"/>
      <c r="AQ248" s="347"/>
      <c r="AR248" s="347"/>
      <c r="AS248" s="347"/>
      <c r="AT248" s="347"/>
      <c r="AU248" s="348"/>
      <c r="AV248" s="348"/>
      <c r="AW248" s="348"/>
      <c r="AX248" s="348"/>
      <c r="AY248" s="348"/>
      <c r="AZ248" s="348"/>
      <c r="BA248" s="348"/>
      <c r="BB248" s="348"/>
      <c r="BC248" s="348"/>
      <c r="BD248" s="349">
        <v>10000</v>
      </c>
      <c r="BE248" s="349"/>
      <c r="BF248" s="349"/>
      <c r="BG248" s="349"/>
      <c r="BH248" s="349"/>
      <c r="BI248" s="349"/>
      <c r="BJ248" s="349"/>
      <c r="BK248" s="349"/>
      <c r="BL248" s="349"/>
      <c r="BM248" s="349"/>
      <c r="BN248" s="349">
        <v>10000</v>
      </c>
      <c r="BO248" s="349"/>
      <c r="BP248" s="349"/>
      <c r="BQ248" s="349"/>
      <c r="BR248" s="349"/>
      <c r="BS248" s="349"/>
      <c r="BT248" s="349"/>
      <c r="BU248" s="349"/>
      <c r="BV248" s="349"/>
      <c r="BW248" s="349">
        <v>10000</v>
      </c>
      <c r="BX248" s="349"/>
      <c r="BY248" s="349"/>
      <c r="BZ248" s="349"/>
      <c r="CA248" s="349"/>
      <c r="CB248" s="349"/>
    </row>
    <row r="249" spans="1:85" s="38" customFormat="1" ht="19.5" hidden="1" customHeight="1">
      <c r="A249" s="341" t="s">
        <v>137</v>
      </c>
      <c r="B249" s="342"/>
      <c r="C249" s="342"/>
      <c r="D249" s="343"/>
      <c r="E249" s="344" t="s">
        <v>364</v>
      </c>
      <c r="F249" s="345"/>
      <c r="G249" s="345"/>
      <c r="H249" s="345"/>
      <c r="I249" s="345"/>
      <c r="J249" s="345"/>
      <c r="K249" s="345"/>
      <c r="L249" s="345"/>
      <c r="M249" s="345"/>
      <c r="N249" s="345"/>
      <c r="O249" s="345"/>
      <c r="P249" s="345"/>
      <c r="Q249" s="345"/>
      <c r="R249" s="345"/>
      <c r="S249" s="345"/>
      <c r="T249" s="345"/>
      <c r="U249" s="345"/>
      <c r="V249" s="345"/>
      <c r="W249" s="345"/>
      <c r="X249" s="345"/>
      <c r="Y249" s="345"/>
      <c r="Z249" s="345"/>
      <c r="AA249" s="345"/>
      <c r="AB249" s="345"/>
      <c r="AC249" s="345"/>
      <c r="AD249" s="345"/>
      <c r="AE249" s="345"/>
      <c r="AF249" s="345"/>
      <c r="AG249" s="345"/>
      <c r="AH249" s="345"/>
      <c r="AI249" s="345"/>
      <c r="AJ249" s="345"/>
      <c r="AK249" s="345"/>
      <c r="AL249" s="345"/>
      <c r="AM249" s="345"/>
      <c r="AN249" s="346"/>
      <c r="AO249" s="347"/>
      <c r="AP249" s="347"/>
      <c r="AQ249" s="347"/>
      <c r="AR249" s="347"/>
      <c r="AS249" s="347"/>
      <c r="AT249" s="347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9"/>
      <c r="BE249" s="349"/>
      <c r="BF249" s="349"/>
      <c r="BG249" s="349"/>
      <c r="BH249" s="349"/>
      <c r="BI249" s="349"/>
      <c r="BJ249" s="349"/>
      <c r="BK249" s="349"/>
      <c r="BL249" s="349"/>
      <c r="BM249" s="349"/>
      <c r="BN249" s="349">
        <f>BD249</f>
        <v>0</v>
      </c>
      <c r="BO249" s="349"/>
      <c r="BP249" s="349"/>
      <c r="BQ249" s="349"/>
      <c r="BR249" s="349"/>
      <c r="BS249" s="349"/>
      <c r="BT249" s="349"/>
      <c r="BU249" s="349"/>
      <c r="BV249" s="349"/>
      <c r="BW249" s="349">
        <f>BD249</f>
        <v>0</v>
      </c>
      <c r="BX249" s="349"/>
      <c r="BY249" s="349"/>
      <c r="BZ249" s="349"/>
      <c r="CA249" s="349"/>
      <c r="CB249" s="349"/>
    </row>
    <row r="250" spans="1:85" s="38" customFormat="1" ht="15" hidden="1">
      <c r="A250" s="341" t="s">
        <v>139</v>
      </c>
      <c r="B250" s="342"/>
      <c r="C250" s="342"/>
      <c r="D250" s="343"/>
      <c r="E250" s="344"/>
      <c r="F250" s="345"/>
      <c r="G250" s="345"/>
      <c r="H250" s="345"/>
      <c r="I250" s="345"/>
      <c r="J250" s="345"/>
      <c r="K250" s="345"/>
      <c r="L250" s="345"/>
      <c r="M250" s="345"/>
      <c r="N250" s="345"/>
      <c r="O250" s="345"/>
      <c r="P250" s="345"/>
      <c r="Q250" s="345"/>
      <c r="R250" s="345"/>
      <c r="S250" s="345"/>
      <c r="T250" s="345"/>
      <c r="U250" s="345"/>
      <c r="V250" s="345"/>
      <c r="W250" s="345"/>
      <c r="X250" s="345"/>
      <c r="Y250" s="345"/>
      <c r="Z250" s="345"/>
      <c r="AA250" s="345"/>
      <c r="AB250" s="345"/>
      <c r="AC250" s="345"/>
      <c r="AD250" s="345"/>
      <c r="AE250" s="345"/>
      <c r="AF250" s="345"/>
      <c r="AG250" s="345"/>
      <c r="AH250" s="345"/>
      <c r="AI250" s="345"/>
      <c r="AJ250" s="345"/>
      <c r="AK250" s="345"/>
      <c r="AL250" s="345"/>
      <c r="AM250" s="345"/>
      <c r="AN250" s="346"/>
      <c r="AO250" s="347"/>
      <c r="AP250" s="347"/>
      <c r="AQ250" s="347"/>
      <c r="AR250" s="347"/>
      <c r="AS250" s="347"/>
      <c r="AT250" s="347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9"/>
      <c r="BE250" s="349"/>
      <c r="BF250" s="349"/>
      <c r="BG250" s="349"/>
      <c r="BH250" s="349"/>
      <c r="BI250" s="349"/>
      <c r="BJ250" s="349"/>
      <c r="BK250" s="349"/>
      <c r="BL250" s="349"/>
      <c r="BM250" s="349"/>
      <c r="BN250" s="349"/>
      <c r="BO250" s="349"/>
      <c r="BP250" s="349"/>
      <c r="BQ250" s="349"/>
      <c r="BR250" s="349"/>
      <c r="BS250" s="349"/>
      <c r="BT250" s="349"/>
      <c r="BU250" s="349"/>
      <c r="BV250" s="349"/>
      <c r="BW250" s="349"/>
      <c r="BX250" s="349"/>
      <c r="BY250" s="349"/>
      <c r="BZ250" s="349"/>
      <c r="CA250" s="349"/>
      <c r="CB250" s="349"/>
    </row>
    <row r="251" spans="1:85" s="38" customFormat="1" ht="15">
      <c r="A251" s="350"/>
      <c r="B251" s="351"/>
      <c r="C251" s="351"/>
      <c r="D251" s="352"/>
      <c r="E251" s="353" t="s">
        <v>168</v>
      </c>
      <c r="F251" s="354"/>
      <c r="G251" s="354"/>
      <c r="H251" s="354"/>
      <c r="I251" s="354"/>
      <c r="J251" s="354"/>
      <c r="K251" s="354"/>
      <c r="L251" s="354"/>
      <c r="M251" s="354"/>
      <c r="N251" s="354"/>
      <c r="O251" s="354"/>
      <c r="P251" s="354"/>
      <c r="Q251" s="354"/>
      <c r="R251" s="354"/>
      <c r="S251" s="354"/>
      <c r="T251" s="354"/>
      <c r="U251" s="354"/>
      <c r="V251" s="354"/>
      <c r="W251" s="354"/>
      <c r="X251" s="354"/>
      <c r="Y251" s="354"/>
      <c r="Z251" s="354"/>
      <c r="AA251" s="354"/>
      <c r="AB251" s="354"/>
      <c r="AC251" s="354"/>
      <c r="AD251" s="354"/>
      <c r="AE251" s="354"/>
      <c r="AF251" s="354"/>
      <c r="AG251" s="354"/>
      <c r="AH251" s="354"/>
      <c r="AI251" s="354"/>
      <c r="AJ251" s="354"/>
      <c r="AK251" s="354"/>
      <c r="AL251" s="354"/>
      <c r="AM251" s="354"/>
      <c r="AN251" s="355" t="s">
        <v>5</v>
      </c>
      <c r="AO251" s="356"/>
      <c r="AP251" s="356"/>
      <c r="AQ251" s="356"/>
      <c r="AR251" s="356"/>
      <c r="AS251" s="356" t="s">
        <v>5</v>
      </c>
      <c r="AT251" s="356"/>
      <c r="AU251" s="357" t="s">
        <v>5</v>
      </c>
      <c r="AV251" s="358"/>
      <c r="AW251" s="358"/>
      <c r="AX251" s="358"/>
      <c r="AY251" s="358"/>
      <c r="AZ251" s="358"/>
      <c r="BA251" s="358"/>
      <c r="BB251" s="358"/>
      <c r="BC251" s="359" t="s">
        <v>5</v>
      </c>
      <c r="BD251" s="360">
        <f>SUM(BD248:BD250)</f>
        <v>10000</v>
      </c>
      <c r="BE251" s="360"/>
      <c r="BF251" s="360"/>
      <c r="BG251" s="360"/>
      <c r="BH251" s="360"/>
      <c r="BI251" s="360"/>
      <c r="BJ251" s="360"/>
      <c r="BK251" s="360"/>
      <c r="BL251" s="360"/>
      <c r="BM251" s="360"/>
      <c r="BN251" s="360">
        <f>SUM(BN248:BN250)</f>
        <v>10000</v>
      </c>
      <c r="BO251" s="360"/>
      <c r="BP251" s="360"/>
      <c r="BQ251" s="360"/>
      <c r="BR251" s="360"/>
      <c r="BS251" s="360"/>
      <c r="BT251" s="360"/>
      <c r="BU251" s="360"/>
      <c r="BV251" s="360"/>
      <c r="BW251" s="360">
        <f>SUM(BW248:BW250)</f>
        <v>10000</v>
      </c>
      <c r="BX251" s="360"/>
      <c r="BY251" s="360"/>
      <c r="BZ251" s="360"/>
      <c r="CA251" s="360"/>
      <c r="CB251" s="360"/>
    </row>
    <row r="252" spans="1:85" s="38" customFormat="1" ht="15">
      <c r="E252" s="102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86"/>
      <c r="AO252" s="79"/>
      <c r="AP252" s="79"/>
      <c r="AQ252" s="79"/>
      <c r="AR252" s="79"/>
      <c r="AS252" s="79"/>
      <c r="AT252" s="79"/>
      <c r="AU252" s="78"/>
      <c r="AV252" s="78"/>
      <c r="AW252" s="78"/>
      <c r="AX252" s="78"/>
      <c r="AY252" s="78"/>
      <c r="AZ252" s="78"/>
      <c r="BA252" s="78"/>
      <c r="BB252" s="78"/>
      <c r="BC252" s="78"/>
      <c r="BD252" s="175"/>
      <c r="BE252" s="175"/>
      <c r="BF252" s="175"/>
      <c r="BG252" s="175"/>
      <c r="BH252" s="175"/>
      <c r="BI252" s="175"/>
      <c r="BJ252" s="175"/>
      <c r="BK252" s="175"/>
      <c r="BL252" s="175"/>
      <c r="BM252" s="175"/>
      <c r="BN252" s="175"/>
      <c r="BO252" s="175"/>
      <c r="BP252" s="175"/>
      <c r="BQ252" s="175"/>
      <c r="BR252" s="175"/>
      <c r="BS252" s="175"/>
      <c r="BT252" s="175"/>
      <c r="BU252" s="175"/>
      <c r="BV252" s="175"/>
      <c r="BW252" s="175"/>
      <c r="BX252" s="175"/>
      <c r="BY252" s="175"/>
      <c r="BZ252" s="175"/>
      <c r="CA252" s="175"/>
      <c r="CB252" s="175"/>
    </row>
    <row r="253" spans="1:85" s="38" customFormat="1" ht="12.75" customHeight="1">
      <c r="A253" s="389" t="s">
        <v>228</v>
      </c>
      <c r="B253" s="389"/>
      <c r="C253" s="389"/>
      <c r="D253" s="389"/>
      <c r="E253" s="389"/>
      <c r="F253" s="389"/>
      <c r="G253" s="389"/>
      <c r="H253" s="389"/>
      <c r="I253" s="389"/>
      <c r="J253" s="389"/>
      <c r="K253" s="389"/>
      <c r="L253" s="389"/>
      <c r="M253" s="389"/>
      <c r="N253" s="389"/>
      <c r="O253" s="389"/>
      <c r="P253" s="389"/>
      <c r="Q253" s="389"/>
      <c r="R253" s="389"/>
      <c r="S253" s="389"/>
      <c r="T253" s="389"/>
      <c r="U253" s="389"/>
      <c r="V253" s="389"/>
      <c r="W253" s="389"/>
      <c r="X253" s="389"/>
      <c r="Y253" s="389"/>
      <c r="Z253" s="389"/>
      <c r="AA253" s="389"/>
      <c r="AB253" s="389"/>
      <c r="AC253" s="389"/>
      <c r="AD253" s="389"/>
      <c r="AE253" s="389"/>
      <c r="AF253" s="389"/>
      <c r="AG253" s="389"/>
      <c r="AH253" s="389"/>
      <c r="AI253" s="389"/>
      <c r="AJ253" s="389"/>
      <c r="AK253" s="389"/>
      <c r="AL253" s="389"/>
      <c r="AM253" s="389"/>
      <c r="AN253" s="389"/>
      <c r="AO253" s="389"/>
      <c r="AP253" s="389"/>
      <c r="AQ253" s="389"/>
      <c r="AR253" s="389"/>
      <c r="AS253" s="389"/>
      <c r="AT253" s="389"/>
      <c r="AU253" s="389"/>
      <c r="AV253" s="389"/>
      <c r="AW253" s="389"/>
      <c r="AX253" s="389"/>
      <c r="AY253" s="389"/>
      <c r="AZ253" s="389"/>
      <c r="BA253" s="389"/>
      <c r="BB253" s="389"/>
      <c r="BC253" s="389"/>
      <c r="BD253" s="389"/>
      <c r="BE253" s="389"/>
      <c r="BF253" s="389"/>
      <c r="BG253" s="389"/>
      <c r="BH253" s="389"/>
      <c r="BI253" s="389"/>
      <c r="BJ253" s="389"/>
      <c r="BK253" s="389"/>
      <c r="BL253" s="389"/>
      <c r="BM253" s="389"/>
      <c r="BN253" s="389"/>
      <c r="BO253" s="389"/>
      <c r="BP253" s="389"/>
      <c r="BQ253" s="389"/>
      <c r="BR253" s="389"/>
      <c r="BS253" s="389"/>
      <c r="BT253" s="389"/>
      <c r="BU253" s="389"/>
      <c r="BV253" s="389"/>
      <c r="BW253" s="389"/>
      <c r="BX253" s="389"/>
      <c r="BY253" s="389"/>
      <c r="BZ253" s="389"/>
      <c r="CA253" s="389"/>
      <c r="CB253" s="389"/>
      <c r="CC253" s="31"/>
      <c r="CG253" s="164"/>
    </row>
    <row r="254" spans="1:85" s="38" customFormat="1" ht="7.9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1"/>
      <c r="CG254" s="164"/>
    </row>
    <row r="255" spans="1:85" s="38" customFormat="1" ht="16.899999999999999" customHeight="1">
      <c r="A255" s="620" t="s">
        <v>161</v>
      </c>
      <c r="B255" s="620"/>
      <c r="C255" s="620"/>
      <c r="D255" s="620"/>
      <c r="E255" s="620"/>
      <c r="F255" s="620"/>
      <c r="G255" s="620"/>
      <c r="H255" s="620"/>
      <c r="I255" s="620"/>
      <c r="J255" s="620"/>
      <c r="K255" s="620"/>
      <c r="L255" s="620"/>
      <c r="M255" s="620"/>
      <c r="N255" s="620"/>
      <c r="O255" s="620"/>
      <c r="P255" s="620"/>
      <c r="Q255" s="620"/>
      <c r="R255" s="620"/>
      <c r="S255" s="620"/>
      <c r="T255" s="620"/>
      <c r="U255" s="620"/>
      <c r="V255" s="620"/>
      <c r="W255" s="620"/>
      <c r="X255" s="620"/>
      <c r="Y255" s="620"/>
      <c r="Z255" s="620"/>
      <c r="AA255" s="620"/>
      <c r="AB255" s="620"/>
      <c r="AC255" s="620"/>
      <c r="AD255" s="620"/>
      <c r="AE255" s="570" t="s">
        <v>419</v>
      </c>
      <c r="AF255" s="570"/>
      <c r="AG255" s="570"/>
      <c r="AH255" s="570"/>
      <c r="AI255" s="570"/>
      <c r="AJ255" s="570"/>
      <c r="AK255" s="570"/>
      <c r="AL255" s="570"/>
      <c r="AM255" s="570"/>
      <c r="AN255" s="570"/>
      <c r="AO255" s="570"/>
      <c r="AP255" s="570"/>
      <c r="AQ255" s="570"/>
      <c r="AR255" s="570"/>
      <c r="AS255" s="570"/>
      <c r="AT255" s="570"/>
      <c r="AU255" s="570"/>
      <c r="AV255" s="570"/>
      <c r="AW255" s="570"/>
      <c r="AX255" s="570"/>
      <c r="AY255" s="570"/>
      <c r="AZ255" s="570"/>
      <c r="BA255" s="570"/>
      <c r="BB255" s="570"/>
      <c r="BC255" s="570"/>
      <c r="BD255" s="570"/>
      <c r="BE255" s="570"/>
      <c r="BF255" s="570"/>
      <c r="BG255" s="570"/>
      <c r="BH255" s="570"/>
      <c r="BI255" s="570"/>
      <c r="BJ255" s="570"/>
      <c r="BK255" s="570"/>
      <c r="BL255" s="570"/>
      <c r="BM255" s="570"/>
      <c r="BN255" s="570"/>
      <c r="BO255" s="570"/>
      <c r="BP255" s="570"/>
      <c r="BQ255" s="570"/>
      <c r="BR255" s="570"/>
      <c r="BS255" s="570"/>
      <c r="BT255" s="570"/>
      <c r="BU255" s="570"/>
      <c r="BV255" s="570"/>
      <c r="BW255" s="570"/>
      <c r="BX255" s="570"/>
      <c r="BY255" s="570"/>
      <c r="BZ255" s="570"/>
      <c r="CA255" s="570"/>
      <c r="CB255" s="570"/>
      <c r="CC255" s="31"/>
      <c r="CG255" s="164"/>
    </row>
    <row r="256" spans="1:85" s="38" customFormat="1" ht="13.1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1"/>
      <c r="CG256" s="164"/>
    </row>
    <row r="257" spans="1:89" s="38" customFormat="1" ht="17.45" customHeight="1">
      <c r="A257" s="33" t="s">
        <v>162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570" t="s">
        <v>180</v>
      </c>
      <c r="T257" s="570"/>
      <c r="U257" s="570"/>
      <c r="V257" s="570"/>
      <c r="W257" s="570"/>
      <c r="X257" s="570"/>
      <c r="Y257" s="570"/>
      <c r="Z257" s="570"/>
      <c r="AA257" s="570"/>
      <c r="AB257" s="570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570"/>
      <c r="AN257" s="570"/>
      <c r="AO257" s="570"/>
      <c r="AP257" s="570"/>
      <c r="AQ257" s="570"/>
      <c r="AR257" s="570"/>
      <c r="AS257" s="570"/>
      <c r="AT257" s="570"/>
      <c r="AU257" s="570"/>
      <c r="AV257" s="570"/>
      <c r="AW257" s="570"/>
      <c r="AX257" s="570"/>
      <c r="AY257" s="570"/>
      <c r="AZ257" s="570"/>
      <c r="BA257" s="570"/>
      <c r="BB257" s="570"/>
      <c r="BC257" s="570"/>
      <c r="BD257" s="570"/>
      <c r="BE257" s="570"/>
      <c r="BF257" s="570"/>
      <c r="BG257" s="570"/>
      <c r="BH257" s="570"/>
      <c r="BI257" s="570"/>
      <c r="BJ257" s="570"/>
      <c r="BK257" s="570"/>
      <c r="BL257" s="570"/>
      <c r="BM257" s="570"/>
      <c r="BN257" s="570"/>
      <c r="BO257" s="570"/>
      <c r="BP257" s="570"/>
      <c r="BQ257" s="570"/>
      <c r="BR257" s="570"/>
      <c r="BS257" s="570"/>
      <c r="BT257" s="570"/>
      <c r="BU257" s="570"/>
      <c r="BV257" s="570"/>
      <c r="BW257" s="570"/>
      <c r="BX257" s="570"/>
      <c r="BY257" s="570"/>
      <c r="BZ257" s="570"/>
      <c r="CA257" s="570"/>
      <c r="CB257" s="570"/>
      <c r="CC257" s="31"/>
      <c r="CG257" s="164"/>
    </row>
    <row r="258" spans="1:89" s="38" customFormat="1" ht="20.4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1"/>
      <c r="CG258" s="164"/>
    </row>
    <row r="259" spans="1:89" s="38" customFormat="1" ht="13.15" customHeight="1">
      <c r="A259" s="33" t="s">
        <v>164</v>
      </c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598" t="s">
        <v>230</v>
      </c>
      <c r="AI259" s="598"/>
      <c r="AJ259" s="598"/>
      <c r="AK259" s="598"/>
      <c r="AL259" s="598"/>
      <c r="AM259" s="598"/>
      <c r="AN259" s="598"/>
      <c r="AO259" s="598"/>
      <c r="AP259" s="598"/>
      <c r="AQ259" s="598"/>
      <c r="AR259" s="598"/>
      <c r="AS259" s="598"/>
      <c r="AT259" s="598"/>
      <c r="AU259" s="598"/>
      <c r="AV259" s="598"/>
      <c r="AW259" s="598"/>
      <c r="AX259" s="598"/>
      <c r="AY259" s="598"/>
      <c r="AZ259" s="598"/>
      <c r="BA259" s="598"/>
      <c r="BB259" s="598"/>
      <c r="BC259" s="598"/>
      <c r="BD259" s="598"/>
      <c r="BE259" s="598"/>
      <c r="BF259" s="598"/>
      <c r="BG259" s="598"/>
      <c r="BH259" s="598"/>
      <c r="BI259" s="598"/>
      <c r="BJ259" s="598"/>
      <c r="BK259" s="598"/>
      <c r="BL259" s="598"/>
      <c r="BM259" s="598"/>
      <c r="BN259" s="598"/>
      <c r="BO259" s="598"/>
      <c r="BP259" s="598"/>
      <c r="BQ259" s="598"/>
      <c r="BR259" s="598"/>
      <c r="BS259" s="598"/>
      <c r="BT259" s="598"/>
      <c r="BU259" s="598"/>
      <c r="BV259" s="598"/>
      <c r="BW259" s="598"/>
      <c r="BX259" s="598"/>
      <c r="BY259" s="598"/>
      <c r="BZ259" s="598"/>
      <c r="CA259" s="598"/>
      <c r="CB259" s="598"/>
      <c r="CC259" s="31"/>
      <c r="CG259" s="164"/>
    </row>
    <row r="260" spans="1:89" s="38" customFormat="1" ht="13.15" customHeight="1">
      <c r="A260" s="33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09"/>
      <c r="BY260" s="109"/>
      <c r="BZ260" s="109"/>
      <c r="CA260" s="109"/>
      <c r="CB260" s="109"/>
      <c r="CC260" s="31"/>
      <c r="CG260" s="164"/>
    </row>
    <row r="261" spans="1:89" s="31" customFormat="1" ht="14.25" customHeight="1">
      <c r="A261" s="389" t="s">
        <v>622</v>
      </c>
      <c r="B261" s="389"/>
      <c r="C261" s="389"/>
      <c r="D261" s="389"/>
      <c r="E261" s="389"/>
      <c r="F261" s="389"/>
      <c r="G261" s="389"/>
      <c r="H261" s="389"/>
      <c r="I261" s="389"/>
      <c r="J261" s="389"/>
      <c r="K261" s="389"/>
      <c r="L261" s="389"/>
      <c r="M261" s="389"/>
      <c r="N261" s="389"/>
      <c r="O261" s="389"/>
      <c r="P261" s="389"/>
      <c r="Q261" s="389"/>
      <c r="R261" s="389"/>
      <c r="S261" s="389"/>
      <c r="T261" s="389"/>
      <c r="U261" s="389"/>
      <c r="V261" s="389"/>
      <c r="W261" s="389"/>
      <c r="X261" s="389"/>
      <c r="Y261" s="389"/>
      <c r="Z261" s="389"/>
      <c r="AA261" s="389"/>
      <c r="AB261" s="389"/>
      <c r="AC261" s="389"/>
      <c r="AD261" s="389"/>
      <c r="AE261" s="389"/>
      <c r="AF261" s="389"/>
      <c r="AG261" s="389"/>
      <c r="AH261" s="389"/>
      <c r="AI261" s="389"/>
      <c r="AJ261" s="389"/>
      <c r="AK261" s="389"/>
      <c r="AL261" s="389"/>
      <c r="AM261" s="389"/>
      <c r="AN261" s="389"/>
      <c r="AO261" s="389"/>
      <c r="AP261" s="389"/>
      <c r="AQ261" s="389"/>
      <c r="AR261" s="389"/>
      <c r="AS261" s="389"/>
      <c r="AT261" s="389"/>
      <c r="AU261" s="389"/>
      <c r="AV261" s="389"/>
      <c r="AW261" s="389"/>
      <c r="AX261" s="389"/>
      <c r="AY261" s="389"/>
      <c r="AZ261" s="389"/>
      <c r="BA261" s="389"/>
      <c r="BB261" s="389"/>
      <c r="BC261" s="389"/>
      <c r="BD261" s="389"/>
      <c r="BE261" s="389"/>
      <c r="BF261" s="389"/>
      <c r="BG261" s="389"/>
      <c r="BH261" s="389"/>
      <c r="BI261" s="389"/>
      <c r="BJ261" s="389"/>
      <c r="BK261" s="389"/>
      <c r="BL261" s="389"/>
      <c r="BM261" s="389"/>
      <c r="BN261" s="389"/>
      <c r="BO261" s="389"/>
      <c r="BP261" s="389"/>
      <c r="BQ261" s="389"/>
      <c r="BR261" s="389"/>
      <c r="BS261" s="389"/>
      <c r="BT261" s="389"/>
      <c r="BU261" s="389"/>
      <c r="BV261" s="389"/>
      <c r="BW261" s="389"/>
      <c r="BX261" s="389"/>
      <c r="BY261" s="389"/>
      <c r="BZ261" s="389"/>
      <c r="CA261" s="389"/>
      <c r="CB261" s="389"/>
      <c r="CG261" s="146"/>
    </row>
    <row r="262" spans="1:89" s="38" customFormat="1" ht="17.45" customHeight="1">
      <c r="A262" s="33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31"/>
      <c r="CG262" s="164"/>
    </row>
    <row r="263" spans="1:89" ht="15" customHeight="1">
      <c r="A263" s="370" t="s">
        <v>187</v>
      </c>
      <c r="B263" s="371"/>
      <c r="C263" s="371"/>
      <c r="D263" s="372"/>
      <c r="E263" s="423" t="s">
        <v>17</v>
      </c>
      <c r="F263" s="423"/>
      <c r="G263" s="423"/>
      <c r="H263" s="423"/>
      <c r="I263" s="423"/>
      <c r="J263" s="423"/>
      <c r="K263" s="423"/>
      <c r="L263" s="423"/>
      <c r="M263" s="423"/>
      <c r="N263" s="423"/>
      <c r="O263" s="423"/>
      <c r="P263" s="423"/>
      <c r="Q263" s="423"/>
      <c r="R263" s="423"/>
      <c r="S263" s="423"/>
      <c r="T263" s="423"/>
      <c r="U263" s="423"/>
      <c r="V263" s="423"/>
      <c r="W263" s="423"/>
      <c r="X263" s="423"/>
      <c r="Y263" s="423"/>
      <c r="Z263" s="423"/>
      <c r="AA263" s="423"/>
      <c r="AB263" s="423"/>
      <c r="AC263" s="423"/>
      <c r="AD263" s="423"/>
      <c r="AE263" s="423"/>
      <c r="AF263" s="423"/>
      <c r="AG263" s="423"/>
      <c r="AH263" s="423"/>
      <c r="AI263" s="423"/>
      <c r="AJ263" s="379" t="s">
        <v>295</v>
      </c>
      <c r="AK263" s="340"/>
      <c r="AL263" s="340"/>
      <c r="AM263" s="340"/>
      <c r="AN263" s="340"/>
      <c r="AO263" s="340"/>
      <c r="AP263" s="340"/>
      <c r="AQ263" s="340"/>
      <c r="AR263" s="379" t="s">
        <v>296</v>
      </c>
      <c r="AS263" s="340"/>
      <c r="AT263" s="340"/>
      <c r="AU263" s="340"/>
      <c r="AV263" s="340"/>
      <c r="AW263" s="340"/>
      <c r="AX263" s="379" t="s">
        <v>297</v>
      </c>
      <c r="AY263" s="340"/>
      <c r="AZ263" s="340"/>
      <c r="BA263" s="340"/>
      <c r="BB263" s="340"/>
      <c r="BC263" s="340"/>
      <c r="BD263" s="340"/>
      <c r="BE263" s="379" t="s">
        <v>298</v>
      </c>
      <c r="BF263" s="340"/>
      <c r="BG263" s="340"/>
      <c r="BH263" s="340"/>
      <c r="BI263" s="340"/>
      <c r="BJ263" s="340"/>
      <c r="BK263" s="340"/>
      <c r="BL263" s="340"/>
      <c r="BM263" s="340"/>
      <c r="BN263" s="340"/>
      <c r="BO263" s="340"/>
      <c r="BP263" s="340"/>
      <c r="BQ263" s="340"/>
      <c r="BR263" s="340"/>
      <c r="BS263" s="340"/>
      <c r="BT263" s="340"/>
      <c r="BU263" s="340"/>
      <c r="BV263" s="340"/>
      <c r="BW263" s="340"/>
      <c r="BX263" s="340"/>
      <c r="BY263" s="340"/>
      <c r="BZ263" s="340"/>
      <c r="CA263" s="340"/>
      <c r="CB263" s="340"/>
      <c r="CC263" s="31"/>
      <c r="CI263" s="38"/>
      <c r="CJ263" s="38"/>
      <c r="CK263" s="38"/>
    </row>
    <row r="264" spans="1:89" ht="28.5" customHeight="1">
      <c r="A264" s="373"/>
      <c r="B264" s="374"/>
      <c r="C264" s="374"/>
      <c r="D264" s="375"/>
      <c r="E264" s="423"/>
      <c r="F264" s="423"/>
      <c r="G264" s="423"/>
      <c r="H264" s="423"/>
      <c r="I264" s="423"/>
      <c r="J264" s="423"/>
      <c r="K264" s="423"/>
      <c r="L264" s="423"/>
      <c r="M264" s="423"/>
      <c r="N264" s="423"/>
      <c r="O264" s="423"/>
      <c r="P264" s="423"/>
      <c r="Q264" s="423"/>
      <c r="R264" s="423"/>
      <c r="S264" s="423"/>
      <c r="T264" s="423"/>
      <c r="U264" s="423"/>
      <c r="V264" s="423"/>
      <c r="W264" s="423"/>
      <c r="X264" s="423"/>
      <c r="Y264" s="423"/>
      <c r="Z264" s="423"/>
      <c r="AA264" s="423"/>
      <c r="AB264" s="423"/>
      <c r="AC264" s="423"/>
      <c r="AD264" s="423"/>
      <c r="AE264" s="423"/>
      <c r="AF264" s="423"/>
      <c r="AG264" s="423"/>
      <c r="AH264" s="423"/>
      <c r="AI264" s="423"/>
      <c r="AJ264" s="340"/>
      <c r="AK264" s="340"/>
      <c r="AL264" s="340"/>
      <c r="AM264" s="340"/>
      <c r="AN264" s="340"/>
      <c r="AO264" s="340"/>
      <c r="AP264" s="340"/>
      <c r="AQ264" s="340"/>
      <c r="AR264" s="340"/>
      <c r="AS264" s="340"/>
      <c r="AT264" s="340"/>
      <c r="AU264" s="340"/>
      <c r="AV264" s="340"/>
      <c r="AW264" s="340"/>
      <c r="AX264" s="340"/>
      <c r="AY264" s="340"/>
      <c r="AZ264" s="340"/>
      <c r="BA264" s="340"/>
      <c r="BB264" s="340"/>
      <c r="BC264" s="340"/>
      <c r="BD264" s="340"/>
      <c r="BE264" s="340"/>
      <c r="BF264" s="340"/>
      <c r="BG264" s="340"/>
      <c r="BH264" s="340"/>
      <c r="BI264" s="340"/>
      <c r="BJ264" s="340"/>
      <c r="BK264" s="340"/>
      <c r="BL264" s="340"/>
      <c r="BM264" s="340"/>
      <c r="BN264" s="340"/>
      <c r="BO264" s="340"/>
      <c r="BP264" s="340"/>
      <c r="BQ264" s="340"/>
      <c r="BR264" s="340"/>
      <c r="BS264" s="340"/>
      <c r="BT264" s="340"/>
      <c r="BU264" s="340"/>
      <c r="BV264" s="340"/>
      <c r="BW264" s="340"/>
      <c r="BX264" s="340"/>
      <c r="BY264" s="340"/>
      <c r="BZ264" s="340"/>
      <c r="CA264" s="340"/>
      <c r="CB264" s="340"/>
      <c r="CC264" s="31"/>
    </row>
    <row r="265" spans="1:89" ht="16.899999999999999" customHeight="1">
      <c r="A265" s="373"/>
      <c r="B265" s="374"/>
      <c r="C265" s="374"/>
      <c r="D265" s="375"/>
      <c r="E265" s="423"/>
      <c r="F265" s="423"/>
      <c r="G265" s="423"/>
      <c r="H265" s="423"/>
      <c r="I265" s="423"/>
      <c r="J265" s="423"/>
      <c r="K265" s="423"/>
      <c r="L265" s="423"/>
      <c r="M265" s="423"/>
      <c r="N265" s="423"/>
      <c r="O265" s="423"/>
      <c r="P265" s="423"/>
      <c r="Q265" s="423"/>
      <c r="R265" s="423"/>
      <c r="S265" s="423"/>
      <c r="T265" s="423"/>
      <c r="U265" s="423"/>
      <c r="V265" s="423"/>
      <c r="W265" s="423"/>
      <c r="X265" s="423"/>
      <c r="Y265" s="423"/>
      <c r="Z265" s="423"/>
      <c r="AA265" s="423"/>
      <c r="AB265" s="423"/>
      <c r="AC265" s="423"/>
      <c r="AD265" s="423"/>
      <c r="AE265" s="423"/>
      <c r="AF265" s="423"/>
      <c r="AG265" s="423"/>
      <c r="AH265" s="423"/>
      <c r="AI265" s="423"/>
      <c r="AJ265" s="340"/>
      <c r="AK265" s="340"/>
      <c r="AL265" s="340"/>
      <c r="AM265" s="340"/>
      <c r="AN265" s="340"/>
      <c r="AO265" s="340"/>
      <c r="AP265" s="340"/>
      <c r="AQ265" s="340"/>
      <c r="AR265" s="340"/>
      <c r="AS265" s="340"/>
      <c r="AT265" s="340"/>
      <c r="AU265" s="340"/>
      <c r="AV265" s="340"/>
      <c r="AW265" s="340"/>
      <c r="AX265" s="340"/>
      <c r="AY265" s="340"/>
      <c r="AZ265" s="340"/>
      <c r="BA265" s="340"/>
      <c r="BB265" s="340"/>
      <c r="BC265" s="340"/>
      <c r="BD265" s="340"/>
      <c r="BE265" s="370" t="s">
        <v>276</v>
      </c>
      <c r="BF265" s="371"/>
      <c r="BG265" s="371"/>
      <c r="BH265" s="371"/>
      <c r="BI265" s="371"/>
      <c r="BJ265" s="371"/>
      <c r="BK265" s="371"/>
      <c r="BL265" s="371"/>
      <c r="BM265" s="371"/>
      <c r="BN265" s="372"/>
      <c r="BO265" s="379" t="s">
        <v>274</v>
      </c>
      <c r="BP265" s="340"/>
      <c r="BQ265" s="340"/>
      <c r="BR265" s="340"/>
      <c r="BS265" s="340"/>
      <c r="BT265" s="340"/>
      <c r="BU265" s="340"/>
      <c r="BV265" s="340"/>
      <c r="BW265" s="340"/>
      <c r="BX265" s="340"/>
      <c r="BY265" s="340"/>
      <c r="BZ265" s="340"/>
      <c r="CA265" s="340"/>
      <c r="CB265" s="340"/>
      <c r="CC265" s="31"/>
    </row>
    <row r="266" spans="1:89" ht="15.75" customHeight="1">
      <c r="A266" s="376"/>
      <c r="B266" s="377"/>
      <c r="C266" s="377"/>
      <c r="D266" s="378"/>
      <c r="E266" s="423"/>
      <c r="F266" s="423"/>
      <c r="G266" s="423"/>
      <c r="H266" s="423"/>
      <c r="I266" s="423"/>
      <c r="J266" s="423"/>
      <c r="K266" s="423"/>
      <c r="L266" s="423"/>
      <c r="M266" s="423"/>
      <c r="N266" s="423"/>
      <c r="O266" s="423"/>
      <c r="P266" s="423"/>
      <c r="Q266" s="423"/>
      <c r="R266" s="423"/>
      <c r="S266" s="423"/>
      <c r="T266" s="423"/>
      <c r="U266" s="423"/>
      <c r="V266" s="423"/>
      <c r="W266" s="423"/>
      <c r="X266" s="423"/>
      <c r="Y266" s="423"/>
      <c r="Z266" s="423"/>
      <c r="AA266" s="423"/>
      <c r="AB266" s="423"/>
      <c r="AC266" s="423"/>
      <c r="AD266" s="423"/>
      <c r="AE266" s="423"/>
      <c r="AF266" s="423"/>
      <c r="AG266" s="423"/>
      <c r="AH266" s="423"/>
      <c r="AI266" s="423"/>
      <c r="AJ266" s="340"/>
      <c r="AK266" s="340"/>
      <c r="AL266" s="340"/>
      <c r="AM266" s="340"/>
      <c r="AN266" s="340"/>
      <c r="AO266" s="340"/>
      <c r="AP266" s="340"/>
      <c r="AQ266" s="340"/>
      <c r="AR266" s="340"/>
      <c r="AS266" s="340"/>
      <c r="AT266" s="340"/>
      <c r="AU266" s="340"/>
      <c r="AV266" s="340"/>
      <c r="AW266" s="340"/>
      <c r="AX266" s="340"/>
      <c r="AY266" s="340"/>
      <c r="AZ266" s="340"/>
      <c r="BA266" s="340"/>
      <c r="BB266" s="340"/>
      <c r="BC266" s="340"/>
      <c r="BD266" s="340"/>
      <c r="BE266" s="376"/>
      <c r="BF266" s="377"/>
      <c r="BG266" s="377"/>
      <c r="BH266" s="377"/>
      <c r="BI266" s="377"/>
      <c r="BJ266" s="377"/>
      <c r="BK266" s="377"/>
      <c r="BL266" s="377"/>
      <c r="BM266" s="377"/>
      <c r="BN266" s="378"/>
      <c r="BO266" s="390" t="s">
        <v>485</v>
      </c>
      <c r="BP266" s="391"/>
      <c r="BQ266" s="391"/>
      <c r="BR266" s="391"/>
      <c r="BS266" s="391"/>
      <c r="BT266" s="391"/>
      <c r="BU266" s="391"/>
      <c r="BV266" s="392"/>
      <c r="BW266" s="390" t="s">
        <v>518</v>
      </c>
      <c r="BX266" s="391"/>
      <c r="BY266" s="391"/>
      <c r="BZ266" s="391"/>
      <c r="CA266" s="391"/>
      <c r="CB266" s="392"/>
      <c r="CC266" s="31"/>
    </row>
    <row r="267" spans="1:89">
      <c r="A267" s="346">
        <v>1</v>
      </c>
      <c r="B267" s="347"/>
      <c r="C267" s="347"/>
      <c r="D267" s="347"/>
      <c r="E267" s="348">
        <v>2</v>
      </c>
      <c r="F267" s="348"/>
      <c r="G267" s="348"/>
      <c r="H267" s="348"/>
      <c r="I267" s="348"/>
      <c r="J267" s="348"/>
      <c r="K267" s="348"/>
      <c r="L267" s="348"/>
      <c r="M267" s="348"/>
      <c r="N267" s="348"/>
      <c r="O267" s="348"/>
      <c r="P267" s="348"/>
      <c r="Q267" s="348"/>
      <c r="R267" s="348"/>
      <c r="S267" s="348"/>
      <c r="T267" s="348"/>
      <c r="U267" s="348"/>
      <c r="V267" s="348"/>
      <c r="W267" s="348"/>
      <c r="X267" s="348"/>
      <c r="Y267" s="348"/>
      <c r="Z267" s="348"/>
      <c r="AA267" s="348"/>
      <c r="AB267" s="348"/>
      <c r="AC267" s="348"/>
      <c r="AD267" s="348"/>
      <c r="AE267" s="348"/>
      <c r="AF267" s="348"/>
      <c r="AG267" s="348"/>
      <c r="AH267" s="348"/>
      <c r="AI267" s="348"/>
      <c r="AJ267" s="348">
        <v>3</v>
      </c>
      <c r="AK267" s="348"/>
      <c r="AL267" s="348"/>
      <c r="AM267" s="348"/>
      <c r="AN267" s="348"/>
      <c r="AO267" s="348"/>
      <c r="AP267" s="348"/>
      <c r="AQ267" s="348"/>
      <c r="AR267" s="348">
        <v>4</v>
      </c>
      <c r="AS267" s="348"/>
      <c r="AT267" s="348"/>
      <c r="AU267" s="348"/>
      <c r="AV267" s="348"/>
      <c r="AW267" s="348"/>
      <c r="AX267" s="348">
        <v>5</v>
      </c>
      <c r="AY267" s="348"/>
      <c r="AZ267" s="348"/>
      <c r="BA267" s="348"/>
      <c r="BB267" s="348"/>
      <c r="BC267" s="348"/>
      <c r="BD267" s="348"/>
      <c r="BE267" s="348">
        <v>6</v>
      </c>
      <c r="BF267" s="348"/>
      <c r="BG267" s="348"/>
      <c r="BH267" s="348"/>
      <c r="BI267" s="348"/>
      <c r="BJ267" s="348"/>
      <c r="BK267" s="348"/>
      <c r="BL267" s="348"/>
      <c r="BM267" s="348"/>
      <c r="BN267" s="348"/>
      <c r="BO267" s="348">
        <v>7</v>
      </c>
      <c r="BP267" s="348"/>
      <c r="BQ267" s="348"/>
      <c r="BR267" s="348"/>
      <c r="BS267" s="348"/>
      <c r="BT267" s="348"/>
      <c r="BU267" s="348"/>
      <c r="BV267" s="348"/>
      <c r="BW267" s="348">
        <v>8</v>
      </c>
      <c r="BX267" s="348"/>
      <c r="BY267" s="348"/>
      <c r="BZ267" s="348"/>
      <c r="CA267" s="348"/>
      <c r="CB267" s="348"/>
      <c r="CC267" s="31"/>
    </row>
    <row r="268" spans="1:89">
      <c r="A268" s="533">
        <v>1</v>
      </c>
      <c r="B268" s="533"/>
      <c r="C268" s="533"/>
      <c r="D268" s="533"/>
      <c r="E268" s="528" t="s">
        <v>425</v>
      </c>
      <c r="F268" s="528"/>
      <c r="G268" s="528"/>
      <c r="H268" s="528"/>
      <c r="I268" s="528"/>
      <c r="J268" s="528"/>
      <c r="K268" s="528"/>
      <c r="L268" s="528"/>
      <c r="M268" s="528"/>
      <c r="N268" s="528"/>
      <c r="O268" s="528"/>
      <c r="P268" s="528"/>
      <c r="Q268" s="528"/>
      <c r="R268" s="528"/>
      <c r="S268" s="528"/>
      <c r="T268" s="528"/>
      <c r="U268" s="528"/>
      <c r="V268" s="528"/>
      <c r="W268" s="528"/>
      <c r="X268" s="528"/>
      <c r="Y268" s="528"/>
      <c r="Z268" s="528"/>
      <c r="AA268" s="528"/>
      <c r="AB268" s="528"/>
      <c r="AC268" s="528"/>
      <c r="AD268" s="528"/>
      <c r="AE268" s="528"/>
      <c r="AF268" s="528"/>
      <c r="AG268" s="528"/>
      <c r="AH268" s="528"/>
      <c r="AI268" s="528"/>
      <c r="AJ268" s="405"/>
      <c r="AK268" s="406"/>
      <c r="AL268" s="406"/>
      <c r="AM268" s="406"/>
      <c r="AN268" s="406"/>
      <c r="AO268" s="406"/>
      <c r="AP268" s="406"/>
      <c r="AQ268" s="406"/>
      <c r="AR268" s="405"/>
      <c r="AS268" s="406"/>
      <c r="AT268" s="406"/>
      <c r="AU268" s="406"/>
      <c r="AV268" s="406"/>
      <c r="AW268" s="406"/>
      <c r="AX268" s="748"/>
      <c r="AY268" s="610"/>
      <c r="AZ268" s="610"/>
      <c r="BA268" s="610"/>
      <c r="BB268" s="610"/>
      <c r="BC268" s="610"/>
      <c r="BD268" s="611"/>
      <c r="BE268" s="554">
        <v>20000</v>
      </c>
      <c r="BF268" s="538"/>
      <c r="BG268" s="538"/>
      <c r="BH268" s="538"/>
      <c r="BI268" s="538"/>
      <c r="BJ268" s="538"/>
      <c r="BK268" s="538"/>
      <c r="BL268" s="538"/>
      <c r="BM268" s="538"/>
      <c r="BN268" s="539"/>
      <c r="BO268" s="554">
        <v>20000</v>
      </c>
      <c r="BP268" s="538"/>
      <c r="BQ268" s="538"/>
      <c r="BR268" s="538"/>
      <c r="BS268" s="538"/>
      <c r="BT268" s="538"/>
      <c r="BU268" s="538"/>
      <c r="BV268" s="539"/>
      <c r="BW268" s="537">
        <v>20000</v>
      </c>
      <c r="BX268" s="538"/>
      <c r="BY268" s="538"/>
      <c r="BZ268" s="538"/>
      <c r="CA268" s="538"/>
      <c r="CB268" s="539"/>
      <c r="CC268" s="31"/>
    </row>
    <row r="269" spans="1:89" hidden="1">
      <c r="A269" s="341" t="s">
        <v>137</v>
      </c>
      <c r="B269" s="342"/>
      <c r="C269" s="342"/>
      <c r="D269" s="343"/>
      <c r="E269" s="402" t="s">
        <v>399</v>
      </c>
      <c r="F269" s="403"/>
      <c r="G269" s="403"/>
      <c r="H269" s="403"/>
      <c r="I269" s="403"/>
      <c r="J269" s="403"/>
      <c r="K269" s="403"/>
      <c r="L269" s="403"/>
      <c r="M269" s="403"/>
      <c r="N269" s="403"/>
      <c r="O269" s="403"/>
      <c r="P269" s="403"/>
      <c r="Q269" s="403"/>
      <c r="R269" s="403"/>
      <c r="S269" s="403"/>
      <c r="T269" s="403"/>
      <c r="U269" s="403"/>
      <c r="V269" s="403"/>
      <c r="W269" s="403"/>
      <c r="X269" s="403"/>
      <c r="Y269" s="403"/>
      <c r="Z269" s="403"/>
      <c r="AA269" s="403"/>
      <c r="AB269" s="403"/>
      <c r="AC269" s="403"/>
      <c r="AD269" s="403"/>
      <c r="AE269" s="403"/>
      <c r="AF269" s="403"/>
      <c r="AG269" s="403"/>
      <c r="AH269" s="403"/>
      <c r="AI269" s="404"/>
      <c r="AJ269" s="405"/>
      <c r="AK269" s="406"/>
      <c r="AL269" s="406"/>
      <c r="AM269" s="406"/>
      <c r="AN269" s="406"/>
      <c r="AO269" s="406"/>
      <c r="AP269" s="406"/>
      <c r="AQ269" s="406"/>
      <c r="AR269" s="405"/>
      <c r="AS269" s="406"/>
      <c r="AT269" s="406"/>
      <c r="AU269" s="406"/>
      <c r="AV269" s="406"/>
      <c r="AW269" s="406"/>
      <c r="AX269" s="748"/>
      <c r="AY269" s="610"/>
      <c r="AZ269" s="610"/>
      <c r="BA269" s="610"/>
      <c r="BB269" s="610"/>
      <c r="BC269" s="610"/>
      <c r="BD269" s="611"/>
      <c r="BE269" s="554"/>
      <c r="BF269" s="538"/>
      <c r="BG269" s="538"/>
      <c r="BH269" s="538"/>
      <c r="BI269" s="538"/>
      <c r="BJ269" s="538"/>
      <c r="BK269" s="538"/>
      <c r="BL269" s="538"/>
      <c r="BM269" s="538"/>
      <c r="BN269" s="539"/>
      <c r="BO269" s="554"/>
      <c r="BP269" s="538"/>
      <c r="BQ269" s="538"/>
      <c r="BR269" s="538"/>
      <c r="BS269" s="538"/>
      <c r="BT269" s="538"/>
      <c r="BU269" s="538"/>
      <c r="BV269" s="539"/>
      <c r="BW269" s="537"/>
      <c r="BX269" s="538"/>
      <c r="BY269" s="538"/>
      <c r="BZ269" s="538"/>
      <c r="CA269" s="538"/>
      <c r="CB269" s="539"/>
      <c r="CC269" s="31"/>
    </row>
    <row r="270" spans="1:89" ht="14.25" customHeight="1">
      <c r="A270" s="350"/>
      <c r="B270" s="351"/>
      <c r="C270" s="351"/>
      <c r="D270" s="352"/>
      <c r="E270" s="409" t="s">
        <v>168</v>
      </c>
      <c r="F270" s="410"/>
      <c r="G270" s="410"/>
      <c r="H270" s="410"/>
      <c r="I270" s="410"/>
      <c r="J270" s="410"/>
      <c r="K270" s="410"/>
      <c r="L270" s="410"/>
      <c r="M270" s="410"/>
      <c r="N270" s="410"/>
      <c r="O270" s="410"/>
      <c r="P270" s="410"/>
      <c r="Q270" s="410"/>
      <c r="R270" s="410"/>
      <c r="S270" s="410"/>
      <c r="T270" s="410"/>
      <c r="U270" s="410"/>
      <c r="V270" s="410"/>
      <c r="W270" s="410"/>
      <c r="X270" s="410"/>
      <c r="Y270" s="410"/>
      <c r="Z270" s="410"/>
      <c r="AA270" s="410"/>
      <c r="AB270" s="410"/>
      <c r="AC270" s="410"/>
      <c r="AD270" s="410"/>
      <c r="AE270" s="410"/>
      <c r="AF270" s="410"/>
      <c r="AG270" s="410"/>
      <c r="AH270" s="410"/>
      <c r="AI270" s="411"/>
      <c r="AJ270" s="412" t="s">
        <v>5</v>
      </c>
      <c r="AK270" s="413"/>
      <c r="AL270" s="413"/>
      <c r="AM270" s="413"/>
      <c r="AN270" s="413"/>
      <c r="AO270" s="413"/>
      <c r="AP270" s="413"/>
      <c r="AQ270" s="413"/>
      <c r="AR270" s="412" t="s">
        <v>5</v>
      </c>
      <c r="AS270" s="413"/>
      <c r="AT270" s="413"/>
      <c r="AU270" s="413" t="s">
        <v>5</v>
      </c>
      <c r="AV270" s="413"/>
      <c r="AW270" s="413"/>
      <c r="AX270" s="413" t="s">
        <v>5</v>
      </c>
      <c r="AY270" s="413"/>
      <c r="AZ270" s="413"/>
      <c r="BA270" s="413"/>
      <c r="BB270" s="413"/>
      <c r="BC270" s="413"/>
      <c r="BD270" s="413"/>
      <c r="BE270" s="515">
        <f>SUM(BE268:BM269)</f>
        <v>20000</v>
      </c>
      <c r="BF270" s="543"/>
      <c r="BG270" s="543"/>
      <c r="BH270" s="543"/>
      <c r="BI270" s="543"/>
      <c r="BJ270" s="543"/>
      <c r="BK270" s="543"/>
      <c r="BL270" s="543"/>
      <c r="BM270" s="543"/>
      <c r="BN270" s="544"/>
      <c r="BO270" s="181">
        <f>SUM(BO268:BO269)</f>
        <v>20000</v>
      </c>
      <c r="BP270" s="542">
        <f>SUM(BO268:BV269)</f>
        <v>20000</v>
      </c>
      <c r="BQ270" s="513"/>
      <c r="BR270" s="513"/>
      <c r="BS270" s="513"/>
      <c r="BT270" s="513"/>
      <c r="BU270" s="513"/>
      <c r="BV270" s="753"/>
      <c r="BW270" s="542">
        <f>SUM(BW268:CB269)</f>
        <v>20000</v>
      </c>
      <c r="BX270" s="543"/>
      <c r="BY270" s="543"/>
      <c r="BZ270" s="543"/>
      <c r="CA270" s="543"/>
      <c r="CB270" s="544"/>
      <c r="CC270" s="31"/>
    </row>
    <row r="271" spans="1:89">
      <c r="A271" s="38"/>
      <c r="B271" s="38"/>
      <c r="C271" s="38"/>
      <c r="D271" s="38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81"/>
      <c r="AK271" s="82"/>
      <c r="AL271" s="82"/>
      <c r="AM271" s="82"/>
      <c r="AN271" s="82"/>
      <c r="AO271" s="82"/>
      <c r="AP271" s="82"/>
      <c r="AQ271" s="82"/>
      <c r="AR271" s="81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129"/>
      <c r="BF271" s="128"/>
      <c r="BG271" s="128"/>
      <c r="BH271" s="128"/>
      <c r="BI271" s="128"/>
      <c r="BJ271" s="128"/>
      <c r="BK271" s="128"/>
      <c r="BL271" s="128"/>
      <c r="BM271" s="128"/>
      <c r="BN271" s="128"/>
      <c r="BO271" s="129"/>
      <c r="BP271" s="128"/>
      <c r="BQ271" s="128"/>
      <c r="BR271" s="128"/>
      <c r="BS271" s="128"/>
      <c r="BT271" s="128"/>
      <c r="BU271" s="128"/>
      <c r="BV271" s="128"/>
      <c r="BW271" s="128"/>
      <c r="BX271" s="128"/>
      <c r="BY271" s="128"/>
      <c r="BZ271" s="128"/>
      <c r="CA271" s="128"/>
      <c r="CB271" s="128"/>
      <c r="CC271" s="31"/>
    </row>
    <row r="272" spans="1:89" ht="15.75" customHeight="1">
      <c r="A272" s="389" t="s">
        <v>623</v>
      </c>
      <c r="B272" s="389"/>
      <c r="C272" s="389"/>
      <c r="D272" s="389"/>
      <c r="E272" s="389"/>
      <c r="F272" s="389"/>
      <c r="G272" s="389"/>
      <c r="H272" s="389"/>
      <c r="I272" s="389"/>
      <c r="J272" s="389"/>
      <c r="K272" s="389"/>
      <c r="L272" s="389"/>
      <c r="M272" s="389"/>
      <c r="N272" s="389"/>
      <c r="O272" s="389"/>
      <c r="P272" s="389"/>
      <c r="Q272" s="389"/>
      <c r="R272" s="389"/>
      <c r="S272" s="389"/>
      <c r="T272" s="389"/>
      <c r="U272" s="389"/>
      <c r="V272" s="389"/>
      <c r="W272" s="389"/>
      <c r="X272" s="389"/>
      <c r="Y272" s="389"/>
      <c r="Z272" s="389"/>
      <c r="AA272" s="389"/>
      <c r="AB272" s="389"/>
      <c r="AC272" s="389"/>
      <c r="AD272" s="389"/>
      <c r="AE272" s="389"/>
      <c r="AF272" s="389"/>
      <c r="AG272" s="389"/>
      <c r="AH272" s="389"/>
      <c r="AI272" s="389"/>
      <c r="AJ272" s="389"/>
      <c r="AK272" s="389"/>
      <c r="AL272" s="389"/>
      <c r="AM272" s="389"/>
      <c r="AN272" s="389"/>
      <c r="AO272" s="389"/>
      <c r="AP272" s="389"/>
      <c r="AQ272" s="389"/>
      <c r="AR272" s="389"/>
      <c r="AS272" s="389"/>
      <c r="AT272" s="389"/>
      <c r="AU272" s="389"/>
      <c r="AV272" s="389"/>
      <c r="AW272" s="389"/>
      <c r="AX272" s="389"/>
      <c r="AY272" s="389"/>
      <c r="AZ272" s="389"/>
      <c r="BA272" s="389"/>
      <c r="BB272" s="389"/>
      <c r="BC272" s="389"/>
      <c r="BD272" s="389"/>
      <c r="BE272" s="389"/>
      <c r="BF272" s="389"/>
      <c r="BG272" s="389"/>
      <c r="BH272" s="389"/>
      <c r="BI272" s="389"/>
      <c r="BJ272" s="389"/>
      <c r="BK272" s="389"/>
      <c r="BL272" s="389"/>
      <c r="BM272" s="389"/>
      <c r="BN272" s="389"/>
      <c r="BO272" s="389"/>
      <c r="BP272" s="389"/>
      <c r="BQ272" s="389"/>
      <c r="BR272" s="389"/>
      <c r="BS272" s="389"/>
      <c r="BT272" s="389"/>
      <c r="BU272" s="389"/>
      <c r="BV272" s="389"/>
      <c r="BW272" s="389"/>
      <c r="BX272" s="389"/>
      <c r="BY272" s="389"/>
      <c r="BZ272" s="389"/>
      <c r="CA272" s="389"/>
      <c r="CB272" s="389"/>
      <c r="CC272" s="389"/>
      <c r="CD272" s="38"/>
    </row>
    <row r="273" spans="1:85" ht="7.1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8"/>
    </row>
    <row r="274" spans="1:85" ht="15.75" customHeight="1">
      <c r="A274" s="33" t="s">
        <v>161</v>
      </c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0" t="s">
        <v>478</v>
      </c>
      <c r="AE274" s="570"/>
      <c r="AF274" s="570"/>
      <c r="AG274" s="570"/>
      <c r="AH274" s="570"/>
      <c r="AI274" s="570"/>
      <c r="AJ274" s="570"/>
      <c r="AK274" s="570"/>
      <c r="AL274" s="570"/>
      <c r="AM274" s="570"/>
      <c r="AN274" s="570"/>
      <c r="AO274" s="570"/>
      <c r="AP274" s="570"/>
      <c r="AQ274" s="570"/>
      <c r="AR274" s="570"/>
      <c r="AS274" s="570"/>
      <c r="AT274" s="570"/>
      <c r="AU274" s="570"/>
      <c r="AV274" s="570"/>
      <c r="AW274" s="570"/>
      <c r="AX274" s="570"/>
      <c r="AY274" s="570"/>
      <c r="AZ274" s="570"/>
      <c r="BA274" s="570"/>
      <c r="BB274" s="570"/>
      <c r="BC274" s="570"/>
      <c r="BD274" s="570"/>
      <c r="BE274" s="570"/>
      <c r="BF274" s="570"/>
      <c r="BG274" s="570"/>
      <c r="BH274" s="570"/>
      <c r="BI274" s="570"/>
      <c r="BJ274" s="570"/>
      <c r="BK274" s="570"/>
      <c r="BL274" s="570"/>
      <c r="BM274" s="570"/>
      <c r="BN274" s="570"/>
      <c r="BO274" s="570"/>
      <c r="BP274" s="570"/>
      <c r="BQ274" s="570"/>
      <c r="BR274" s="570"/>
      <c r="BS274" s="570"/>
      <c r="BT274" s="570"/>
      <c r="BU274" s="570"/>
      <c r="BV274" s="570"/>
      <c r="BW274" s="570"/>
      <c r="BX274" s="570"/>
      <c r="BY274" s="570"/>
      <c r="BZ274" s="570"/>
      <c r="CA274" s="570"/>
      <c r="CB274" s="31"/>
      <c r="CC274" s="31"/>
      <c r="CD274" s="38"/>
    </row>
    <row r="275" spans="1:85" ht="9" customHeight="1">
      <c r="A275" s="33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1"/>
      <c r="BX275" s="31"/>
      <c r="BY275" s="31"/>
      <c r="BZ275" s="31"/>
      <c r="CA275" s="31"/>
      <c r="CB275" s="31"/>
      <c r="CC275" s="31"/>
      <c r="CD275" s="38"/>
    </row>
    <row r="276" spans="1:85" ht="15.75" customHeight="1">
      <c r="A276" s="33" t="s">
        <v>162</v>
      </c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570" t="s">
        <v>172</v>
      </c>
      <c r="U276" s="570"/>
      <c r="V276" s="570"/>
      <c r="W276" s="570"/>
      <c r="X276" s="570"/>
      <c r="Y276" s="570"/>
      <c r="Z276" s="570"/>
      <c r="AA276" s="570"/>
      <c r="AB276" s="570"/>
      <c r="AC276" s="570"/>
      <c r="AD276" s="570"/>
      <c r="AE276" s="570"/>
      <c r="AF276" s="570"/>
      <c r="AG276" s="570"/>
      <c r="AH276" s="570"/>
      <c r="AI276" s="570"/>
      <c r="AJ276" s="570"/>
      <c r="AK276" s="570"/>
      <c r="AL276" s="570"/>
      <c r="AM276" s="570"/>
      <c r="AN276" s="570"/>
      <c r="AO276" s="570"/>
      <c r="AP276" s="570"/>
      <c r="AQ276" s="570"/>
      <c r="AR276" s="570"/>
      <c r="AS276" s="570"/>
      <c r="AT276" s="570"/>
      <c r="AU276" s="570"/>
      <c r="AV276" s="570"/>
      <c r="AW276" s="570"/>
      <c r="AX276" s="570"/>
      <c r="AY276" s="570"/>
      <c r="AZ276" s="570"/>
      <c r="BA276" s="570"/>
      <c r="BB276" s="570"/>
      <c r="BC276" s="570"/>
      <c r="BD276" s="570"/>
      <c r="BE276" s="570"/>
      <c r="BF276" s="570"/>
      <c r="BG276" s="570"/>
      <c r="BH276" s="570"/>
      <c r="BI276" s="570"/>
      <c r="BJ276" s="570"/>
      <c r="BK276" s="570"/>
      <c r="BL276" s="570"/>
      <c r="BM276" s="570"/>
      <c r="BN276" s="570"/>
      <c r="BO276" s="570"/>
      <c r="BP276" s="570"/>
      <c r="BQ276" s="570"/>
      <c r="BR276" s="570"/>
      <c r="BS276" s="570"/>
      <c r="BT276" s="570"/>
      <c r="BU276" s="570"/>
      <c r="BV276" s="570"/>
      <c r="BW276" s="31"/>
      <c r="BX276" s="31"/>
      <c r="BY276" s="31"/>
      <c r="BZ276" s="31"/>
      <c r="CA276" s="31"/>
      <c r="CB276" s="31"/>
      <c r="CC276" s="31"/>
      <c r="CD276" s="38"/>
    </row>
    <row r="277" spans="1:85" ht="5.45" customHeight="1">
      <c r="A277" s="33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1"/>
      <c r="BX277" s="31"/>
      <c r="BY277" s="31"/>
      <c r="BZ277" s="31"/>
      <c r="CA277" s="31"/>
      <c r="CB277" s="31"/>
      <c r="CC277" s="31"/>
      <c r="CD277" s="38"/>
    </row>
    <row r="278" spans="1:85" ht="30.75" customHeight="1">
      <c r="A278" s="33" t="s">
        <v>164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747" t="s">
        <v>479</v>
      </c>
      <c r="Z278" s="747"/>
      <c r="AA278" s="747"/>
      <c r="AB278" s="747"/>
      <c r="AC278" s="747"/>
      <c r="AD278" s="747"/>
      <c r="AE278" s="747"/>
      <c r="AF278" s="747"/>
      <c r="AG278" s="747"/>
      <c r="AH278" s="747"/>
      <c r="AI278" s="747"/>
      <c r="AJ278" s="747"/>
      <c r="AK278" s="747"/>
      <c r="AL278" s="747"/>
      <c r="AM278" s="747"/>
      <c r="AN278" s="747"/>
      <c r="AO278" s="747"/>
      <c r="AP278" s="747"/>
      <c r="AQ278" s="747"/>
      <c r="AR278" s="747"/>
      <c r="AS278" s="747"/>
      <c r="AT278" s="747"/>
      <c r="AU278" s="747"/>
      <c r="AV278" s="747"/>
      <c r="AW278" s="747"/>
      <c r="AX278" s="747"/>
      <c r="AY278" s="747"/>
      <c r="AZ278" s="747"/>
      <c r="BA278" s="747"/>
      <c r="BB278" s="747"/>
      <c r="BC278" s="747"/>
      <c r="BD278" s="747"/>
      <c r="BE278" s="747"/>
      <c r="BF278" s="747"/>
      <c r="BG278" s="747"/>
      <c r="BH278" s="747"/>
      <c r="BI278" s="747"/>
      <c r="BJ278" s="747"/>
      <c r="BK278" s="747"/>
      <c r="BL278" s="747"/>
      <c r="BM278" s="747"/>
      <c r="BN278" s="747"/>
      <c r="BO278" s="747"/>
      <c r="BP278" s="747"/>
      <c r="BQ278" s="747"/>
      <c r="BR278" s="747"/>
      <c r="BS278" s="747"/>
      <c r="BT278" s="747"/>
      <c r="BU278" s="747"/>
      <c r="BV278" s="747"/>
      <c r="BW278" s="747"/>
      <c r="BX278" s="747"/>
      <c r="BY278" s="747"/>
      <c r="BZ278" s="747"/>
      <c r="CA278" s="747"/>
      <c r="CB278" s="747"/>
      <c r="CC278" s="747"/>
      <c r="CD278" s="38"/>
    </row>
    <row r="279" spans="1:85" ht="12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8"/>
    </row>
    <row r="280" spans="1:85" s="38" customFormat="1" ht="15" customHeight="1">
      <c r="A280" s="389" t="s">
        <v>624</v>
      </c>
      <c r="B280" s="389"/>
      <c r="C280" s="389"/>
      <c r="D280" s="389"/>
      <c r="E280" s="389"/>
      <c r="F280" s="389"/>
      <c r="G280" s="389"/>
      <c r="H280" s="389"/>
      <c r="I280" s="389"/>
      <c r="J280" s="389"/>
      <c r="K280" s="389"/>
      <c r="L280" s="389"/>
      <c r="M280" s="389"/>
      <c r="N280" s="389"/>
      <c r="O280" s="389"/>
      <c r="P280" s="389"/>
      <c r="Q280" s="389"/>
      <c r="R280" s="389"/>
      <c r="S280" s="389"/>
      <c r="T280" s="389"/>
      <c r="U280" s="389"/>
      <c r="V280" s="389"/>
      <c r="W280" s="389"/>
      <c r="X280" s="389"/>
      <c r="Y280" s="389"/>
      <c r="Z280" s="389"/>
      <c r="AA280" s="389"/>
      <c r="AB280" s="389"/>
      <c r="AC280" s="389"/>
      <c r="AD280" s="389"/>
      <c r="AE280" s="389"/>
      <c r="AF280" s="389"/>
      <c r="AG280" s="389"/>
      <c r="AH280" s="389"/>
      <c r="AI280" s="389"/>
      <c r="AJ280" s="389"/>
      <c r="AK280" s="389"/>
      <c r="AL280" s="389"/>
      <c r="AM280" s="389"/>
      <c r="AN280" s="389"/>
      <c r="AO280" s="389"/>
      <c r="AP280" s="389"/>
      <c r="AQ280" s="389"/>
      <c r="AR280" s="389"/>
      <c r="AS280" s="389"/>
      <c r="AT280" s="389"/>
      <c r="AU280" s="389"/>
      <c r="AV280" s="389"/>
      <c r="AW280" s="389"/>
      <c r="AX280" s="389"/>
      <c r="AY280" s="389"/>
      <c r="AZ280" s="389"/>
      <c r="BA280" s="389"/>
      <c r="BB280" s="389"/>
      <c r="BC280" s="389"/>
      <c r="BD280" s="389"/>
      <c r="BE280" s="389"/>
      <c r="BF280" s="389"/>
      <c r="BG280" s="389"/>
      <c r="BH280" s="389"/>
      <c r="BI280" s="389"/>
      <c r="BJ280" s="389"/>
      <c r="BK280" s="389"/>
      <c r="BL280" s="389"/>
      <c r="BM280" s="389"/>
      <c r="BN280" s="389"/>
      <c r="BO280" s="389"/>
      <c r="BP280" s="389"/>
      <c r="BQ280" s="389"/>
      <c r="BR280" s="389"/>
      <c r="BS280" s="389"/>
      <c r="BT280" s="389"/>
      <c r="BU280" s="389"/>
      <c r="BV280" s="389"/>
      <c r="BW280" s="389"/>
      <c r="BX280" s="389"/>
      <c r="BY280" s="389"/>
      <c r="BZ280" s="389"/>
      <c r="CA280" s="389"/>
      <c r="CB280" s="389"/>
      <c r="CC280" s="31"/>
      <c r="CG280" s="164"/>
    </row>
    <row r="281" spans="1:85" s="38" customFormat="1" ht="1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1"/>
      <c r="CG281" s="164"/>
    </row>
    <row r="282" spans="1:85" s="38" customFormat="1" ht="15" customHeight="1">
      <c r="A282" s="370" t="s">
        <v>187</v>
      </c>
      <c r="B282" s="371"/>
      <c r="C282" s="371"/>
      <c r="D282" s="372"/>
      <c r="E282" s="379" t="s">
        <v>166</v>
      </c>
      <c r="F282" s="340"/>
      <c r="G282" s="340"/>
      <c r="H282" s="340"/>
      <c r="I282" s="340"/>
      <c r="J282" s="340"/>
      <c r="K282" s="340"/>
      <c r="L282" s="340"/>
      <c r="M282" s="340"/>
      <c r="N282" s="340"/>
      <c r="O282" s="340"/>
      <c r="P282" s="340"/>
      <c r="Q282" s="340"/>
      <c r="R282" s="340"/>
      <c r="S282" s="340"/>
      <c r="T282" s="340"/>
      <c r="U282" s="340"/>
      <c r="V282" s="340"/>
      <c r="W282" s="340"/>
      <c r="X282" s="340"/>
      <c r="Y282" s="340"/>
      <c r="Z282" s="340"/>
      <c r="AA282" s="340"/>
      <c r="AB282" s="340"/>
      <c r="AC282" s="340"/>
      <c r="AD282" s="340"/>
      <c r="AE282" s="340"/>
      <c r="AF282" s="340"/>
      <c r="AG282" s="340"/>
      <c r="AH282" s="340"/>
      <c r="AI282" s="340"/>
      <c r="AJ282" s="340"/>
      <c r="AK282" s="340"/>
      <c r="AL282" s="340"/>
      <c r="AM282" s="340"/>
      <c r="AN282" s="379" t="s">
        <v>173</v>
      </c>
      <c r="AO282" s="340"/>
      <c r="AP282" s="340"/>
      <c r="AQ282" s="340"/>
      <c r="AR282" s="340"/>
      <c r="AS282" s="340"/>
      <c r="AT282" s="340"/>
      <c r="AU282" s="379" t="s">
        <v>229</v>
      </c>
      <c r="AV282" s="340"/>
      <c r="AW282" s="340"/>
      <c r="AX282" s="340"/>
      <c r="AY282" s="340"/>
      <c r="AZ282" s="340"/>
      <c r="BA282" s="340"/>
      <c r="BB282" s="340"/>
      <c r="BC282" s="340"/>
      <c r="BD282" s="379" t="s">
        <v>315</v>
      </c>
      <c r="BE282" s="340"/>
      <c r="BF282" s="340"/>
      <c r="BG282" s="340"/>
      <c r="BH282" s="340"/>
      <c r="BI282" s="340"/>
      <c r="BJ282" s="340"/>
      <c r="BK282" s="340"/>
      <c r="BL282" s="340"/>
      <c r="BM282" s="340"/>
      <c r="BN282" s="340"/>
      <c r="BO282" s="340"/>
      <c r="BP282" s="340"/>
      <c r="BQ282" s="340"/>
      <c r="BR282" s="340"/>
      <c r="BS282" s="340"/>
      <c r="BT282" s="340"/>
      <c r="BU282" s="340"/>
      <c r="BV282" s="340"/>
      <c r="BW282" s="340"/>
      <c r="BX282" s="340"/>
      <c r="BY282" s="340"/>
      <c r="BZ282" s="340"/>
      <c r="CA282" s="340"/>
      <c r="CB282" s="340"/>
      <c r="CC282" s="31"/>
      <c r="CG282" s="164"/>
    </row>
    <row r="283" spans="1:85" s="38" customFormat="1" ht="12.6" customHeight="1">
      <c r="A283" s="373"/>
      <c r="B283" s="374"/>
      <c r="C283" s="374"/>
      <c r="D283" s="375"/>
      <c r="E283" s="340"/>
      <c r="F283" s="340"/>
      <c r="G283" s="340"/>
      <c r="H283" s="340"/>
      <c r="I283" s="340"/>
      <c r="J283" s="340"/>
      <c r="K283" s="340"/>
      <c r="L283" s="340"/>
      <c r="M283" s="340"/>
      <c r="N283" s="340"/>
      <c r="O283" s="340"/>
      <c r="P283" s="340"/>
      <c r="Q283" s="340"/>
      <c r="R283" s="340"/>
      <c r="S283" s="340"/>
      <c r="T283" s="340"/>
      <c r="U283" s="340"/>
      <c r="V283" s="340"/>
      <c r="W283" s="340"/>
      <c r="X283" s="340"/>
      <c r="Y283" s="340"/>
      <c r="Z283" s="340"/>
      <c r="AA283" s="340"/>
      <c r="AB283" s="340"/>
      <c r="AC283" s="340"/>
      <c r="AD283" s="340"/>
      <c r="AE283" s="340"/>
      <c r="AF283" s="340"/>
      <c r="AG283" s="340"/>
      <c r="AH283" s="340"/>
      <c r="AI283" s="340"/>
      <c r="AJ283" s="340"/>
      <c r="AK283" s="340"/>
      <c r="AL283" s="340"/>
      <c r="AM283" s="340"/>
      <c r="AN283" s="340"/>
      <c r="AO283" s="340"/>
      <c r="AP283" s="340"/>
      <c r="AQ283" s="340"/>
      <c r="AR283" s="340"/>
      <c r="AS283" s="340"/>
      <c r="AT283" s="340"/>
      <c r="AU283" s="340"/>
      <c r="AV283" s="340"/>
      <c r="AW283" s="340"/>
      <c r="AX283" s="340"/>
      <c r="AY283" s="340"/>
      <c r="AZ283" s="340"/>
      <c r="BA283" s="340"/>
      <c r="BB283" s="340"/>
      <c r="BC283" s="340"/>
      <c r="BD283" s="370" t="s">
        <v>276</v>
      </c>
      <c r="BE283" s="371"/>
      <c r="BF283" s="371"/>
      <c r="BG283" s="371"/>
      <c r="BH283" s="371"/>
      <c r="BI283" s="371"/>
      <c r="BJ283" s="371"/>
      <c r="BK283" s="371"/>
      <c r="BL283" s="371"/>
      <c r="BM283" s="372"/>
      <c r="BN283" s="379" t="s">
        <v>274</v>
      </c>
      <c r="BO283" s="340"/>
      <c r="BP283" s="340"/>
      <c r="BQ283" s="340"/>
      <c r="BR283" s="340"/>
      <c r="BS283" s="340"/>
      <c r="BT283" s="340"/>
      <c r="BU283" s="340"/>
      <c r="BV283" s="340"/>
      <c r="BW283" s="340"/>
      <c r="BX283" s="340"/>
      <c r="BY283" s="340"/>
      <c r="BZ283" s="340"/>
      <c r="CA283" s="340"/>
      <c r="CB283" s="340"/>
      <c r="CC283" s="31"/>
      <c r="CG283" s="164"/>
    </row>
    <row r="284" spans="1:85" s="38" customFormat="1" ht="21" customHeight="1">
      <c r="A284" s="376"/>
      <c r="B284" s="377"/>
      <c r="C284" s="377"/>
      <c r="D284" s="378"/>
      <c r="E284" s="340"/>
      <c r="F284" s="340"/>
      <c r="G284" s="340"/>
      <c r="H284" s="340"/>
      <c r="I284" s="340"/>
      <c r="J284" s="340"/>
      <c r="K284" s="340"/>
      <c r="L284" s="340"/>
      <c r="M284" s="340"/>
      <c r="N284" s="340"/>
      <c r="O284" s="340"/>
      <c r="P284" s="340"/>
      <c r="Q284" s="340"/>
      <c r="R284" s="340"/>
      <c r="S284" s="340"/>
      <c r="T284" s="340"/>
      <c r="U284" s="340"/>
      <c r="V284" s="340"/>
      <c r="W284" s="340"/>
      <c r="X284" s="340"/>
      <c r="Y284" s="340"/>
      <c r="Z284" s="340"/>
      <c r="AA284" s="340"/>
      <c r="AB284" s="340"/>
      <c r="AC284" s="340"/>
      <c r="AD284" s="340"/>
      <c r="AE284" s="340"/>
      <c r="AF284" s="340"/>
      <c r="AG284" s="340"/>
      <c r="AH284" s="340"/>
      <c r="AI284" s="340"/>
      <c r="AJ284" s="340"/>
      <c r="AK284" s="340"/>
      <c r="AL284" s="340"/>
      <c r="AM284" s="340"/>
      <c r="AN284" s="340"/>
      <c r="AO284" s="340"/>
      <c r="AP284" s="340"/>
      <c r="AQ284" s="340"/>
      <c r="AR284" s="340"/>
      <c r="AS284" s="340"/>
      <c r="AT284" s="340"/>
      <c r="AU284" s="340"/>
      <c r="AV284" s="340"/>
      <c r="AW284" s="340"/>
      <c r="AX284" s="340"/>
      <c r="AY284" s="340"/>
      <c r="AZ284" s="340"/>
      <c r="BA284" s="340"/>
      <c r="BB284" s="340"/>
      <c r="BC284" s="340"/>
      <c r="BD284" s="376"/>
      <c r="BE284" s="377"/>
      <c r="BF284" s="377"/>
      <c r="BG284" s="377"/>
      <c r="BH284" s="377"/>
      <c r="BI284" s="377"/>
      <c r="BJ284" s="377"/>
      <c r="BK284" s="377"/>
      <c r="BL284" s="377"/>
      <c r="BM284" s="378"/>
      <c r="BN284" s="379" t="s">
        <v>485</v>
      </c>
      <c r="BO284" s="340"/>
      <c r="BP284" s="340"/>
      <c r="BQ284" s="340"/>
      <c r="BR284" s="340"/>
      <c r="BS284" s="340"/>
      <c r="BT284" s="340"/>
      <c r="BU284" s="340"/>
      <c r="BV284" s="340"/>
      <c r="BW284" s="390" t="s">
        <v>518</v>
      </c>
      <c r="BX284" s="391"/>
      <c r="BY284" s="391"/>
      <c r="BZ284" s="391"/>
      <c r="CA284" s="391"/>
      <c r="CB284" s="392"/>
      <c r="CC284" s="31"/>
      <c r="CG284" s="164"/>
    </row>
    <row r="285" spans="1:85" s="38" customFormat="1" ht="16.149999999999999" customHeight="1">
      <c r="A285" s="361">
        <v>1</v>
      </c>
      <c r="B285" s="362"/>
      <c r="C285" s="362"/>
      <c r="D285" s="363"/>
      <c r="E285" s="346">
        <v>2</v>
      </c>
      <c r="F285" s="347"/>
      <c r="G285" s="347"/>
      <c r="H285" s="347"/>
      <c r="I285" s="347"/>
      <c r="J285" s="347"/>
      <c r="K285" s="347"/>
      <c r="L285" s="347"/>
      <c r="M285" s="347"/>
      <c r="N285" s="347"/>
      <c r="O285" s="347"/>
      <c r="P285" s="347"/>
      <c r="Q285" s="347"/>
      <c r="R285" s="347"/>
      <c r="S285" s="347"/>
      <c r="T285" s="347"/>
      <c r="U285" s="347"/>
      <c r="V285" s="347"/>
      <c r="W285" s="347"/>
      <c r="X285" s="347"/>
      <c r="Y285" s="347"/>
      <c r="Z285" s="347"/>
      <c r="AA285" s="347"/>
      <c r="AB285" s="347"/>
      <c r="AC285" s="347"/>
      <c r="AD285" s="347"/>
      <c r="AE285" s="347"/>
      <c r="AF285" s="347"/>
      <c r="AG285" s="347"/>
      <c r="AH285" s="347"/>
      <c r="AI285" s="347"/>
      <c r="AJ285" s="347"/>
      <c r="AK285" s="347"/>
      <c r="AL285" s="347"/>
      <c r="AM285" s="347"/>
      <c r="AN285" s="346">
        <v>3</v>
      </c>
      <c r="AO285" s="347"/>
      <c r="AP285" s="347"/>
      <c r="AQ285" s="347"/>
      <c r="AR285" s="347"/>
      <c r="AS285" s="347"/>
      <c r="AT285" s="347"/>
      <c r="AU285" s="348">
        <v>4</v>
      </c>
      <c r="AV285" s="348"/>
      <c r="AW285" s="348"/>
      <c r="AX285" s="348"/>
      <c r="AY285" s="348"/>
      <c r="AZ285" s="348"/>
      <c r="BA285" s="348"/>
      <c r="BB285" s="348"/>
      <c r="BC285" s="348"/>
      <c r="BD285" s="348">
        <v>5</v>
      </c>
      <c r="BE285" s="348"/>
      <c r="BF285" s="348"/>
      <c r="BG285" s="348"/>
      <c r="BH285" s="348"/>
      <c r="BI285" s="348"/>
      <c r="BJ285" s="348"/>
      <c r="BK285" s="348"/>
      <c r="BL285" s="348"/>
      <c r="BM285" s="348"/>
      <c r="BN285" s="348">
        <v>6</v>
      </c>
      <c r="BO285" s="348"/>
      <c r="BP285" s="348"/>
      <c r="BQ285" s="348"/>
      <c r="BR285" s="348"/>
      <c r="BS285" s="348"/>
      <c r="BT285" s="348"/>
      <c r="BU285" s="348"/>
      <c r="BV285" s="348"/>
      <c r="BW285" s="348">
        <v>7</v>
      </c>
      <c r="BX285" s="348"/>
      <c r="BY285" s="348"/>
      <c r="BZ285" s="348"/>
      <c r="CA285" s="348"/>
      <c r="CB285" s="348"/>
      <c r="CC285" s="31"/>
      <c r="CG285" s="164"/>
    </row>
    <row r="286" spans="1:85" s="38" customFormat="1" ht="15" hidden="1">
      <c r="A286" s="341" t="s">
        <v>197</v>
      </c>
      <c r="B286" s="342"/>
      <c r="C286" s="342"/>
      <c r="D286" s="343"/>
      <c r="E286" s="344" t="s">
        <v>386</v>
      </c>
      <c r="F286" s="345"/>
      <c r="G286" s="345"/>
      <c r="H286" s="345"/>
      <c r="I286" s="345"/>
      <c r="J286" s="345"/>
      <c r="K286" s="345"/>
      <c r="L286" s="345"/>
      <c r="M286" s="345"/>
      <c r="N286" s="345"/>
      <c r="O286" s="345"/>
      <c r="P286" s="345"/>
      <c r="Q286" s="345"/>
      <c r="R286" s="345"/>
      <c r="S286" s="345"/>
      <c r="T286" s="345"/>
      <c r="U286" s="345"/>
      <c r="V286" s="345"/>
      <c r="W286" s="345"/>
      <c r="X286" s="345"/>
      <c r="Y286" s="345"/>
      <c r="Z286" s="345"/>
      <c r="AA286" s="345"/>
      <c r="AB286" s="345"/>
      <c r="AC286" s="345"/>
      <c r="AD286" s="345"/>
      <c r="AE286" s="345"/>
      <c r="AF286" s="345"/>
      <c r="AG286" s="345"/>
      <c r="AH286" s="345"/>
      <c r="AI286" s="345"/>
      <c r="AJ286" s="345"/>
      <c r="AK286" s="345"/>
      <c r="AL286" s="345"/>
      <c r="AM286" s="345"/>
      <c r="AN286" s="380"/>
      <c r="AO286" s="381"/>
      <c r="AP286" s="381"/>
      <c r="AQ286" s="381"/>
      <c r="AR286" s="381"/>
      <c r="AS286" s="381"/>
      <c r="AT286" s="382"/>
      <c r="AU286" s="383"/>
      <c r="AV286" s="381"/>
      <c r="AW286" s="381"/>
      <c r="AX286" s="381"/>
      <c r="AY286" s="381"/>
      <c r="AZ286" s="381"/>
      <c r="BA286" s="381"/>
      <c r="BB286" s="381"/>
      <c r="BC286" s="382"/>
      <c r="BD286" s="383"/>
      <c r="BE286" s="381"/>
      <c r="BF286" s="381"/>
      <c r="BG286" s="381"/>
      <c r="BH286" s="381"/>
      <c r="BI286" s="381"/>
      <c r="BJ286" s="381"/>
      <c r="BK286" s="381"/>
      <c r="BL286" s="381"/>
      <c r="BM286" s="382"/>
      <c r="BN286" s="383">
        <f>BD286</f>
        <v>0</v>
      </c>
      <c r="BO286" s="381"/>
      <c r="BP286" s="381"/>
      <c r="BQ286" s="381"/>
      <c r="BR286" s="381"/>
      <c r="BS286" s="381"/>
      <c r="BT286" s="381"/>
      <c r="BU286" s="381"/>
      <c r="BV286" s="382"/>
      <c r="BW286" s="383">
        <f>BD286</f>
        <v>0</v>
      </c>
      <c r="BX286" s="381"/>
      <c r="BY286" s="381"/>
      <c r="BZ286" s="381"/>
      <c r="CA286" s="381"/>
      <c r="CB286" s="382"/>
      <c r="CC286" s="31"/>
      <c r="CG286" s="164"/>
    </row>
    <row r="287" spans="1:85" s="38" customFormat="1" ht="18" customHeight="1">
      <c r="A287" s="341" t="s">
        <v>197</v>
      </c>
      <c r="B287" s="342"/>
      <c r="C287" s="342"/>
      <c r="D287" s="343"/>
      <c r="E287" s="344" t="s">
        <v>361</v>
      </c>
      <c r="F287" s="345"/>
      <c r="G287" s="345"/>
      <c r="H287" s="345"/>
      <c r="I287" s="345"/>
      <c r="J287" s="345"/>
      <c r="K287" s="345"/>
      <c r="L287" s="345"/>
      <c r="M287" s="345"/>
      <c r="N287" s="345"/>
      <c r="O287" s="345"/>
      <c r="P287" s="345"/>
      <c r="Q287" s="345"/>
      <c r="R287" s="345"/>
      <c r="S287" s="345"/>
      <c r="T287" s="345"/>
      <c r="U287" s="345"/>
      <c r="V287" s="345"/>
      <c r="W287" s="345"/>
      <c r="X287" s="345"/>
      <c r="Y287" s="345"/>
      <c r="Z287" s="345"/>
      <c r="AA287" s="345"/>
      <c r="AB287" s="345"/>
      <c r="AC287" s="345"/>
      <c r="AD287" s="345"/>
      <c r="AE287" s="345"/>
      <c r="AF287" s="345"/>
      <c r="AG287" s="345"/>
      <c r="AH287" s="345"/>
      <c r="AI287" s="345"/>
      <c r="AJ287" s="345"/>
      <c r="AK287" s="345"/>
      <c r="AL287" s="345"/>
      <c r="AM287" s="345"/>
      <c r="AN287" s="380"/>
      <c r="AO287" s="381"/>
      <c r="AP287" s="381"/>
      <c r="AQ287" s="381"/>
      <c r="AR287" s="381"/>
      <c r="AS287" s="381"/>
      <c r="AT287" s="382"/>
      <c r="AU287" s="383"/>
      <c r="AV287" s="381"/>
      <c r="AW287" s="381"/>
      <c r="AX287" s="381"/>
      <c r="AY287" s="381"/>
      <c r="AZ287" s="381"/>
      <c r="BA287" s="381"/>
      <c r="BB287" s="381"/>
      <c r="BC287" s="382"/>
      <c r="BD287" s="386">
        <v>3333.74</v>
      </c>
      <c r="BE287" s="387"/>
      <c r="BF287" s="387"/>
      <c r="BG287" s="387"/>
      <c r="BH287" s="387"/>
      <c r="BI287" s="387"/>
      <c r="BJ287" s="387"/>
      <c r="BK287" s="387"/>
      <c r="BL287" s="387"/>
      <c r="BM287" s="388"/>
      <c r="BN287" s="386"/>
      <c r="BO287" s="387"/>
      <c r="BP287" s="387"/>
      <c r="BQ287" s="387"/>
      <c r="BR287" s="387"/>
      <c r="BS287" s="387"/>
      <c r="BT287" s="387"/>
      <c r="BU287" s="387"/>
      <c r="BV287" s="388"/>
      <c r="BW287" s="386"/>
      <c r="BX287" s="387"/>
      <c r="BY287" s="387"/>
      <c r="BZ287" s="387"/>
      <c r="CA287" s="387"/>
      <c r="CB287" s="388"/>
      <c r="CC287" s="31"/>
      <c r="CG287" s="164"/>
    </row>
    <row r="288" spans="1:85" s="38" customFormat="1" ht="16.5" hidden="1" customHeight="1">
      <c r="A288" s="341" t="s">
        <v>137</v>
      </c>
      <c r="B288" s="342"/>
      <c r="C288" s="342"/>
      <c r="D288" s="343"/>
      <c r="E288" s="344" t="s">
        <v>387</v>
      </c>
      <c r="F288" s="345"/>
      <c r="G288" s="345"/>
      <c r="H288" s="345"/>
      <c r="I288" s="345"/>
      <c r="J288" s="345"/>
      <c r="K288" s="345"/>
      <c r="L288" s="345"/>
      <c r="M288" s="345"/>
      <c r="N288" s="345"/>
      <c r="O288" s="345"/>
      <c r="P288" s="345"/>
      <c r="Q288" s="345"/>
      <c r="R288" s="345"/>
      <c r="S288" s="345"/>
      <c r="T288" s="345"/>
      <c r="U288" s="345"/>
      <c r="V288" s="345"/>
      <c r="W288" s="345"/>
      <c r="X288" s="345"/>
      <c r="Y288" s="345"/>
      <c r="Z288" s="345"/>
      <c r="AA288" s="345"/>
      <c r="AB288" s="345"/>
      <c r="AC288" s="345"/>
      <c r="AD288" s="345"/>
      <c r="AE288" s="345"/>
      <c r="AF288" s="345"/>
      <c r="AG288" s="345"/>
      <c r="AH288" s="345"/>
      <c r="AI288" s="345"/>
      <c r="AJ288" s="345"/>
      <c r="AK288" s="345"/>
      <c r="AL288" s="345"/>
      <c r="AM288" s="345"/>
      <c r="AN288" s="380"/>
      <c r="AO288" s="381"/>
      <c r="AP288" s="381"/>
      <c r="AQ288" s="381"/>
      <c r="AR288" s="381"/>
      <c r="AS288" s="381"/>
      <c r="AT288" s="382"/>
      <c r="AU288" s="383"/>
      <c r="AV288" s="381"/>
      <c r="AW288" s="381"/>
      <c r="AX288" s="381"/>
      <c r="AY288" s="381"/>
      <c r="AZ288" s="381"/>
      <c r="BA288" s="381"/>
      <c r="BB288" s="381"/>
      <c r="BC288" s="382"/>
      <c r="BD288" s="386"/>
      <c r="BE288" s="387"/>
      <c r="BF288" s="387"/>
      <c r="BG288" s="387"/>
      <c r="BH288" s="387"/>
      <c r="BI288" s="387"/>
      <c r="BJ288" s="387"/>
      <c r="BK288" s="387"/>
      <c r="BL288" s="387"/>
      <c r="BM288" s="388"/>
      <c r="BN288" s="386"/>
      <c r="BO288" s="387"/>
      <c r="BP288" s="387"/>
      <c r="BQ288" s="387"/>
      <c r="BR288" s="387"/>
      <c r="BS288" s="387"/>
      <c r="BT288" s="387"/>
      <c r="BU288" s="387"/>
      <c r="BV288" s="388"/>
      <c r="BW288" s="386"/>
      <c r="BX288" s="387"/>
      <c r="BY288" s="387"/>
      <c r="BZ288" s="387"/>
      <c r="CA288" s="387"/>
      <c r="CB288" s="388"/>
      <c r="CC288" s="31"/>
      <c r="CG288" s="164"/>
    </row>
    <row r="289" spans="1:85" s="38" customFormat="1" ht="15">
      <c r="A289" s="350"/>
      <c r="B289" s="351"/>
      <c r="C289" s="351"/>
      <c r="D289" s="352"/>
      <c r="E289" s="353" t="s">
        <v>168</v>
      </c>
      <c r="F289" s="354"/>
      <c r="G289" s="354"/>
      <c r="H289" s="354"/>
      <c r="I289" s="354"/>
      <c r="J289" s="354"/>
      <c r="K289" s="354"/>
      <c r="L289" s="354"/>
      <c r="M289" s="354"/>
      <c r="N289" s="354"/>
      <c r="O289" s="354"/>
      <c r="P289" s="354"/>
      <c r="Q289" s="354"/>
      <c r="R289" s="354"/>
      <c r="S289" s="354"/>
      <c r="T289" s="354"/>
      <c r="U289" s="354"/>
      <c r="V289" s="354"/>
      <c r="W289" s="354"/>
      <c r="X289" s="354"/>
      <c r="Y289" s="354"/>
      <c r="Z289" s="354"/>
      <c r="AA289" s="354"/>
      <c r="AB289" s="354"/>
      <c r="AC289" s="354"/>
      <c r="AD289" s="354"/>
      <c r="AE289" s="354"/>
      <c r="AF289" s="354"/>
      <c r="AG289" s="354"/>
      <c r="AH289" s="354"/>
      <c r="AI289" s="354"/>
      <c r="AJ289" s="354"/>
      <c r="AK289" s="354"/>
      <c r="AL289" s="354"/>
      <c r="AM289" s="354"/>
      <c r="AN289" s="355" t="s">
        <v>5</v>
      </c>
      <c r="AO289" s="356"/>
      <c r="AP289" s="356"/>
      <c r="AQ289" s="356"/>
      <c r="AR289" s="356"/>
      <c r="AS289" s="356" t="s">
        <v>5</v>
      </c>
      <c r="AT289" s="356"/>
      <c r="AU289" s="357" t="s">
        <v>5</v>
      </c>
      <c r="AV289" s="358"/>
      <c r="AW289" s="358"/>
      <c r="AX289" s="358"/>
      <c r="AY289" s="358"/>
      <c r="AZ289" s="358"/>
      <c r="BA289" s="358"/>
      <c r="BB289" s="358"/>
      <c r="BC289" s="359" t="s">
        <v>5</v>
      </c>
      <c r="BD289" s="366">
        <f>SUM(BD286:BD288)</f>
        <v>3333.74</v>
      </c>
      <c r="BE289" s="367"/>
      <c r="BF289" s="367"/>
      <c r="BG289" s="367"/>
      <c r="BH289" s="367"/>
      <c r="BI289" s="367"/>
      <c r="BJ289" s="367"/>
      <c r="BK289" s="367"/>
      <c r="BL289" s="367"/>
      <c r="BM289" s="368"/>
      <c r="BN289" s="366">
        <f>SUM(BN286:BN288)</f>
        <v>0</v>
      </c>
      <c r="BO289" s="367"/>
      <c r="BP289" s="367"/>
      <c r="BQ289" s="367"/>
      <c r="BR289" s="367"/>
      <c r="BS289" s="367"/>
      <c r="BT289" s="367"/>
      <c r="BU289" s="367"/>
      <c r="BV289" s="368"/>
      <c r="BW289" s="366">
        <f>SUM(BW286:BW288)</f>
        <v>0</v>
      </c>
      <c r="BX289" s="367"/>
      <c r="BY289" s="367"/>
      <c r="BZ289" s="367"/>
      <c r="CA289" s="367"/>
      <c r="CB289" s="368"/>
      <c r="CC289" s="31"/>
      <c r="CG289" s="164"/>
    </row>
    <row r="290" spans="1:85" ht="15.75" hidden="1" customHeight="1">
      <c r="A290" s="389" t="s">
        <v>491</v>
      </c>
      <c r="B290" s="283"/>
      <c r="C290" s="283"/>
      <c r="D290" s="283"/>
      <c r="E290" s="283"/>
      <c r="F290" s="283"/>
      <c r="G290" s="283"/>
      <c r="H290" s="283"/>
      <c r="I290" s="283"/>
      <c r="J290" s="283"/>
      <c r="K290" s="283"/>
      <c r="L290" s="283"/>
      <c r="M290" s="283"/>
      <c r="N290" s="283"/>
      <c r="O290" s="283"/>
      <c r="P290" s="283"/>
      <c r="Q290" s="283"/>
      <c r="R290" s="283"/>
      <c r="S290" s="283"/>
      <c r="T290" s="283"/>
      <c r="U290" s="283"/>
      <c r="V290" s="283"/>
      <c r="W290" s="283"/>
      <c r="X290" s="283"/>
      <c r="Y290" s="283"/>
      <c r="Z290" s="283"/>
      <c r="AA290" s="283"/>
      <c r="AB290" s="283"/>
      <c r="AC290" s="283"/>
      <c r="AD290" s="283"/>
      <c r="AE290" s="283"/>
      <c r="AF290" s="283"/>
      <c r="AG290" s="283"/>
      <c r="AH290" s="283"/>
      <c r="AI290" s="283"/>
      <c r="AJ290" s="283"/>
      <c r="AK290" s="283"/>
      <c r="AL290" s="283"/>
      <c r="AM290" s="283"/>
      <c r="AN290" s="283"/>
      <c r="AO290" s="283"/>
      <c r="AP290" s="283"/>
      <c r="AQ290" s="283"/>
      <c r="AR290" s="283"/>
      <c r="AS290" s="283"/>
      <c r="AT290" s="283"/>
      <c r="AU290" s="283"/>
      <c r="AV290" s="283"/>
      <c r="AW290" s="283"/>
      <c r="AX290" s="283"/>
      <c r="AY290" s="283"/>
      <c r="AZ290" s="283"/>
      <c r="BA290" s="283"/>
      <c r="BB290" s="283"/>
      <c r="BC290" s="283"/>
      <c r="BD290" s="283"/>
      <c r="BE290" s="283"/>
      <c r="BF290" s="283"/>
      <c r="BG290" s="283"/>
      <c r="BH290" s="283"/>
      <c r="BI290" s="283"/>
      <c r="BJ290" s="283"/>
      <c r="BK290" s="283"/>
      <c r="BL290" s="283"/>
      <c r="BM290" s="283"/>
      <c r="BN290" s="283"/>
      <c r="BO290" s="283"/>
      <c r="BP290" s="283"/>
      <c r="BQ290" s="283"/>
      <c r="BR290" s="283"/>
      <c r="BS290" s="283"/>
      <c r="BT290" s="283"/>
      <c r="BU290" s="283"/>
      <c r="BV290" s="283"/>
      <c r="BW290" s="283"/>
      <c r="BX290" s="283"/>
      <c r="BY290" s="283"/>
      <c r="BZ290" s="283"/>
      <c r="CA290" s="283"/>
      <c r="CB290" s="283"/>
      <c r="CC290" s="283"/>
      <c r="CD290" s="38"/>
    </row>
    <row r="291" spans="1:85" ht="7.15" hidden="1" customHeight="1">
      <c r="A291" s="32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 s="38"/>
    </row>
    <row r="292" spans="1:85" ht="42.75" hidden="1" customHeight="1">
      <c r="A292" s="379" t="s">
        <v>187</v>
      </c>
      <c r="B292" s="502"/>
      <c r="C292" s="502"/>
      <c r="D292" s="379" t="s">
        <v>188</v>
      </c>
      <c r="E292" s="502"/>
      <c r="F292" s="502"/>
      <c r="G292" s="502"/>
      <c r="H292" s="502"/>
      <c r="I292" s="502"/>
      <c r="J292" s="502"/>
      <c r="K292" s="502"/>
      <c r="L292" s="502"/>
      <c r="M292" s="502"/>
      <c r="N292" s="502"/>
      <c r="O292" s="502"/>
      <c r="P292" s="502"/>
      <c r="Q292" s="502"/>
      <c r="R292" s="502"/>
      <c r="S292" s="502"/>
      <c r="T292" s="379" t="s">
        <v>189</v>
      </c>
      <c r="U292" s="502"/>
      <c r="V292" s="502"/>
      <c r="W292" s="502"/>
      <c r="X292" s="502"/>
      <c r="Y292" s="502"/>
      <c r="Z292" s="502"/>
      <c r="AA292" s="502"/>
      <c r="AB292" s="502"/>
      <c r="AC292" s="502"/>
      <c r="AD292" s="502"/>
      <c r="AE292" s="502"/>
      <c r="AF292" s="379" t="s">
        <v>190</v>
      </c>
      <c r="AG292" s="502"/>
      <c r="AH292" s="502"/>
      <c r="AI292" s="502"/>
      <c r="AJ292" s="502"/>
      <c r="AK292" s="502"/>
      <c r="AL292" s="502"/>
      <c r="AM292" s="502"/>
      <c r="AN292" s="502"/>
      <c r="AO292" s="502"/>
      <c r="AP292" s="502"/>
      <c r="AQ292" s="502"/>
      <c r="AR292" s="502"/>
      <c r="AS292" s="502"/>
      <c r="AT292" s="502"/>
      <c r="AU292" s="502"/>
      <c r="AV292" s="502"/>
      <c r="AW292" s="502"/>
      <c r="AX292" s="502"/>
      <c r="AY292" s="502"/>
      <c r="AZ292" s="502"/>
      <c r="BA292" s="502"/>
      <c r="BB292" s="502"/>
      <c r="BC292" s="502"/>
      <c r="BD292" s="502"/>
      <c r="BE292" s="502"/>
      <c r="BF292" s="502"/>
      <c r="BG292" s="502"/>
      <c r="BH292" s="502"/>
      <c r="BI292" s="502"/>
      <c r="BJ292" s="502"/>
      <c r="BK292" s="502"/>
      <c r="BL292" s="502"/>
      <c r="BM292" s="502"/>
      <c r="BN292" s="502"/>
      <c r="BO292" s="502"/>
      <c r="BP292" s="502"/>
      <c r="BQ292" s="379" t="s">
        <v>191</v>
      </c>
      <c r="BR292" s="502"/>
      <c r="BS292" s="502"/>
      <c r="BT292" s="502"/>
      <c r="BU292" s="502"/>
      <c r="BV292" s="502"/>
      <c r="BW292" s="502"/>
      <c r="BX292" s="502"/>
      <c r="BY292" s="502"/>
      <c r="BZ292" s="502"/>
      <c r="CA292" s="502"/>
      <c r="CB292" s="502"/>
      <c r="CC292" s="211"/>
      <c r="CD292" s="38"/>
    </row>
    <row r="293" spans="1:85" ht="15.75" hidden="1" customHeight="1">
      <c r="A293" s="502"/>
      <c r="B293" s="502"/>
      <c r="C293" s="502"/>
      <c r="D293" s="502"/>
      <c r="E293" s="502"/>
      <c r="F293" s="502"/>
      <c r="G293" s="502"/>
      <c r="H293" s="502"/>
      <c r="I293" s="502"/>
      <c r="J293" s="502"/>
      <c r="K293" s="502"/>
      <c r="L293" s="502"/>
      <c r="M293" s="502"/>
      <c r="N293" s="502"/>
      <c r="O293" s="502"/>
      <c r="P293" s="502"/>
      <c r="Q293" s="502"/>
      <c r="R293" s="502"/>
      <c r="S293" s="502"/>
      <c r="T293" s="502"/>
      <c r="U293" s="502"/>
      <c r="V293" s="502"/>
      <c r="W293" s="502"/>
      <c r="X293" s="502"/>
      <c r="Y293" s="502"/>
      <c r="Z293" s="502"/>
      <c r="AA293" s="502"/>
      <c r="AB293" s="502"/>
      <c r="AC293" s="502"/>
      <c r="AD293" s="502"/>
      <c r="AE293" s="502"/>
      <c r="AF293" s="379" t="s">
        <v>192</v>
      </c>
      <c r="AG293" s="502"/>
      <c r="AH293" s="502"/>
      <c r="AI293" s="502"/>
      <c r="AJ293" s="502"/>
      <c r="AK293" s="502"/>
      <c r="AL293" s="502"/>
      <c r="AM293" s="502"/>
      <c r="AN293" s="379" t="s">
        <v>193</v>
      </c>
      <c r="AO293" s="502"/>
      <c r="AP293" s="502"/>
      <c r="AQ293" s="502"/>
      <c r="AR293" s="502"/>
      <c r="AS293" s="502"/>
      <c r="AT293" s="502"/>
      <c r="AU293" s="502"/>
      <c r="AV293" s="502"/>
      <c r="AW293" s="502"/>
      <c r="AX293" s="502"/>
      <c r="AY293" s="502"/>
      <c r="AZ293" s="502"/>
      <c r="BA293" s="502"/>
      <c r="BB293" s="502"/>
      <c r="BC293" s="502"/>
      <c r="BD293" s="502"/>
      <c r="BE293" s="502"/>
      <c r="BF293" s="502"/>
      <c r="BG293" s="502"/>
      <c r="BH293" s="502"/>
      <c r="BI293" s="502"/>
      <c r="BJ293" s="502"/>
      <c r="BK293" s="502"/>
      <c r="BL293" s="502"/>
      <c r="BM293" s="502"/>
      <c r="BN293" s="502"/>
      <c r="BO293" s="502"/>
      <c r="BP293" s="502"/>
      <c r="BQ293" s="502"/>
      <c r="BR293" s="502"/>
      <c r="BS293" s="502"/>
      <c r="BT293" s="502"/>
      <c r="BU293" s="502"/>
      <c r="BV293" s="502"/>
      <c r="BW293" s="502"/>
      <c r="BX293" s="502"/>
      <c r="BY293" s="502"/>
      <c r="BZ293" s="502"/>
      <c r="CA293" s="502"/>
      <c r="CB293" s="502"/>
      <c r="CC293" s="211"/>
      <c r="CD293" s="38"/>
    </row>
    <row r="294" spans="1:85" ht="52.5" hidden="1" customHeight="1">
      <c r="A294" s="502"/>
      <c r="B294" s="502"/>
      <c r="C294" s="502"/>
      <c r="D294" s="502"/>
      <c r="E294" s="502"/>
      <c r="F294" s="502"/>
      <c r="G294" s="502"/>
      <c r="H294" s="502"/>
      <c r="I294" s="502"/>
      <c r="J294" s="502"/>
      <c r="K294" s="502"/>
      <c r="L294" s="502"/>
      <c r="M294" s="502"/>
      <c r="N294" s="502"/>
      <c r="O294" s="502"/>
      <c r="P294" s="502"/>
      <c r="Q294" s="502"/>
      <c r="R294" s="502"/>
      <c r="S294" s="502"/>
      <c r="T294" s="502"/>
      <c r="U294" s="502"/>
      <c r="V294" s="502"/>
      <c r="W294" s="502"/>
      <c r="X294" s="502"/>
      <c r="Y294" s="502"/>
      <c r="Z294" s="502"/>
      <c r="AA294" s="502"/>
      <c r="AB294" s="502"/>
      <c r="AC294" s="502"/>
      <c r="AD294" s="502"/>
      <c r="AE294" s="502"/>
      <c r="AF294" s="502"/>
      <c r="AG294" s="502"/>
      <c r="AH294" s="502"/>
      <c r="AI294" s="502"/>
      <c r="AJ294" s="502"/>
      <c r="AK294" s="502"/>
      <c r="AL294" s="502"/>
      <c r="AM294" s="502"/>
      <c r="AN294" s="379" t="s">
        <v>194</v>
      </c>
      <c r="AO294" s="502"/>
      <c r="AP294" s="502"/>
      <c r="AQ294" s="502"/>
      <c r="AR294" s="502"/>
      <c r="AS294" s="502"/>
      <c r="AT294" s="502"/>
      <c r="AU294" s="502"/>
      <c r="AV294" s="502"/>
      <c r="AW294" s="502"/>
      <c r="AX294" s="379" t="s">
        <v>195</v>
      </c>
      <c r="AY294" s="502"/>
      <c r="AZ294" s="502"/>
      <c r="BA294" s="502"/>
      <c r="BB294" s="502"/>
      <c r="BC294" s="502"/>
      <c r="BD294" s="502"/>
      <c r="BE294" s="502"/>
      <c r="BF294" s="502"/>
      <c r="BG294" s="379" t="s">
        <v>196</v>
      </c>
      <c r="BH294" s="502"/>
      <c r="BI294" s="502"/>
      <c r="BJ294" s="502"/>
      <c r="BK294" s="502"/>
      <c r="BL294" s="502"/>
      <c r="BM294" s="502"/>
      <c r="BN294" s="502"/>
      <c r="BO294" s="502"/>
      <c r="BP294" s="502"/>
      <c r="BQ294" s="502"/>
      <c r="BR294" s="502"/>
      <c r="BS294" s="502"/>
      <c r="BT294" s="502"/>
      <c r="BU294" s="502"/>
      <c r="BV294" s="502"/>
      <c r="BW294" s="502"/>
      <c r="BX294" s="502"/>
      <c r="BY294" s="502"/>
      <c r="BZ294" s="502"/>
      <c r="CA294" s="502"/>
      <c r="CB294" s="502"/>
      <c r="CC294" s="212"/>
      <c r="CD294" s="38"/>
    </row>
    <row r="295" spans="1:85" ht="15.75" hidden="1" customHeight="1">
      <c r="A295" s="615">
        <v>1</v>
      </c>
      <c r="B295" s="616"/>
      <c r="C295" s="616"/>
      <c r="D295" s="615">
        <v>2</v>
      </c>
      <c r="E295" s="616"/>
      <c r="F295" s="616"/>
      <c r="G295" s="616"/>
      <c r="H295" s="616"/>
      <c r="I295" s="616"/>
      <c r="J295" s="616"/>
      <c r="K295" s="616"/>
      <c r="L295" s="616"/>
      <c r="M295" s="616"/>
      <c r="N295" s="616"/>
      <c r="O295" s="616"/>
      <c r="P295" s="616"/>
      <c r="Q295" s="616"/>
      <c r="R295" s="616"/>
      <c r="S295" s="616"/>
      <c r="T295" s="615">
        <v>3</v>
      </c>
      <c r="U295" s="616"/>
      <c r="V295" s="616"/>
      <c r="W295" s="616"/>
      <c r="X295" s="616"/>
      <c r="Y295" s="616"/>
      <c r="Z295" s="616"/>
      <c r="AA295" s="616"/>
      <c r="AB295" s="616"/>
      <c r="AC295" s="616"/>
      <c r="AD295" s="616"/>
      <c r="AE295" s="616"/>
      <c r="AF295" s="615">
        <v>4</v>
      </c>
      <c r="AG295" s="616"/>
      <c r="AH295" s="616"/>
      <c r="AI295" s="616"/>
      <c r="AJ295" s="616"/>
      <c r="AK295" s="616"/>
      <c r="AL295" s="616"/>
      <c r="AM295" s="616"/>
      <c r="AN295" s="615">
        <v>5</v>
      </c>
      <c r="AO295" s="616"/>
      <c r="AP295" s="616"/>
      <c r="AQ295" s="616"/>
      <c r="AR295" s="616"/>
      <c r="AS295" s="616"/>
      <c r="AT295" s="616"/>
      <c r="AU295" s="616"/>
      <c r="AV295" s="616"/>
      <c r="AW295" s="616"/>
      <c r="AX295" s="615">
        <v>6</v>
      </c>
      <c r="AY295" s="616"/>
      <c r="AZ295" s="616"/>
      <c r="BA295" s="616"/>
      <c r="BB295" s="616"/>
      <c r="BC295" s="616"/>
      <c r="BD295" s="616"/>
      <c r="BE295" s="616"/>
      <c r="BF295" s="616"/>
      <c r="BG295" s="615">
        <v>7</v>
      </c>
      <c r="BH295" s="616"/>
      <c r="BI295" s="616"/>
      <c r="BJ295" s="616"/>
      <c r="BK295" s="616"/>
      <c r="BL295" s="616"/>
      <c r="BM295" s="616"/>
      <c r="BN295" s="616"/>
      <c r="BO295" s="616"/>
      <c r="BP295" s="616"/>
      <c r="BQ295" s="615">
        <v>8</v>
      </c>
      <c r="BR295" s="616"/>
      <c r="BS295" s="616"/>
      <c r="BT295" s="616"/>
      <c r="BU295" s="616"/>
      <c r="BV295" s="616"/>
      <c r="BW295" s="616"/>
      <c r="BX295" s="616"/>
      <c r="BY295" s="616"/>
      <c r="BZ295" s="616"/>
      <c r="CA295" s="616"/>
      <c r="CB295" s="616"/>
      <c r="CC295" s="212"/>
      <c r="CD295" s="38"/>
    </row>
    <row r="296" spans="1:85" ht="42.75" hidden="1" customHeight="1">
      <c r="A296" s="379" t="s">
        <v>197</v>
      </c>
      <c r="B296" s="502"/>
      <c r="C296" s="502"/>
      <c r="D296" s="364" t="s">
        <v>480</v>
      </c>
      <c r="E296" s="751"/>
      <c r="F296" s="751"/>
      <c r="G296" s="751"/>
      <c r="H296" s="751"/>
      <c r="I296" s="751"/>
      <c r="J296" s="751"/>
      <c r="K296" s="751"/>
      <c r="L296" s="751"/>
      <c r="M296" s="751"/>
      <c r="N296" s="751"/>
      <c r="O296" s="751"/>
      <c r="P296" s="751"/>
      <c r="Q296" s="751"/>
      <c r="R296" s="751"/>
      <c r="S296" s="751"/>
      <c r="T296" s="607"/>
      <c r="U296" s="752"/>
      <c r="V296" s="752"/>
      <c r="W296" s="752"/>
      <c r="X296" s="752"/>
      <c r="Y296" s="752"/>
      <c r="Z296" s="752"/>
      <c r="AA296" s="752"/>
      <c r="AB296" s="752"/>
      <c r="AC296" s="752"/>
      <c r="AD296" s="752"/>
      <c r="AE296" s="752"/>
      <c r="AF296" s="475">
        <f>AN296+AX296+BG296</f>
        <v>0</v>
      </c>
      <c r="AG296" s="476"/>
      <c r="AH296" s="476"/>
      <c r="AI296" s="476"/>
      <c r="AJ296" s="476"/>
      <c r="AK296" s="476"/>
      <c r="AL296" s="476"/>
      <c r="AM296" s="476"/>
      <c r="AN296" s="475"/>
      <c r="AO296" s="475"/>
      <c r="AP296" s="475"/>
      <c r="AQ296" s="475"/>
      <c r="AR296" s="475"/>
      <c r="AS296" s="475"/>
      <c r="AT296" s="475"/>
      <c r="AU296" s="475"/>
      <c r="AV296" s="475"/>
      <c r="AW296" s="475"/>
      <c r="AX296" s="475"/>
      <c r="AY296" s="475"/>
      <c r="AZ296" s="475"/>
      <c r="BA296" s="475"/>
      <c r="BB296" s="475"/>
      <c r="BC296" s="475"/>
      <c r="BD296" s="475"/>
      <c r="BE296" s="475"/>
      <c r="BF296" s="475"/>
      <c r="BG296" s="475"/>
      <c r="BH296" s="475"/>
      <c r="BI296" s="475"/>
      <c r="BJ296" s="475"/>
      <c r="BK296" s="475"/>
      <c r="BL296" s="475"/>
      <c r="BM296" s="475"/>
      <c r="BN296" s="475"/>
      <c r="BO296" s="475"/>
      <c r="BP296" s="475"/>
      <c r="BQ296" s="475">
        <f>T296*AF296*12</f>
        <v>0</v>
      </c>
      <c r="BR296" s="475"/>
      <c r="BS296" s="475"/>
      <c r="BT296" s="475"/>
      <c r="BU296" s="475"/>
      <c r="BV296" s="475"/>
      <c r="BW296" s="475"/>
      <c r="BX296" s="475"/>
      <c r="BY296" s="475"/>
      <c r="BZ296" s="475"/>
      <c r="CA296" s="475"/>
      <c r="CB296" s="475"/>
      <c r="CC296" s="211"/>
      <c r="CD296" s="38"/>
    </row>
    <row r="297" spans="1:85" ht="31.5" hidden="1" customHeight="1">
      <c r="A297" s="423" t="s">
        <v>137</v>
      </c>
      <c r="B297" s="483"/>
      <c r="C297" s="483"/>
      <c r="D297" s="364" t="s">
        <v>198</v>
      </c>
      <c r="E297" s="751"/>
      <c r="F297" s="751"/>
      <c r="G297" s="751"/>
      <c r="H297" s="751"/>
      <c r="I297" s="751"/>
      <c r="J297" s="751"/>
      <c r="K297" s="751"/>
      <c r="L297" s="751"/>
      <c r="M297" s="751"/>
      <c r="N297" s="751"/>
      <c r="O297" s="751"/>
      <c r="P297" s="751"/>
      <c r="Q297" s="751"/>
      <c r="R297" s="751"/>
      <c r="S297" s="751"/>
      <c r="T297" s="680"/>
      <c r="U297" s="911"/>
      <c r="V297" s="911"/>
      <c r="W297" s="911"/>
      <c r="X297" s="911"/>
      <c r="Y297" s="911"/>
      <c r="Z297" s="911"/>
      <c r="AA297" s="911"/>
      <c r="AB297" s="911"/>
      <c r="AC297" s="911"/>
      <c r="AD297" s="911"/>
      <c r="AE297" s="912"/>
      <c r="AF297" s="475">
        <f t="shared" ref="AF297:AF298" si="2">AN297+AX297+BG297</f>
        <v>0</v>
      </c>
      <c r="AG297" s="476"/>
      <c r="AH297" s="476"/>
      <c r="AI297" s="476"/>
      <c r="AJ297" s="476"/>
      <c r="AK297" s="476"/>
      <c r="AL297" s="476"/>
      <c r="AM297" s="476"/>
      <c r="AN297" s="475"/>
      <c r="AO297" s="475"/>
      <c r="AP297" s="475"/>
      <c r="AQ297" s="475"/>
      <c r="AR297" s="475"/>
      <c r="AS297" s="475"/>
      <c r="AT297" s="475"/>
      <c r="AU297" s="475"/>
      <c r="AV297" s="475"/>
      <c r="AW297" s="475"/>
      <c r="AX297" s="475"/>
      <c r="AY297" s="475"/>
      <c r="AZ297" s="475"/>
      <c r="BA297" s="475"/>
      <c r="BB297" s="475"/>
      <c r="BC297" s="475"/>
      <c r="BD297" s="475"/>
      <c r="BE297" s="475"/>
      <c r="BF297" s="475"/>
      <c r="BG297" s="475"/>
      <c r="BH297" s="475"/>
      <c r="BI297" s="475"/>
      <c r="BJ297" s="475"/>
      <c r="BK297" s="475"/>
      <c r="BL297" s="475"/>
      <c r="BM297" s="475"/>
      <c r="BN297" s="475"/>
      <c r="BO297" s="475"/>
      <c r="BP297" s="475"/>
      <c r="BQ297" s="475"/>
      <c r="BR297" s="475"/>
      <c r="BS297" s="475"/>
      <c r="BT297" s="475"/>
      <c r="BU297" s="475"/>
      <c r="BV297" s="475"/>
      <c r="BW297" s="475"/>
      <c r="BX297" s="475"/>
      <c r="BY297" s="475"/>
      <c r="BZ297" s="475"/>
      <c r="CA297" s="475"/>
      <c r="CB297" s="475"/>
      <c r="CC297" s="211"/>
      <c r="CD297" s="38"/>
    </row>
    <row r="298" spans="1:85" ht="15.75" hidden="1" customHeight="1">
      <c r="A298" s="672" t="s">
        <v>139</v>
      </c>
      <c r="B298" s="673"/>
      <c r="C298" s="674"/>
      <c r="D298" s="632" t="s">
        <v>199</v>
      </c>
      <c r="E298" s="633"/>
      <c r="F298" s="633"/>
      <c r="G298" s="633"/>
      <c r="H298" s="633"/>
      <c r="I298" s="633"/>
      <c r="J298" s="633"/>
      <c r="K298" s="633"/>
      <c r="L298" s="633"/>
      <c r="M298" s="633"/>
      <c r="N298" s="633"/>
      <c r="O298" s="633"/>
      <c r="P298" s="633"/>
      <c r="Q298" s="633"/>
      <c r="R298" s="633"/>
      <c r="S298" s="634"/>
      <c r="T298" s="680"/>
      <c r="U298" s="681"/>
      <c r="V298" s="681"/>
      <c r="W298" s="681"/>
      <c r="X298" s="681"/>
      <c r="Y298" s="681"/>
      <c r="Z298" s="681"/>
      <c r="AA298" s="681"/>
      <c r="AB298" s="681"/>
      <c r="AC298" s="681"/>
      <c r="AD298" s="681"/>
      <c r="AE298" s="682"/>
      <c r="AF298" s="475">
        <f t="shared" si="2"/>
        <v>0</v>
      </c>
      <c r="AG298" s="476"/>
      <c r="AH298" s="476"/>
      <c r="AI298" s="476"/>
      <c r="AJ298" s="476"/>
      <c r="AK298" s="476"/>
      <c r="AL298" s="476"/>
      <c r="AM298" s="476"/>
      <c r="AN298" s="683"/>
      <c r="AO298" s="684"/>
      <c r="AP298" s="684"/>
      <c r="AQ298" s="684"/>
      <c r="AR298" s="684"/>
      <c r="AS298" s="684"/>
      <c r="AT298" s="684"/>
      <c r="AU298" s="684"/>
      <c r="AV298" s="684"/>
      <c r="AW298" s="685"/>
      <c r="AX298" s="683"/>
      <c r="AY298" s="684"/>
      <c r="AZ298" s="684"/>
      <c r="BA298" s="684"/>
      <c r="BB298" s="684"/>
      <c r="BC298" s="684"/>
      <c r="BD298" s="684"/>
      <c r="BE298" s="684"/>
      <c r="BF298" s="685"/>
      <c r="BG298" s="683"/>
      <c r="BH298" s="684"/>
      <c r="BI298" s="684"/>
      <c r="BJ298" s="684"/>
      <c r="BK298" s="684"/>
      <c r="BL298" s="684"/>
      <c r="BM298" s="684"/>
      <c r="BN298" s="684"/>
      <c r="BO298" s="684"/>
      <c r="BP298" s="685"/>
      <c r="BQ298" s="475">
        <f t="shared" ref="BQ298" si="3">T298*AF298*12</f>
        <v>0</v>
      </c>
      <c r="BR298" s="475"/>
      <c r="BS298" s="475"/>
      <c r="BT298" s="475"/>
      <c r="BU298" s="475"/>
      <c r="BV298" s="475"/>
      <c r="BW298" s="475"/>
      <c r="BX298" s="475"/>
      <c r="BY298" s="475"/>
      <c r="BZ298" s="475"/>
      <c r="CA298" s="475"/>
      <c r="CB298" s="475"/>
      <c r="CC298" s="212"/>
      <c r="CD298" s="38"/>
    </row>
    <row r="299" spans="1:85" ht="15.75" hidden="1" customHeight="1">
      <c r="A299" s="477"/>
      <c r="B299" s="478"/>
      <c r="C299" s="479"/>
      <c r="D299" s="480" t="s">
        <v>168</v>
      </c>
      <c r="E299" s="481"/>
      <c r="F299" s="481"/>
      <c r="G299" s="481"/>
      <c r="H299" s="481"/>
      <c r="I299" s="481"/>
      <c r="J299" s="481"/>
      <c r="K299" s="481"/>
      <c r="L299" s="481"/>
      <c r="M299" s="481"/>
      <c r="N299" s="481"/>
      <c r="O299" s="481"/>
      <c r="P299" s="481"/>
      <c r="Q299" s="481"/>
      <c r="R299" s="481"/>
      <c r="S299" s="482"/>
      <c r="T299" s="423" t="s">
        <v>5</v>
      </c>
      <c r="U299" s="483"/>
      <c r="V299" s="483"/>
      <c r="W299" s="483"/>
      <c r="X299" s="483"/>
      <c r="Y299" s="483"/>
      <c r="Z299" s="483"/>
      <c r="AA299" s="483"/>
      <c r="AB299" s="483"/>
      <c r="AC299" s="483"/>
      <c r="AD299" s="483"/>
      <c r="AE299" s="483"/>
      <c r="AF299" s="484" t="s">
        <v>5</v>
      </c>
      <c r="AG299" s="485"/>
      <c r="AH299" s="485"/>
      <c r="AI299" s="485"/>
      <c r="AJ299" s="485"/>
      <c r="AK299" s="485"/>
      <c r="AL299" s="485"/>
      <c r="AM299" s="485"/>
      <c r="AN299" s="484" t="s">
        <v>5</v>
      </c>
      <c r="AO299" s="485"/>
      <c r="AP299" s="485"/>
      <c r="AQ299" s="485"/>
      <c r="AR299" s="485"/>
      <c r="AS299" s="485"/>
      <c r="AT299" s="485"/>
      <c r="AU299" s="485"/>
      <c r="AV299" s="485"/>
      <c r="AW299" s="485"/>
      <c r="AX299" s="484" t="s">
        <v>5</v>
      </c>
      <c r="AY299" s="485"/>
      <c r="AZ299" s="485"/>
      <c r="BA299" s="485"/>
      <c r="BB299" s="485"/>
      <c r="BC299" s="485"/>
      <c r="BD299" s="485"/>
      <c r="BE299" s="485"/>
      <c r="BF299" s="485"/>
      <c r="BG299" s="484" t="s">
        <v>5</v>
      </c>
      <c r="BH299" s="485"/>
      <c r="BI299" s="485"/>
      <c r="BJ299" s="485"/>
      <c r="BK299" s="485"/>
      <c r="BL299" s="485"/>
      <c r="BM299" s="485"/>
      <c r="BN299" s="485"/>
      <c r="BO299" s="485"/>
      <c r="BP299" s="485"/>
      <c r="BQ299" s="905">
        <f>SUM(BQ296:BQ298)</f>
        <v>0</v>
      </c>
      <c r="BR299" s="906"/>
      <c r="BS299" s="906"/>
      <c r="BT299" s="906"/>
      <c r="BU299" s="906"/>
      <c r="BV299" s="906"/>
      <c r="BW299" s="906"/>
      <c r="BX299" s="906"/>
      <c r="BY299" s="906"/>
      <c r="BZ299" s="906"/>
      <c r="CA299" s="906"/>
      <c r="CB299" s="907"/>
      <c r="CC299" s="212"/>
      <c r="CD299" s="38"/>
    </row>
    <row r="300" spans="1:85" hidden="1">
      <c r="A300" s="38"/>
      <c r="B300" s="38"/>
      <c r="C300" s="38"/>
      <c r="D300" s="38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81"/>
      <c r="AK300" s="82"/>
      <c r="AL300" s="82"/>
      <c r="AM300" s="82"/>
      <c r="AN300" s="82"/>
      <c r="AO300" s="82"/>
      <c r="AP300" s="82"/>
      <c r="AQ300" s="82"/>
      <c r="AR300" s="81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129"/>
      <c r="BF300" s="128"/>
      <c r="BG300" s="128"/>
      <c r="BH300" s="128"/>
      <c r="BI300" s="128"/>
      <c r="BJ300" s="128"/>
      <c r="BK300" s="128"/>
      <c r="BL300" s="128"/>
      <c r="BM300" s="128"/>
      <c r="BN300" s="128"/>
      <c r="BO300" s="129"/>
      <c r="BP300" s="128"/>
      <c r="BQ300" s="128"/>
      <c r="BR300" s="128"/>
      <c r="BS300" s="128"/>
      <c r="BT300" s="128"/>
      <c r="BU300" s="128"/>
      <c r="BV300" s="128"/>
      <c r="BW300" s="128"/>
      <c r="BX300" s="128"/>
      <c r="BY300" s="128"/>
      <c r="BZ300" s="128"/>
      <c r="CA300" s="128"/>
      <c r="CB300" s="128"/>
      <c r="CC300" s="31"/>
    </row>
    <row r="301" spans="1:85" s="38" customFormat="1" ht="12.75" hidden="1">
      <c r="A301" s="568" t="s">
        <v>484</v>
      </c>
      <c r="B301" s="568"/>
      <c r="C301" s="568"/>
      <c r="D301" s="568"/>
      <c r="E301" s="568"/>
      <c r="F301" s="568"/>
      <c r="G301" s="568"/>
      <c r="H301" s="568"/>
      <c r="I301" s="568"/>
      <c r="J301" s="568"/>
      <c r="K301" s="568"/>
      <c r="L301" s="568"/>
      <c r="M301" s="568"/>
      <c r="N301" s="568"/>
      <c r="O301" s="568"/>
      <c r="P301" s="568"/>
      <c r="Q301" s="568"/>
      <c r="R301" s="568"/>
      <c r="S301" s="568"/>
      <c r="T301" s="568"/>
      <c r="U301" s="568"/>
      <c r="V301" s="568"/>
      <c r="W301" s="568"/>
      <c r="X301" s="568"/>
      <c r="Y301" s="568"/>
      <c r="Z301" s="568"/>
      <c r="AA301" s="568"/>
      <c r="AB301" s="568"/>
      <c r="AC301" s="568"/>
      <c r="AD301" s="568"/>
      <c r="AE301" s="568"/>
      <c r="AF301" s="568"/>
      <c r="AG301" s="568"/>
      <c r="AH301" s="568"/>
      <c r="AI301" s="568"/>
      <c r="AJ301" s="568"/>
      <c r="AK301" s="568"/>
      <c r="AL301" s="568"/>
      <c r="AM301" s="568"/>
      <c r="AN301" s="568"/>
      <c r="AO301" s="568"/>
      <c r="AP301" s="568"/>
      <c r="AQ301" s="568"/>
      <c r="AR301" s="568"/>
      <c r="AS301" s="568"/>
      <c r="AT301" s="568"/>
      <c r="AU301" s="568"/>
      <c r="AV301" s="568"/>
      <c r="AW301" s="568"/>
      <c r="AX301" s="568"/>
      <c r="AY301" s="568"/>
      <c r="AZ301" s="568"/>
      <c r="BA301" s="568"/>
      <c r="BB301" s="568"/>
      <c r="BC301" s="568"/>
      <c r="BD301" s="568"/>
      <c r="BE301" s="568"/>
      <c r="BF301" s="568"/>
      <c r="BG301" s="568"/>
      <c r="BH301" s="568"/>
      <c r="BI301" s="568"/>
      <c r="BJ301" s="568"/>
      <c r="BK301" s="568"/>
      <c r="BL301" s="568"/>
      <c r="BM301" s="568"/>
      <c r="BN301" s="568"/>
      <c r="BO301" s="568"/>
      <c r="BP301" s="568"/>
      <c r="BQ301" s="568"/>
      <c r="BR301" s="568"/>
      <c r="BS301" s="568"/>
      <c r="BT301" s="568"/>
      <c r="BU301" s="568"/>
      <c r="BV301" s="568"/>
      <c r="BW301" s="568"/>
      <c r="BX301" s="568"/>
      <c r="BY301" s="568"/>
      <c r="BZ301" s="568"/>
      <c r="CA301" s="568"/>
      <c r="CB301" s="568"/>
    </row>
    <row r="302" spans="1:85" s="38" customFormat="1" ht="28.5" hidden="1" customHeight="1">
      <c r="A302" s="568"/>
      <c r="B302" s="568"/>
      <c r="C302" s="568"/>
      <c r="D302" s="568"/>
      <c r="E302" s="568"/>
      <c r="F302" s="568"/>
      <c r="G302" s="568"/>
      <c r="H302" s="568"/>
      <c r="I302" s="568"/>
      <c r="J302" s="568"/>
      <c r="K302" s="568"/>
      <c r="L302" s="568"/>
      <c r="M302" s="568"/>
      <c r="N302" s="568"/>
      <c r="O302" s="568"/>
      <c r="P302" s="568"/>
      <c r="Q302" s="568"/>
      <c r="R302" s="568"/>
      <c r="S302" s="568"/>
      <c r="T302" s="568"/>
      <c r="U302" s="568"/>
      <c r="V302" s="568"/>
      <c r="W302" s="568"/>
      <c r="X302" s="568"/>
      <c r="Y302" s="568"/>
      <c r="Z302" s="568"/>
      <c r="AA302" s="568"/>
      <c r="AB302" s="568"/>
      <c r="AC302" s="568"/>
      <c r="AD302" s="568"/>
      <c r="AE302" s="568"/>
      <c r="AF302" s="568"/>
      <c r="AG302" s="568"/>
      <c r="AH302" s="568"/>
      <c r="AI302" s="568"/>
      <c r="AJ302" s="568"/>
      <c r="AK302" s="568"/>
      <c r="AL302" s="568"/>
      <c r="AM302" s="568"/>
      <c r="AN302" s="568"/>
      <c r="AO302" s="568"/>
      <c r="AP302" s="568"/>
      <c r="AQ302" s="568"/>
      <c r="AR302" s="568"/>
      <c r="AS302" s="568"/>
      <c r="AT302" s="568"/>
      <c r="AU302" s="568"/>
      <c r="AV302" s="568"/>
      <c r="AW302" s="568"/>
      <c r="AX302" s="568"/>
      <c r="AY302" s="568"/>
      <c r="AZ302" s="568"/>
      <c r="BA302" s="568"/>
      <c r="BB302" s="568"/>
      <c r="BC302" s="568"/>
      <c r="BD302" s="568"/>
      <c r="BE302" s="568"/>
      <c r="BF302" s="568"/>
      <c r="BG302" s="568"/>
      <c r="BH302" s="568"/>
      <c r="BI302" s="568"/>
      <c r="BJ302" s="568"/>
      <c r="BK302" s="568"/>
      <c r="BL302" s="568"/>
      <c r="BM302" s="568"/>
      <c r="BN302" s="568"/>
      <c r="BO302" s="568"/>
      <c r="BP302" s="568"/>
      <c r="BQ302" s="568"/>
      <c r="BR302" s="568"/>
      <c r="BS302" s="568"/>
      <c r="BT302" s="568"/>
      <c r="BU302" s="568"/>
      <c r="BV302" s="568"/>
      <c r="BW302" s="568"/>
      <c r="BX302" s="568"/>
      <c r="BY302" s="568"/>
      <c r="BZ302" s="568"/>
      <c r="CA302" s="568"/>
      <c r="CB302" s="568"/>
    </row>
    <row r="303" spans="1:85" ht="15.75" hidden="1" customHeight="1">
      <c r="A303" s="33" t="s">
        <v>161</v>
      </c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57"/>
      <c r="U303" s="57"/>
      <c r="V303" s="57"/>
      <c r="W303" s="57"/>
      <c r="X303" s="57"/>
      <c r="Y303" s="57"/>
      <c r="Z303" s="57"/>
      <c r="AA303" s="57"/>
      <c r="AB303" s="570" t="s">
        <v>481</v>
      </c>
      <c r="AC303" s="570"/>
      <c r="AD303" s="570"/>
      <c r="AE303" s="570"/>
      <c r="AF303" s="570"/>
      <c r="AG303" s="570"/>
      <c r="AH303" s="570"/>
      <c r="AI303" s="570"/>
      <c r="AJ303" s="570"/>
      <c r="AK303" s="570"/>
      <c r="AL303" s="570"/>
      <c r="AM303" s="570"/>
      <c r="AN303" s="570"/>
      <c r="AO303" s="570"/>
      <c r="AP303" s="570"/>
      <c r="AQ303" s="570"/>
      <c r="AR303" s="570"/>
      <c r="AS303" s="570"/>
      <c r="AT303" s="570"/>
      <c r="AU303" s="570"/>
      <c r="AV303" s="570"/>
      <c r="AW303" s="570"/>
      <c r="AX303" s="570"/>
      <c r="AY303" s="570"/>
      <c r="AZ303" s="570"/>
      <c r="BA303" s="570"/>
      <c r="BB303" s="570"/>
      <c r="BC303" s="570"/>
      <c r="BD303" s="570"/>
      <c r="BE303" s="570"/>
      <c r="BF303" s="570"/>
      <c r="BG303" s="570"/>
      <c r="BH303" s="570"/>
      <c r="BI303" s="570"/>
      <c r="BJ303" s="570"/>
      <c r="BK303" s="570"/>
      <c r="BL303" s="570"/>
      <c r="BM303" s="570"/>
      <c r="BN303" s="570"/>
      <c r="BO303" s="570"/>
      <c r="BP303" s="570"/>
      <c r="BQ303" s="570"/>
      <c r="BR303" s="570"/>
      <c r="BS303" s="570"/>
      <c r="BT303" s="570"/>
      <c r="BU303" s="570"/>
      <c r="BV303" s="570"/>
      <c r="BW303" s="570"/>
      <c r="BX303" s="570"/>
      <c r="BY303" s="570"/>
      <c r="BZ303" s="570"/>
      <c r="CA303" s="570"/>
      <c r="CB303" s="570"/>
      <c r="CC303" s="211"/>
      <c r="CD303" s="38"/>
    </row>
    <row r="304" spans="1:85" ht="15.75" hidden="1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32"/>
      <c r="CD304" s="38"/>
    </row>
    <row r="305" spans="1:82" ht="15.75" hidden="1" customHeight="1">
      <c r="A305" s="732" t="s">
        <v>482</v>
      </c>
      <c r="B305" s="732"/>
      <c r="C305" s="732"/>
      <c r="D305" s="732"/>
      <c r="E305" s="732"/>
      <c r="F305" s="732"/>
      <c r="G305" s="732"/>
      <c r="H305" s="732"/>
      <c r="I305" s="732"/>
      <c r="J305" s="732"/>
      <c r="K305" s="732"/>
      <c r="L305" s="732"/>
      <c r="M305" s="732"/>
      <c r="N305" s="732"/>
      <c r="O305" s="732"/>
      <c r="P305" s="732"/>
      <c r="Q305" s="732"/>
      <c r="R305" s="732"/>
      <c r="S305" s="732"/>
      <c r="T305" s="732"/>
      <c r="U305" s="732"/>
      <c r="V305" s="732"/>
      <c r="W305" s="732"/>
      <c r="X305" s="732"/>
      <c r="Y305" s="732"/>
      <c r="Z305" s="732"/>
      <c r="AA305" s="732"/>
      <c r="AB305" s="732"/>
      <c r="AC305" s="732"/>
      <c r="AD305" s="732"/>
      <c r="AE305" s="732"/>
      <c r="AF305" s="732"/>
      <c r="AG305" s="732"/>
      <c r="AH305" s="732"/>
      <c r="AI305" s="732"/>
      <c r="AJ305" s="732"/>
      <c r="AK305" s="732"/>
      <c r="AL305" s="732"/>
      <c r="AM305" s="732"/>
      <c r="AN305" s="732"/>
      <c r="AO305" s="732"/>
      <c r="AP305" s="732"/>
      <c r="AQ305" s="732"/>
      <c r="AR305" s="732"/>
      <c r="AS305" s="732"/>
      <c r="AT305" s="732"/>
      <c r="AU305" s="732"/>
      <c r="AV305" s="732"/>
      <c r="AW305" s="732"/>
      <c r="AX305" s="732"/>
      <c r="AY305" s="732"/>
      <c r="AZ305" s="732"/>
      <c r="BA305" s="732"/>
      <c r="BB305" s="732"/>
      <c r="BC305" s="732"/>
      <c r="BD305" s="732"/>
      <c r="BE305" s="732"/>
      <c r="BF305" s="732"/>
      <c r="BG305" s="732"/>
      <c r="BH305" s="732"/>
      <c r="BI305" s="732"/>
      <c r="BJ305" s="732"/>
      <c r="BK305" s="732"/>
      <c r="BL305" s="732"/>
      <c r="BM305" s="732"/>
      <c r="BN305" s="732"/>
      <c r="BO305" s="732"/>
      <c r="BP305" s="732"/>
      <c r="BQ305" s="732"/>
      <c r="BR305" s="732"/>
      <c r="BS305" s="732"/>
      <c r="BT305" s="732"/>
      <c r="BU305" s="732"/>
      <c r="BV305" s="732"/>
      <c r="BW305" s="732"/>
      <c r="BX305" s="732"/>
      <c r="BY305" s="732"/>
      <c r="BZ305" s="732"/>
      <c r="CA305" s="732"/>
      <c r="CB305" s="732"/>
      <c r="CC305" s="193"/>
      <c r="CD305" s="38"/>
    </row>
    <row r="306" spans="1:82" ht="15.75" hidden="1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193"/>
      <c r="CD306" s="38"/>
    </row>
    <row r="307" spans="1:82" ht="33.75" hidden="1" customHeight="1">
      <c r="A307" s="747" t="s">
        <v>483</v>
      </c>
      <c r="B307" s="913"/>
      <c r="C307" s="913"/>
      <c r="D307" s="913"/>
      <c r="E307" s="913"/>
      <c r="F307" s="913"/>
      <c r="G307" s="913"/>
      <c r="H307" s="913"/>
      <c r="I307" s="913"/>
      <c r="J307" s="913"/>
      <c r="K307" s="913"/>
      <c r="L307" s="913"/>
      <c r="M307" s="913"/>
      <c r="N307" s="913"/>
      <c r="O307" s="913"/>
      <c r="P307" s="913"/>
      <c r="Q307" s="913"/>
      <c r="R307" s="913"/>
      <c r="S307" s="913"/>
      <c r="T307" s="913"/>
      <c r="U307" s="913"/>
      <c r="V307" s="913"/>
      <c r="W307" s="913"/>
      <c r="X307" s="913"/>
      <c r="Y307" s="913"/>
      <c r="Z307" s="913"/>
      <c r="AA307" s="913"/>
      <c r="AB307" s="913"/>
      <c r="AC307" s="913"/>
      <c r="AD307" s="913"/>
      <c r="AE307" s="913"/>
      <c r="AF307" s="913"/>
      <c r="AG307" s="913"/>
      <c r="AH307" s="913"/>
      <c r="AI307" s="913"/>
      <c r="AJ307" s="913"/>
      <c r="AK307" s="913"/>
      <c r="AL307" s="913"/>
      <c r="AM307" s="913"/>
      <c r="AN307" s="913"/>
      <c r="AO307" s="913"/>
      <c r="AP307" s="913"/>
      <c r="AQ307" s="913"/>
      <c r="AR307" s="913"/>
      <c r="AS307" s="913"/>
      <c r="AT307" s="913"/>
      <c r="AU307" s="913"/>
      <c r="AV307" s="913"/>
      <c r="AW307" s="913"/>
      <c r="AX307" s="913"/>
      <c r="AY307" s="913"/>
      <c r="AZ307" s="913"/>
      <c r="BA307" s="913"/>
      <c r="BB307" s="913"/>
      <c r="BC307" s="913"/>
      <c r="BD307" s="913"/>
      <c r="BE307" s="913"/>
      <c r="BF307" s="913"/>
      <c r="BG307" s="913"/>
      <c r="BH307" s="913"/>
      <c r="BI307" s="913"/>
      <c r="BJ307" s="913"/>
      <c r="BK307" s="913"/>
      <c r="BL307" s="913"/>
      <c r="BM307" s="913"/>
      <c r="BN307" s="913"/>
      <c r="BO307" s="913"/>
      <c r="BP307" s="913"/>
      <c r="BQ307" s="913"/>
      <c r="BR307" s="913"/>
      <c r="BS307" s="913"/>
      <c r="BT307" s="913"/>
      <c r="BU307" s="913"/>
      <c r="BV307" s="913"/>
      <c r="BW307" s="913"/>
      <c r="BX307" s="913"/>
      <c r="BY307" s="913"/>
      <c r="BZ307" s="913"/>
      <c r="CA307" s="913"/>
      <c r="CB307" s="913"/>
      <c r="CC307" s="913"/>
      <c r="CD307" s="38"/>
    </row>
    <row r="308" spans="1:82" ht="15.75" hidden="1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213"/>
      <c r="CD308" s="38"/>
    </row>
    <row r="309" spans="1:82" ht="15.75" hidden="1" customHeight="1">
      <c r="A309" s="370" t="s">
        <v>187</v>
      </c>
      <c r="B309" s="371"/>
      <c r="C309" s="371"/>
      <c r="D309" s="372"/>
      <c r="E309" s="379" t="s">
        <v>210</v>
      </c>
      <c r="F309" s="340"/>
      <c r="G309" s="340"/>
      <c r="H309" s="340"/>
      <c r="I309" s="340"/>
      <c r="J309" s="340"/>
      <c r="K309" s="340"/>
      <c r="L309" s="340"/>
      <c r="M309" s="340"/>
      <c r="N309" s="340"/>
      <c r="O309" s="340"/>
      <c r="P309" s="340"/>
      <c r="Q309" s="340"/>
      <c r="R309" s="340"/>
      <c r="S309" s="340"/>
      <c r="T309" s="340"/>
      <c r="U309" s="340"/>
      <c r="V309" s="340"/>
      <c r="W309" s="340"/>
      <c r="X309" s="340"/>
      <c r="Y309" s="340"/>
      <c r="Z309" s="340"/>
      <c r="AA309" s="340"/>
      <c r="AB309" s="340"/>
      <c r="AC309" s="340"/>
      <c r="AD309" s="340"/>
      <c r="AE309" s="340"/>
      <c r="AF309" s="340"/>
      <c r="AG309" s="340"/>
      <c r="AH309" s="340"/>
      <c r="AI309" s="340"/>
      <c r="AJ309" s="340"/>
      <c r="AK309" s="340"/>
      <c r="AL309" s="340"/>
      <c r="AM309" s="340"/>
      <c r="AN309" s="340"/>
      <c r="AO309" s="340"/>
      <c r="AP309" s="340"/>
      <c r="AQ309" s="340"/>
      <c r="AR309" s="340"/>
      <c r="AS309" s="340"/>
      <c r="AT309" s="340"/>
      <c r="AU309" s="340"/>
      <c r="AV309" s="340"/>
      <c r="AW309" s="491" t="s">
        <v>231</v>
      </c>
      <c r="AX309" s="492"/>
      <c r="AY309" s="492"/>
      <c r="AZ309" s="492"/>
      <c r="BA309" s="492"/>
      <c r="BB309" s="492"/>
      <c r="BC309" s="492"/>
      <c r="BD309" s="492"/>
      <c r="BE309" s="492"/>
      <c r="BF309" s="492"/>
      <c r="BG309" s="379" t="s">
        <v>232</v>
      </c>
      <c r="BH309" s="493"/>
      <c r="BI309" s="493"/>
      <c r="BJ309" s="493"/>
      <c r="BK309" s="493"/>
      <c r="BL309" s="493"/>
      <c r="BM309" s="493"/>
      <c r="BN309" s="493"/>
      <c r="BO309" s="493"/>
      <c r="BP309" s="493"/>
      <c r="BQ309" s="493"/>
      <c r="BR309" s="493"/>
      <c r="BS309" s="493"/>
      <c r="BT309" s="493"/>
      <c r="BU309" s="493"/>
      <c r="BV309" s="493"/>
      <c r="BW309" s="493"/>
      <c r="BX309" s="493"/>
      <c r="BY309" s="493"/>
      <c r="BZ309" s="493"/>
      <c r="CA309" s="493"/>
      <c r="CB309" s="493"/>
      <c r="CC309" s="38"/>
      <c r="CD309" s="38"/>
    </row>
    <row r="310" spans="1:82" ht="15.75" hidden="1" customHeight="1">
      <c r="A310" s="373"/>
      <c r="B310" s="374"/>
      <c r="C310" s="374"/>
      <c r="D310" s="375"/>
      <c r="E310" s="340"/>
      <c r="F310" s="340"/>
      <c r="G310" s="340"/>
      <c r="H310" s="340"/>
      <c r="I310" s="340"/>
      <c r="J310" s="340"/>
      <c r="K310" s="340"/>
      <c r="L310" s="340"/>
      <c r="M310" s="340"/>
      <c r="N310" s="340"/>
      <c r="O310" s="340"/>
      <c r="P310" s="340"/>
      <c r="Q310" s="340"/>
      <c r="R310" s="340"/>
      <c r="S310" s="340"/>
      <c r="T310" s="340"/>
      <c r="U310" s="340"/>
      <c r="V310" s="340"/>
      <c r="W310" s="340"/>
      <c r="X310" s="340"/>
      <c r="Y310" s="340"/>
      <c r="Z310" s="340"/>
      <c r="AA310" s="340"/>
      <c r="AB310" s="340"/>
      <c r="AC310" s="340"/>
      <c r="AD310" s="340"/>
      <c r="AE310" s="340"/>
      <c r="AF310" s="340"/>
      <c r="AG310" s="340"/>
      <c r="AH310" s="340"/>
      <c r="AI310" s="340"/>
      <c r="AJ310" s="340"/>
      <c r="AK310" s="340"/>
      <c r="AL310" s="340"/>
      <c r="AM310" s="340"/>
      <c r="AN310" s="340"/>
      <c r="AO310" s="340"/>
      <c r="AP310" s="340"/>
      <c r="AQ310" s="340"/>
      <c r="AR310" s="340"/>
      <c r="AS310" s="340"/>
      <c r="AT310" s="340"/>
      <c r="AU310" s="340"/>
      <c r="AV310" s="340"/>
      <c r="AW310" s="492"/>
      <c r="AX310" s="492"/>
      <c r="AY310" s="492"/>
      <c r="AZ310" s="492"/>
      <c r="BA310" s="492"/>
      <c r="BB310" s="492"/>
      <c r="BC310" s="492"/>
      <c r="BD310" s="492"/>
      <c r="BE310" s="492"/>
      <c r="BF310" s="492"/>
      <c r="BG310" s="379" t="s">
        <v>275</v>
      </c>
      <c r="BH310" s="340"/>
      <c r="BI310" s="340"/>
      <c r="BJ310" s="340"/>
      <c r="BK310" s="340"/>
      <c r="BL310" s="340"/>
      <c r="BM310" s="340"/>
      <c r="BN310" s="340"/>
      <c r="BO310" s="340"/>
      <c r="BP310" s="607" t="s">
        <v>274</v>
      </c>
      <c r="BQ310" s="493"/>
      <c r="BR310" s="493"/>
      <c r="BS310" s="493"/>
      <c r="BT310" s="493"/>
      <c r="BU310" s="493"/>
      <c r="BV310" s="493"/>
      <c r="BW310" s="493"/>
      <c r="BX310" s="493"/>
      <c r="BY310" s="493"/>
      <c r="BZ310" s="493"/>
      <c r="CA310" s="493"/>
      <c r="CB310" s="493"/>
      <c r="CC310" s="38"/>
      <c r="CD310" s="38"/>
    </row>
    <row r="311" spans="1:82" ht="15.75" hidden="1" customHeight="1">
      <c r="A311" s="373"/>
      <c r="B311" s="374"/>
      <c r="C311" s="374"/>
      <c r="D311" s="375"/>
      <c r="E311" s="340"/>
      <c r="F311" s="340"/>
      <c r="G311" s="340"/>
      <c r="H311" s="340"/>
      <c r="I311" s="340"/>
      <c r="J311" s="340"/>
      <c r="K311" s="340"/>
      <c r="L311" s="340"/>
      <c r="M311" s="340"/>
      <c r="N311" s="340"/>
      <c r="O311" s="340"/>
      <c r="P311" s="340"/>
      <c r="Q311" s="340"/>
      <c r="R311" s="340"/>
      <c r="S311" s="340"/>
      <c r="T311" s="340"/>
      <c r="U311" s="340"/>
      <c r="V311" s="340"/>
      <c r="W311" s="340"/>
      <c r="X311" s="340"/>
      <c r="Y311" s="340"/>
      <c r="Z311" s="340"/>
      <c r="AA311" s="340"/>
      <c r="AB311" s="340"/>
      <c r="AC311" s="340"/>
      <c r="AD311" s="340"/>
      <c r="AE311" s="340"/>
      <c r="AF311" s="340"/>
      <c r="AG311" s="340"/>
      <c r="AH311" s="340"/>
      <c r="AI311" s="340"/>
      <c r="AJ311" s="340"/>
      <c r="AK311" s="340"/>
      <c r="AL311" s="340"/>
      <c r="AM311" s="340"/>
      <c r="AN311" s="340"/>
      <c r="AO311" s="340"/>
      <c r="AP311" s="340"/>
      <c r="AQ311" s="340"/>
      <c r="AR311" s="340"/>
      <c r="AS311" s="340"/>
      <c r="AT311" s="340"/>
      <c r="AU311" s="340"/>
      <c r="AV311" s="340"/>
      <c r="AW311" s="492"/>
      <c r="AX311" s="492"/>
      <c r="AY311" s="492"/>
      <c r="AZ311" s="492"/>
      <c r="BA311" s="492"/>
      <c r="BB311" s="492"/>
      <c r="BC311" s="492"/>
      <c r="BD311" s="492"/>
      <c r="BE311" s="492"/>
      <c r="BF311" s="492"/>
      <c r="BG311" s="340"/>
      <c r="BH311" s="340"/>
      <c r="BI311" s="340"/>
      <c r="BJ311" s="340"/>
      <c r="BK311" s="340"/>
      <c r="BL311" s="340"/>
      <c r="BM311" s="340"/>
      <c r="BN311" s="340"/>
      <c r="BO311" s="340"/>
      <c r="BP311" s="493"/>
      <c r="BQ311" s="493"/>
      <c r="BR311" s="493"/>
      <c r="BS311" s="493"/>
      <c r="BT311" s="493"/>
      <c r="BU311" s="493"/>
      <c r="BV311" s="493"/>
      <c r="BW311" s="493"/>
      <c r="BX311" s="493"/>
      <c r="BY311" s="493"/>
      <c r="BZ311" s="493"/>
      <c r="CA311" s="493"/>
      <c r="CB311" s="493"/>
      <c r="CC311" s="38"/>
      <c r="CD311" s="38"/>
    </row>
    <row r="312" spans="1:82" ht="15.75" hidden="1" customHeight="1">
      <c r="A312" s="376"/>
      <c r="B312" s="377"/>
      <c r="C312" s="377"/>
      <c r="D312" s="378"/>
      <c r="E312" s="340"/>
      <c r="F312" s="340"/>
      <c r="G312" s="340"/>
      <c r="H312" s="340"/>
      <c r="I312" s="340"/>
      <c r="J312" s="340"/>
      <c r="K312" s="340"/>
      <c r="L312" s="340"/>
      <c r="M312" s="340"/>
      <c r="N312" s="340"/>
      <c r="O312" s="340"/>
      <c r="P312" s="340"/>
      <c r="Q312" s="340"/>
      <c r="R312" s="340"/>
      <c r="S312" s="340"/>
      <c r="T312" s="340"/>
      <c r="U312" s="340"/>
      <c r="V312" s="340"/>
      <c r="W312" s="340"/>
      <c r="X312" s="340"/>
      <c r="Y312" s="340"/>
      <c r="Z312" s="340"/>
      <c r="AA312" s="340"/>
      <c r="AB312" s="340"/>
      <c r="AC312" s="340"/>
      <c r="AD312" s="340"/>
      <c r="AE312" s="340"/>
      <c r="AF312" s="340"/>
      <c r="AG312" s="340"/>
      <c r="AH312" s="340"/>
      <c r="AI312" s="340"/>
      <c r="AJ312" s="340"/>
      <c r="AK312" s="340"/>
      <c r="AL312" s="340"/>
      <c r="AM312" s="340"/>
      <c r="AN312" s="340"/>
      <c r="AO312" s="340"/>
      <c r="AP312" s="340"/>
      <c r="AQ312" s="340"/>
      <c r="AR312" s="340"/>
      <c r="AS312" s="340"/>
      <c r="AT312" s="340"/>
      <c r="AU312" s="340"/>
      <c r="AV312" s="340"/>
      <c r="AW312" s="492"/>
      <c r="AX312" s="492"/>
      <c r="AY312" s="492"/>
      <c r="AZ312" s="492"/>
      <c r="BA312" s="492"/>
      <c r="BB312" s="492"/>
      <c r="BC312" s="492"/>
      <c r="BD312" s="492"/>
      <c r="BE312" s="492"/>
      <c r="BF312" s="492"/>
      <c r="BG312" s="340"/>
      <c r="BH312" s="340"/>
      <c r="BI312" s="340"/>
      <c r="BJ312" s="340"/>
      <c r="BK312" s="340"/>
      <c r="BL312" s="340"/>
      <c r="BM312" s="340"/>
      <c r="BN312" s="340"/>
      <c r="BO312" s="340"/>
      <c r="BP312" s="390" t="s">
        <v>276</v>
      </c>
      <c r="BQ312" s="497"/>
      <c r="BR312" s="497"/>
      <c r="BS312" s="497"/>
      <c r="BT312" s="497"/>
      <c r="BU312" s="497"/>
      <c r="BV312" s="497"/>
      <c r="BW312" s="498"/>
      <c r="BX312" s="379" t="s">
        <v>485</v>
      </c>
      <c r="BY312" s="340"/>
      <c r="BZ312" s="340"/>
      <c r="CA312" s="340"/>
      <c r="CB312" s="340"/>
      <c r="CC312" s="38"/>
      <c r="CD312" s="38"/>
    </row>
    <row r="313" spans="1:82" ht="15.75" hidden="1" customHeight="1">
      <c r="A313" s="346">
        <v>1</v>
      </c>
      <c r="B313" s="346"/>
      <c r="C313" s="346"/>
      <c r="D313" s="346"/>
      <c r="E313" s="471">
        <v>2</v>
      </c>
      <c r="F313" s="472"/>
      <c r="G313" s="472"/>
      <c r="H313" s="472"/>
      <c r="I313" s="472"/>
      <c r="J313" s="472"/>
      <c r="K313" s="472"/>
      <c r="L313" s="472"/>
      <c r="M313" s="472"/>
      <c r="N313" s="472"/>
      <c r="O313" s="472"/>
      <c r="P313" s="472"/>
      <c r="Q313" s="472"/>
      <c r="R313" s="472"/>
      <c r="S313" s="472"/>
      <c r="T313" s="472"/>
      <c r="U313" s="472"/>
      <c r="V313" s="472"/>
      <c r="W313" s="472"/>
      <c r="X313" s="472"/>
      <c r="Y313" s="472"/>
      <c r="Z313" s="472"/>
      <c r="AA313" s="472"/>
      <c r="AB313" s="472"/>
      <c r="AC313" s="472"/>
      <c r="AD313" s="472"/>
      <c r="AE313" s="472"/>
      <c r="AF313" s="472"/>
      <c r="AG313" s="472"/>
      <c r="AH313" s="472"/>
      <c r="AI313" s="472"/>
      <c r="AJ313" s="472"/>
      <c r="AK313" s="472"/>
      <c r="AL313" s="472"/>
      <c r="AM313" s="472"/>
      <c r="AN313" s="472"/>
      <c r="AO313" s="472"/>
      <c r="AP313" s="472"/>
      <c r="AQ313" s="472"/>
      <c r="AR313" s="472"/>
      <c r="AS313" s="472"/>
      <c r="AT313" s="472"/>
      <c r="AU313" s="472"/>
      <c r="AV313" s="472"/>
      <c r="AW313" s="473">
        <v>3</v>
      </c>
      <c r="AX313" s="406"/>
      <c r="AY313" s="406"/>
      <c r="AZ313" s="406"/>
      <c r="BA313" s="406"/>
      <c r="BB313" s="406"/>
      <c r="BC313" s="406"/>
      <c r="BD313" s="406"/>
      <c r="BE313" s="406"/>
      <c r="BF313" s="406"/>
      <c r="BG313" s="473">
        <v>4</v>
      </c>
      <c r="BH313" s="406"/>
      <c r="BI313" s="406"/>
      <c r="BJ313" s="406"/>
      <c r="BK313" s="406"/>
      <c r="BL313" s="406"/>
      <c r="BM313" s="406"/>
      <c r="BN313" s="406"/>
      <c r="BO313" s="406"/>
      <c r="BP313" s="346">
        <v>5</v>
      </c>
      <c r="BQ313" s="406"/>
      <c r="BR313" s="406"/>
      <c r="BS313" s="406"/>
      <c r="BT313" s="406"/>
      <c r="BU313" s="406"/>
      <c r="BV313" s="406"/>
      <c r="BW313" s="406"/>
      <c r="BX313" s="346">
        <v>6</v>
      </c>
      <c r="BY313" s="347"/>
      <c r="BZ313" s="347"/>
      <c r="CA313" s="347"/>
      <c r="CB313" s="347"/>
      <c r="CC313" s="38"/>
      <c r="CD313" s="38"/>
    </row>
    <row r="314" spans="1:82" ht="15.75" hidden="1" customHeight="1">
      <c r="A314" s="384">
        <v>1</v>
      </c>
      <c r="B314" s="384"/>
      <c r="C314" s="384"/>
      <c r="D314" s="384"/>
      <c r="E314" s="459" t="s">
        <v>211</v>
      </c>
      <c r="F314" s="460"/>
      <c r="G314" s="460"/>
      <c r="H314" s="460"/>
      <c r="I314" s="460"/>
      <c r="J314" s="460"/>
      <c r="K314" s="460"/>
      <c r="L314" s="460"/>
      <c r="M314" s="460"/>
      <c r="N314" s="460"/>
      <c r="O314" s="460"/>
      <c r="P314" s="460"/>
      <c r="Q314" s="460"/>
      <c r="R314" s="460"/>
      <c r="S314" s="460"/>
      <c r="T314" s="460"/>
      <c r="U314" s="460"/>
      <c r="V314" s="460"/>
      <c r="W314" s="460"/>
      <c r="X314" s="460"/>
      <c r="Y314" s="460"/>
      <c r="Z314" s="460"/>
      <c r="AA314" s="460"/>
      <c r="AB314" s="460"/>
      <c r="AC314" s="460"/>
      <c r="AD314" s="460"/>
      <c r="AE314" s="460"/>
      <c r="AF314" s="460"/>
      <c r="AG314" s="460"/>
      <c r="AH314" s="460"/>
      <c r="AI314" s="460"/>
      <c r="AJ314" s="460"/>
      <c r="AK314" s="460"/>
      <c r="AL314" s="460"/>
      <c r="AM314" s="460"/>
      <c r="AN314" s="460"/>
      <c r="AO314" s="460"/>
      <c r="AP314" s="460"/>
      <c r="AQ314" s="460"/>
      <c r="AR314" s="460"/>
      <c r="AS314" s="460"/>
      <c r="AT314" s="460"/>
      <c r="AU314" s="460"/>
      <c r="AV314" s="461"/>
      <c r="AW314" s="556">
        <f>BQ299</f>
        <v>0</v>
      </c>
      <c r="AX314" s="349"/>
      <c r="AY314" s="349"/>
      <c r="AZ314" s="349"/>
      <c r="BA314" s="349"/>
      <c r="BB314" s="349"/>
      <c r="BC314" s="349"/>
      <c r="BD314" s="349"/>
      <c r="BE314" s="349" t="s">
        <v>5</v>
      </c>
      <c r="BF314" s="349"/>
      <c r="BG314" s="407">
        <f>BG315+BG318+BG317</f>
        <v>0</v>
      </c>
      <c r="BH314" s="349"/>
      <c r="BI314" s="349"/>
      <c r="BJ314" s="349"/>
      <c r="BK314" s="349"/>
      <c r="BL314" s="349"/>
      <c r="BM314" s="349"/>
      <c r="BN314" s="349"/>
      <c r="BO314" s="349"/>
      <c r="BP314" s="407"/>
      <c r="BQ314" s="349"/>
      <c r="BR314" s="349"/>
      <c r="BS314" s="349"/>
      <c r="BT314" s="349"/>
      <c r="BU314" s="349"/>
      <c r="BV314" s="349"/>
      <c r="BW314" s="349"/>
      <c r="BX314" s="407"/>
      <c r="BY314" s="349"/>
      <c r="BZ314" s="349"/>
      <c r="CA314" s="349"/>
      <c r="CB314" s="349"/>
      <c r="CC314" s="38"/>
      <c r="CD314" s="38"/>
    </row>
    <row r="315" spans="1:82" ht="15.75" hidden="1" customHeight="1">
      <c r="A315" s="424" t="s">
        <v>98</v>
      </c>
      <c r="B315" s="425"/>
      <c r="C315" s="425"/>
      <c r="D315" s="426"/>
      <c r="E315" s="430" t="s">
        <v>30</v>
      </c>
      <c r="F315" s="431"/>
      <c r="G315" s="431"/>
      <c r="H315" s="431"/>
      <c r="I315" s="431"/>
      <c r="J315" s="431"/>
      <c r="K315" s="431"/>
      <c r="L315" s="431"/>
      <c r="M315" s="431"/>
      <c r="N315" s="431"/>
      <c r="O315" s="431"/>
      <c r="P315" s="431"/>
      <c r="Q315" s="431"/>
      <c r="R315" s="431"/>
      <c r="S315" s="431"/>
      <c r="T315" s="431"/>
      <c r="U315" s="431"/>
      <c r="V315" s="431"/>
      <c r="W315" s="431"/>
      <c r="X315" s="431"/>
      <c r="Y315" s="431"/>
      <c r="Z315" s="431"/>
      <c r="AA315" s="431"/>
      <c r="AB315" s="431"/>
      <c r="AC315" s="431"/>
      <c r="AD315" s="431"/>
      <c r="AE315" s="431"/>
      <c r="AF315" s="431"/>
      <c r="AG315" s="431"/>
      <c r="AH315" s="431"/>
      <c r="AI315" s="431"/>
      <c r="AJ315" s="431"/>
      <c r="AK315" s="431"/>
      <c r="AL315" s="431"/>
      <c r="AM315" s="431"/>
      <c r="AN315" s="431"/>
      <c r="AO315" s="431"/>
      <c r="AP315" s="431"/>
      <c r="AQ315" s="431"/>
      <c r="AR315" s="431"/>
      <c r="AS315" s="431"/>
      <c r="AT315" s="431"/>
      <c r="AU315" s="431"/>
      <c r="AV315" s="432"/>
      <c r="AW315" s="809"/>
      <c r="AX315" s="810"/>
      <c r="AY315" s="810"/>
      <c r="AZ315" s="810"/>
      <c r="BA315" s="810"/>
      <c r="BB315" s="810"/>
      <c r="BC315" s="810"/>
      <c r="BD315" s="810"/>
      <c r="BE315" s="810"/>
      <c r="BF315" s="811"/>
      <c r="BG315" s="809">
        <f>ROUND(AW314*22%,2)</f>
        <v>0</v>
      </c>
      <c r="BH315" s="810"/>
      <c r="BI315" s="810"/>
      <c r="BJ315" s="810"/>
      <c r="BK315" s="810"/>
      <c r="BL315" s="810"/>
      <c r="BM315" s="810"/>
      <c r="BN315" s="810"/>
      <c r="BO315" s="811"/>
      <c r="BP315" s="809"/>
      <c r="BQ315" s="810"/>
      <c r="BR315" s="810"/>
      <c r="BS315" s="810"/>
      <c r="BT315" s="810"/>
      <c r="BU315" s="810"/>
      <c r="BV315" s="810"/>
      <c r="BW315" s="811"/>
      <c r="BX315" s="809"/>
      <c r="BY315" s="810"/>
      <c r="BZ315" s="810"/>
      <c r="CA315" s="810"/>
      <c r="CB315" s="811"/>
      <c r="CC315" s="38"/>
      <c r="CD315" s="38"/>
    </row>
    <row r="316" spans="1:82" ht="15.75" hidden="1" customHeight="1">
      <c r="A316" s="427"/>
      <c r="B316" s="428"/>
      <c r="C316" s="428"/>
      <c r="D316" s="429"/>
      <c r="E316" s="439" t="s">
        <v>233</v>
      </c>
      <c r="F316" s="440"/>
      <c r="G316" s="440"/>
      <c r="H316" s="440"/>
      <c r="I316" s="440"/>
      <c r="J316" s="440"/>
      <c r="K316" s="440"/>
      <c r="L316" s="440"/>
      <c r="M316" s="440"/>
      <c r="N316" s="440"/>
      <c r="O316" s="440"/>
      <c r="P316" s="440"/>
      <c r="Q316" s="440"/>
      <c r="R316" s="440"/>
      <c r="S316" s="440"/>
      <c r="T316" s="440"/>
      <c r="U316" s="440"/>
      <c r="V316" s="440"/>
      <c r="W316" s="440"/>
      <c r="X316" s="440"/>
      <c r="Y316" s="440"/>
      <c r="Z316" s="440"/>
      <c r="AA316" s="440"/>
      <c r="AB316" s="440"/>
      <c r="AC316" s="440"/>
      <c r="AD316" s="440"/>
      <c r="AE316" s="440"/>
      <c r="AF316" s="440"/>
      <c r="AG316" s="440"/>
      <c r="AH316" s="440"/>
      <c r="AI316" s="440"/>
      <c r="AJ316" s="440"/>
      <c r="AK316" s="440"/>
      <c r="AL316" s="440"/>
      <c r="AM316" s="440"/>
      <c r="AN316" s="440"/>
      <c r="AO316" s="440"/>
      <c r="AP316" s="440"/>
      <c r="AQ316" s="440"/>
      <c r="AR316" s="440"/>
      <c r="AS316" s="440"/>
      <c r="AT316" s="440"/>
      <c r="AU316" s="440"/>
      <c r="AV316" s="440"/>
      <c r="AW316" s="910"/>
      <c r="AX316" s="819"/>
      <c r="AY316" s="819"/>
      <c r="AZ316" s="819"/>
      <c r="BA316" s="819"/>
      <c r="BB316" s="819"/>
      <c r="BC316" s="819"/>
      <c r="BD316" s="819"/>
      <c r="BE316" s="819"/>
      <c r="BF316" s="820"/>
      <c r="BG316" s="910"/>
      <c r="BH316" s="819"/>
      <c r="BI316" s="819"/>
      <c r="BJ316" s="819"/>
      <c r="BK316" s="819"/>
      <c r="BL316" s="819"/>
      <c r="BM316" s="819"/>
      <c r="BN316" s="819"/>
      <c r="BO316" s="820"/>
      <c r="BP316" s="910"/>
      <c r="BQ316" s="819"/>
      <c r="BR316" s="819"/>
      <c r="BS316" s="819"/>
      <c r="BT316" s="819"/>
      <c r="BU316" s="819"/>
      <c r="BV316" s="819"/>
      <c r="BW316" s="820"/>
      <c r="BX316" s="910"/>
      <c r="BY316" s="819"/>
      <c r="BZ316" s="819"/>
      <c r="CA316" s="819"/>
      <c r="CB316" s="820"/>
      <c r="CC316" s="38"/>
      <c r="CD316" s="38"/>
    </row>
    <row r="317" spans="1:82" ht="15.75" hidden="1" customHeight="1">
      <c r="A317" s="454" t="s">
        <v>100</v>
      </c>
      <c r="B317" s="455"/>
      <c r="C317" s="455"/>
      <c r="D317" s="456"/>
      <c r="E317" s="384" t="s">
        <v>234</v>
      </c>
      <c r="F317" s="385"/>
      <c r="G317" s="385"/>
      <c r="H317" s="385"/>
      <c r="I317" s="385"/>
      <c r="J317" s="385"/>
      <c r="K317" s="385"/>
      <c r="L317" s="385"/>
      <c r="M317" s="385"/>
      <c r="N317" s="385"/>
      <c r="O317" s="385"/>
      <c r="P317" s="385"/>
      <c r="Q317" s="385"/>
      <c r="R317" s="385"/>
      <c r="S317" s="385"/>
      <c r="T317" s="385"/>
      <c r="U317" s="385"/>
      <c r="V317" s="385"/>
      <c r="W317" s="385"/>
      <c r="X317" s="385"/>
      <c r="Y317" s="385"/>
      <c r="Z317" s="385"/>
      <c r="AA317" s="385"/>
      <c r="AB317" s="385"/>
      <c r="AC317" s="385"/>
      <c r="AD317" s="385"/>
      <c r="AE317" s="385"/>
      <c r="AF317" s="385"/>
      <c r="AG317" s="385"/>
      <c r="AH317" s="385"/>
      <c r="AI317" s="385"/>
      <c r="AJ317" s="385"/>
      <c r="AK317" s="385"/>
      <c r="AL317" s="385"/>
      <c r="AM317" s="385"/>
      <c r="AN317" s="385"/>
      <c r="AO317" s="385"/>
      <c r="AP317" s="385"/>
      <c r="AQ317" s="385"/>
      <c r="AR317" s="385"/>
      <c r="AS317" s="385"/>
      <c r="AT317" s="385"/>
      <c r="AU317" s="385"/>
      <c r="AV317" s="385"/>
      <c r="AW317" s="407"/>
      <c r="AX317" s="349"/>
      <c r="AY317" s="349"/>
      <c r="AZ317" s="349"/>
      <c r="BA317" s="349"/>
      <c r="BB317" s="349"/>
      <c r="BC317" s="349"/>
      <c r="BD317" s="349"/>
      <c r="BE317" s="349"/>
      <c r="BF317" s="349"/>
      <c r="BG317" s="407"/>
      <c r="BH317" s="349"/>
      <c r="BI317" s="349"/>
      <c r="BJ317" s="349"/>
      <c r="BK317" s="349"/>
      <c r="BL317" s="349"/>
      <c r="BM317" s="349"/>
      <c r="BN317" s="349"/>
      <c r="BO317" s="349"/>
      <c r="BP317" s="407"/>
      <c r="BQ317" s="349"/>
      <c r="BR317" s="349"/>
      <c r="BS317" s="349"/>
      <c r="BT317" s="349"/>
      <c r="BU317" s="349"/>
      <c r="BV317" s="349"/>
      <c r="BW317" s="349"/>
      <c r="BX317" s="407"/>
      <c r="BY317" s="349"/>
      <c r="BZ317" s="349"/>
      <c r="CA317" s="349"/>
      <c r="CB317" s="349"/>
      <c r="CC317" s="38"/>
      <c r="CD317" s="38"/>
    </row>
    <row r="318" spans="1:82" ht="30" hidden="1" customHeight="1">
      <c r="A318" s="424" t="s">
        <v>102</v>
      </c>
      <c r="B318" s="425"/>
      <c r="C318" s="425"/>
      <c r="D318" s="426"/>
      <c r="E318" s="459" t="s">
        <v>277</v>
      </c>
      <c r="F318" s="460"/>
      <c r="G318" s="460"/>
      <c r="H318" s="460"/>
      <c r="I318" s="460"/>
      <c r="J318" s="460"/>
      <c r="K318" s="460"/>
      <c r="L318" s="460"/>
      <c r="M318" s="460"/>
      <c r="N318" s="460"/>
      <c r="O318" s="460"/>
      <c r="P318" s="460"/>
      <c r="Q318" s="460"/>
      <c r="R318" s="460"/>
      <c r="S318" s="460"/>
      <c r="T318" s="460"/>
      <c r="U318" s="460"/>
      <c r="V318" s="460"/>
      <c r="W318" s="460"/>
      <c r="X318" s="460"/>
      <c r="Y318" s="460"/>
      <c r="Z318" s="460"/>
      <c r="AA318" s="460"/>
      <c r="AB318" s="460"/>
      <c r="AC318" s="460"/>
      <c r="AD318" s="460"/>
      <c r="AE318" s="460"/>
      <c r="AF318" s="460"/>
      <c r="AG318" s="460"/>
      <c r="AH318" s="460"/>
      <c r="AI318" s="460"/>
      <c r="AJ318" s="460"/>
      <c r="AK318" s="460"/>
      <c r="AL318" s="460"/>
      <c r="AM318" s="460"/>
      <c r="AN318" s="460"/>
      <c r="AO318" s="460"/>
      <c r="AP318" s="460"/>
      <c r="AQ318" s="460"/>
      <c r="AR318" s="460"/>
      <c r="AS318" s="460"/>
      <c r="AT318" s="460"/>
      <c r="AU318" s="460"/>
      <c r="AV318" s="461"/>
      <c r="AW318" s="853"/>
      <c r="AX318" s="908"/>
      <c r="AY318" s="908"/>
      <c r="AZ318" s="908"/>
      <c r="BA318" s="908"/>
      <c r="BB318" s="908"/>
      <c r="BC318" s="908"/>
      <c r="BD318" s="908"/>
      <c r="BE318" s="908"/>
      <c r="BF318" s="908"/>
      <c r="BG318" s="909"/>
      <c r="BH318" s="908"/>
      <c r="BI318" s="908"/>
      <c r="BJ318" s="908"/>
      <c r="BK318" s="908"/>
      <c r="BL318" s="908"/>
      <c r="BM318" s="908"/>
      <c r="BN318" s="908"/>
      <c r="BO318" s="908"/>
      <c r="BP318" s="909"/>
      <c r="BQ318" s="908"/>
      <c r="BR318" s="908"/>
      <c r="BS318" s="908"/>
      <c r="BT318" s="908"/>
      <c r="BU318" s="908"/>
      <c r="BV318" s="908"/>
      <c r="BW318" s="908"/>
      <c r="BX318" s="909"/>
      <c r="BY318" s="908"/>
      <c r="BZ318" s="908"/>
      <c r="CA318" s="908"/>
      <c r="CB318" s="908"/>
      <c r="CC318" s="38"/>
      <c r="CD318" s="38"/>
    </row>
    <row r="319" spans="1:82" ht="15.75" hidden="1" customHeight="1">
      <c r="A319" s="424">
        <v>2</v>
      </c>
      <c r="B319" s="425"/>
      <c r="C319" s="425"/>
      <c r="D319" s="426"/>
      <c r="E319" s="465" t="s">
        <v>212</v>
      </c>
      <c r="F319" s="466"/>
      <c r="G319" s="466"/>
      <c r="H319" s="466"/>
      <c r="I319" s="466"/>
      <c r="J319" s="466"/>
      <c r="K319" s="466"/>
      <c r="L319" s="466"/>
      <c r="M319" s="466"/>
      <c r="N319" s="466"/>
      <c r="O319" s="466"/>
      <c r="P319" s="466"/>
      <c r="Q319" s="466"/>
      <c r="R319" s="466"/>
      <c r="S319" s="466"/>
      <c r="T319" s="466"/>
      <c r="U319" s="466"/>
      <c r="V319" s="466"/>
      <c r="W319" s="466"/>
      <c r="X319" s="466"/>
      <c r="Y319" s="466"/>
      <c r="Z319" s="466"/>
      <c r="AA319" s="466"/>
      <c r="AB319" s="466"/>
      <c r="AC319" s="466"/>
      <c r="AD319" s="466"/>
      <c r="AE319" s="466"/>
      <c r="AF319" s="466"/>
      <c r="AG319" s="466"/>
      <c r="AH319" s="466"/>
      <c r="AI319" s="466"/>
      <c r="AJ319" s="466"/>
      <c r="AK319" s="466"/>
      <c r="AL319" s="466"/>
      <c r="AM319" s="466"/>
      <c r="AN319" s="466"/>
      <c r="AO319" s="466"/>
      <c r="AP319" s="466"/>
      <c r="AQ319" s="466"/>
      <c r="AR319" s="466"/>
      <c r="AS319" s="466"/>
      <c r="AT319" s="466"/>
      <c r="AU319" s="466"/>
      <c r="AV319" s="466"/>
      <c r="AW319" s="809">
        <f>AW314</f>
        <v>0</v>
      </c>
      <c r="AX319" s="852"/>
      <c r="AY319" s="852"/>
      <c r="AZ319" s="852"/>
      <c r="BA319" s="852"/>
      <c r="BB319" s="852"/>
      <c r="BC319" s="852"/>
      <c r="BD319" s="852"/>
      <c r="BE319" s="852"/>
      <c r="BF319" s="852"/>
      <c r="BG319" s="809">
        <f>BG321+BG324+BG326+BG328+BG330</f>
        <v>0</v>
      </c>
      <c r="BH319" s="852"/>
      <c r="BI319" s="852"/>
      <c r="BJ319" s="852"/>
      <c r="BK319" s="852"/>
      <c r="BL319" s="852"/>
      <c r="BM319" s="852"/>
      <c r="BN319" s="852"/>
      <c r="BO319" s="852"/>
      <c r="BP319" s="809"/>
      <c r="BQ319" s="852"/>
      <c r="BR319" s="852"/>
      <c r="BS319" s="852"/>
      <c r="BT319" s="852"/>
      <c r="BU319" s="852"/>
      <c r="BV319" s="852"/>
      <c r="BW319" s="852"/>
      <c r="BX319" s="809"/>
      <c r="BY319" s="852"/>
      <c r="BZ319" s="852"/>
      <c r="CA319" s="852"/>
      <c r="CB319" s="853"/>
      <c r="CC319" s="38"/>
      <c r="CD319" s="38"/>
    </row>
    <row r="320" spans="1:82" ht="15.75" hidden="1" customHeight="1">
      <c r="A320" s="427"/>
      <c r="B320" s="428"/>
      <c r="C320" s="428"/>
      <c r="D320" s="429"/>
      <c r="E320" s="468" t="s">
        <v>213</v>
      </c>
      <c r="F320" s="469"/>
      <c r="G320" s="469"/>
      <c r="H320" s="469"/>
      <c r="I320" s="469"/>
      <c r="J320" s="469"/>
      <c r="K320" s="469"/>
      <c r="L320" s="469"/>
      <c r="M320" s="469"/>
      <c r="N320" s="469"/>
      <c r="O320" s="469"/>
      <c r="P320" s="469"/>
      <c r="Q320" s="469"/>
      <c r="R320" s="469"/>
      <c r="S320" s="469"/>
      <c r="T320" s="469"/>
      <c r="U320" s="469"/>
      <c r="V320" s="469"/>
      <c r="W320" s="469"/>
      <c r="X320" s="469"/>
      <c r="Y320" s="469"/>
      <c r="Z320" s="469"/>
      <c r="AA320" s="469"/>
      <c r="AB320" s="469"/>
      <c r="AC320" s="469"/>
      <c r="AD320" s="469"/>
      <c r="AE320" s="469"/>
      <c r="AF320" s="469"/>
      <c r="AG320" s="469"/>
      <c r="AH320" s="469"/>
      <c r="AI320" s="469"/>
      <c r="AJ320" s="469"/>
      <c r="AK320" s="469"/>
      <c r="AL320" s="469"/>
      <c r="AM320" s="469"/>
      <c r="AN320" s="469"/>
      <c r="AO320" s="469"/>
      <c r="AP320" s="469"/>
      <c r="AQ320" s="469"/>
      <c r="AR320" s="469"/>
      <c r="AS320" s="469"/>
      <c r="AT320" s="469"/>
      <c r="AU320" s="469"/>
      <c r="AV320" s="470"/>
      <c r="AW320" s="910"/>
      <c r="AX320" s="819"/>
      <c r="AY320" s="819"/>
      <c r="AZ320" s="819"/>
      <c r="BA320" s="819"/>
      <c r="BB320" s="819"/>
      <c r="BC320" s="819"/>
      <c r="BD320" s="819"/>
      <c r="BE320" s="819"/>
      <c r="BF320" s="819"/>
      <c r="BG320" s="910"/>
      <c r="BH320" s="819"/>
      <c r="BI320" s="819"/>
      <c r="BJ320" s="819"/>
      <c r="BK320" s="819"/>
      <c r="BL320" s="819"/>
      <c r="BM320" s="819"/>
      <c r="BN320" s="819"/>
      <c r="BO320" s="819"/>
      <c r="BP320" s="910"/>
      <c r="BQ320" s="819"/>
      <c r="BR320" s="819"/>
      <c r="BS320" s="819"/>
      <c r="BT320" s="819"/>
      <c r="BU320" s="819"/>
      <c r="BV320" s="819"/>
      <c r="BW320" s="819"/>
      <c r="BX320" s="910"/>
      <c r="BY320" s="819"/>
      <c r="BZ320" s="819"/>
      <c r="CA320" s="819"/>
      <c r="CB320" s="820"/>
      <c r="CC320" s="38"/>
      <c r="CD320" s="38"/>
    </row>
    <row r="321" spans="1:82" ht="15.75" hidden="1" customHeight="1">
      <c r="A321" s="424" t="s">
        <v>214</v>
      </c>
      <c r="B321" s="425"/>
      <c r="C321" s="425"/>
      <c r="D321" s="426"/>
      <c r="E321" s="430" t="s">
        <v>30</v>
      </c>
      <c r="F321" s="431"/>
      <c r="G321" s="431"/>
      <c r="H321" s="431"/>
      <c r="I321" s="431"/>
      <c r="J321" s="431"/>
      <c r="K321" s="431"/>
      <c r="L321" s="431"/>
      <c r="M321" s="431"/>
      <c r="N321" s="431"/>
      <c r="O321" s="431"/>
      <c r="P321" s="431"/>
      <c r="Q321" s="431"/>
      <c r="R321" s="431"/>
      <c r="S321" s="431"/>
      <c r="T321" s="431"/>
      <c r="U321" s="431"/>
      <c r="V321" s="431"/>
      <c r="W321" s="431"/>
      <c r="X321" s="431"/>
      <c r="Y321" s="431"/>
      <c r="Z321" s="431"/>
      <c r="AA321" s="431"/>
      <c r="AB321" s="431"/>
      <c r="AC321" s="431"/>
      <c r="AD321" s="431"/>
      <c r="AE321" s="431"/>
      <c r="AF321" s="431"/>
      <c r="AG321" s="431"/>
      <c r="AH321" s="431"/>
      <c r="AI321" s="431"/>
      <c r="AJ321" s="431"/>
      <c r="AK321" s="431"/>
      <c r="AL321" s="431"/>
      <c r="AM321" s="431"/>
      <c r="AN321" s="431"/>
      <c r="AO321" s="431"/>
      <c r="AP321" s="431"/>
      <c r="AQ321" s="431"/>
      <c r="AR321" s="431"/>
      <c r="AS321" s="431"/>
      <c r="AT321" s="431"/>
      <c r="AU321" s="431"/>
      <c r="AV321" s="432"/>
      <c r="AW321" s="914"/>
      <c r="AX321" s="850"/>
      <c r="AY321" s="850"/>
      <c r="AZ321" s="850"/>
      <c r="BA321" s="850"/>
      <c r="BB321" s="850"/>
      <c r="BC321" s="850"/>
      <c r="BD321" s="850"/>
      <c r="BE321" s="850"/>
      <c r="BF321" s="850"/>
      <c r="BG321" s="849">
        <f>ROUND(AW319*2.9%,2)</f>
        <v>0</v>
      </c>
      <c r="BH321" s="850"/>
      <c r="BI321" s="850"/>
      <c r="BJ321" s="850"/>
      <c r="BK321" s="850"/>
      <c r="BL321" s="850"/>
      <c r="BM321" s="850"/>
      <c r="BN321" s="850"/>
      <c r="BO321" s="850"/>
      <c r="BP321" s="849"/>
      <c r="BQ321" s="850"/>
      <c r="BR321" s="850"/>
      <c r="BS321" s="850"/>
      <c r="BT321" s="850"/>
      <c r="BU321" s="850"/>
      <c r="BV321" s="850"/>
      <c r="BW321" s="850"/>
      <c r="BX321" s="809"/>
      <c r="BY321" s="810"/>
      <c r="BZ321" s="810"/>
      <c r="CA321" s="810"/>
      <c r="CB321" s="811"/>
      <c r="CC321" s="38"/>
      <c r="CD321" s="38"/>
    </row>
    <row r="322" spans="1:82" ht="15.75" hidden="1" customHeight="1">
      <c r="A322" s="441"/>
      <c r="B322" s="442"/>
      <c r="C322" s="442"/>
      <c r="D322" s="443"/>
      <c r="E322" s="450" t="s">
        <v>215</v>
      </c>
      <c r="F322" s="451"/>
      <c r="G322" s="451"/>
      <c r="H322" s="451"/>
      <c r="I322" s="451"/>
      <c r="J322" s="451"/>
      <c r="K322" s="451"/>
      <c r="L322" s="451"/>
      <c r="M322" s="451"/>
      <c r="N322" s="451"/>
      <c r="O322" s="451"/>
      <c r="P322" s="451"/>
      <c r="Q322" s="451"/>
      <c r="R322" s="451"/>
      <c r="S322" s="451"/>
      <c r="T322" s="451"/>
      <c r="U322" s="451"/>
      <c r="V322" s="451"/>
      <c r="W322" s="451"/>
      <c r="X322" s="451"/>
      <c r="Y322" s="451"/>
      <c r="Z322" s="451"/>
      <c r="AA322" s="451"/>
      <c r="AB322" s="451"/>
      <c r="AC322" s="451"/>
      <c r="AD322" s="451"/>
      <c r="AE322" s="451"/>
      <c r="AF322" s="451"/>
      <c r="AG322" s="451"/>
      <c r="AH322" s="451"/>
      <c r="AI322" s="451"/>
      <c r="AJ322" s="451"/>
      <c r="AK322" s="451"/>
      <c r="AL322" s="451"/>
      <c r="AM322" s="451"/>
      <c r="AN322" s="451"/>
      <c r="AO322" s="451"/>
      <c r="AP322" s="451"/>
      <c r="AQ322" s="451"/>
      <c r="AR322" s="451"/>
      <c r="AS322" s="451"/>
      <c r="AT322" s="451"/>
      <c r="AU322" s="451"/>
      <c r="AV322" s="452"/>
      <c r="AW322" s="850"/>
      <c r="AX322" s="850"/>
      <c r="AY322" s="850"/>
      <c r="AZ322" s="850"/>
      <c r="BA322" s="850"/>
      <c r="BB322" s="850"/>
      <c r="BC322" s="850"/>
      <c r="BD322" s="850"/>
      <c r="BE322" s="850"/>
      <c r="BF322" s="850"/>
      <c r="BG322" s="915"/>
      <c r="BH322" s="850"/>
      <c r="BI322" s="850"/>
      <c r="BJ322" s="850"/>
      <c r="BK322" s="850"/>
      <c r="BL322" s="850"/>
      <c r="BM322" s="850"/>
      <c r="BN322" s="850"/>
      <c r="BO322" s="850"/>
      <c r="BP322" s="915"/>
      <c r="BQ322" s="850"/>
      <c r="BR322" s="850"/>
      <c r="BS322" s="850"/>
      <c r="BT322" s="850"/>
      <c r="BU322" s="850"/>
      <c r="BV322" s="850"/>
      <c r="BW322" s="850"/>
      <c r="BX322" s="915"/>
      <c r="BY322" s="850"/>
      <c r="BZ322" s="850"/>
      <c r="CA322" s="850"/>
      <c r="CB322" s="851"/>
      <c r="CC322" s="38"/>
      <c r="CD322" s="38"/>
    </row>
    <row r="323" spans="1:82" ht="15.75" hidden="1" customHeight="1">
      <c r="A323" s="427"/>
      <c r="B323" s="428"/>
      <c r="C323" s="428"/>
      <c r="D323" s="429"/>
      <c r="E323" s="453" t="s">
        <v>216</v>
      </c>
      <c r="F323" s="440"/>
      <c r="G323" s="440"/>
      <c r="H323" s="440"/>
      <c r="I323" s="440"/>
      <c r="J323" s="440"/>
      <c r="K323" s="440"/>
      <c r="L323" s="440"/>
      <c r="M323" s="440"/>
      <c r="N323" s="440"/>
      <c r="O323" s="440"/>
      <c r="P323" s="440"/>
      <c r="Q323" s="440"/>
      <c r="R323" s="440"/>
      <c r="S323" s="440"/>
      <c r="T323" s="440"/>
      <c r="U323" s="440"/>
      <c r="V323" s="440"/>
      <c r="W323" s="440"/>
      <c r="X323" s="440"/>
      <c r="Y323" s="440"/>
      <c r="Z323" s="440"/>
      <c r="AA323" s="440"/>
      <c r="AB323" s="440"/>
      <c r="AC323" s="440"/>
      <c r="AD323" s="440"/>
      <c r="AE323" s="440"/>
      <c r="AF323" s="440"/>
      <c r="AG323" s="440"/>
      <c r="AH323" s="440"/>
      <c r="AI323" s="440"/>
      <c r="AJ323" s="440"/>
      <c r="AK323" s="440"/>
      <c r="AL323" s="440"/>
      <c r="AM323" s="440"/>
      <c r="AN323" s="440"/>
      <c r="AO323" s="440"/>
      <c r="AP323" s="440"/>
      <c r="AQ323" s="440"/>
      <c r="AR323" s="440"/>
      <c r="AS323" s="440"/>
      <c r="AT323" s="440"/>
      <c r="AU323" s="440"/>
      <c r="AV323" s="440"/>
      <c r="AW323" s="819"/>
      <c r="AX323" s="819"/>
      <c r="AY323" s="819"/>
      <c r="AZ323" s="819"/>
      <c r="BA323" s="819"/>
      <c r="BB323" s="819"/>
      <c r="BC323" s="819"/>
      <c r="BD323" s="819"/>
      <c r="BE323" s="819"/>
      <c r="BF323" s="819"/>
      <c r="BG323" s="910"/>
      <c r="BH323" s="819"/>
      <c r="BI323" s="819"/>
      <c r="BJ323" s="819"/>
      <c r="BK323" s="819"/>
      <c r="BL323" s="819"/>
      <c r="BM323" s="819"/>
      <c r="BN323" s="819"/>
      <c r="BO323" s="819"/>
      <c r="BP323" s="910"/>
      <c r="BQ323" s="819"/>
      <c r="BR323" s="819"/>
      <c r="BS323" s="819"/>
      <c r="BT323" s="819"/>
      <c r="BU323" s="819"/>
      <c r="BV323" s="819"/>
      <c r="BW323" s="819"/>
      <c r="BX323" s="910"/>
      <c r="BY323" s="819"/>
      <c r="BZ323" s="819"/>
      <c r="CA323" s="819"/>
      <c r="CB323" s="820"/>
      <c r="CC323" s="38"/>
      <c r="CD323" s="38"/>
    </row>
    <row r="324" spans="1:82" ht="15.75" hidden="1" customHeight="1">
      <c r="A324" s="424" t="s">
        <v>217</v>
      </c>
      <c r="B324" s="425"/>
      <c r="C324" s="425"/>
      <c r="D324" s="426"/>
      <c r="E324" s="430" t="s">
        <v>237</v>
      </c>
      <c r="F324" s="431"/>
      <c r="G324" s="431"/>
      <c r="H324" s="431"/>
      <c r="I324" s="431"/>
      <c r="J324" s="431"/>
      <c r="K324" s="431"/>
      <c r="L324" s="431"/>
      <c r="M324" s="431"/>
      <c r="N324" s="431"/>
      <c r="O324" s="431"/>
      <c r="P324" s="431"/>
      <c r="Q324" s="431"/>
      <c r="R324" s="431"/>
      <c r="S324" s="431"/>
      <c r="T324" s="431"/>
      <c r="U324" s="431"/>
      <c r="V324" s="431"/>
      <c r="W324" s="431"/>
      <c r="X324" s="431"/>
      <c r="Y324" s="431"/>
      <c r="Z324" s="431"/>
      <c r="AA324" s="431"/>
      <c r="AB324" s="431"/>
      <c r="AC324" s="431"/>
      <c r="AD324" s="431"/>
      <c r="AE324" s="431"/>
      <c r="AF324" s="431"/>
      <c r="AG324" s="431"/>
      <c r="AH324" s="431"/>
      <c r="AI324" s="431"/>
      <c r="AJ324" s="431"/>
      <c r="AK324" s="431"/>
      <c r="AL324" s="431"/>
      <c r="AM324" s="431"/>
      <c r="AN324" s="431"/>
      <c r="AO324" s="431"/>
      <c r="AP324" s="431"/>
      <c r="AQ324" s="431"/>
      <c r="AR324" s="431"/>
      <c r="AS324" s="431"/>
      <c r="AT324" s="431"/>
      <c r="AU324" s="431"/>
      <c r="AV324" s="432"/>
      <c r="AW324" s="809"/>
      <c r="AX324" s="810"/>
      <c r="AY324" s="810"/>
      <c r="AZ324" s="810"/>
      <c r="BA324" s="810"/>
      <c r="BB324" s="810"/>
      <c r="BC324" s="810"/>
      <c r="BD324" s="810"/>
      <c r="BE324" s="810"/>
      <c r="BF324" s="811"/>
      <c r="BG324" s="809"/>
      <c r="BH324" s="810"/>
      <c r="BI324" s="810"/>
      <c r="BJ324" s="810"/>
      <c r="BK324" s="810"/>
      <c r="BL324" s="810"/>
      <c r="BM324" s="810"/>
      <c r="BN324" s="810"/>
      <c r="BO324" s="811"/>
      <c r="BP324" s="809"/>
      <c r="BQ324" s="810"/>
      <c r="BR324" s="810"/>
      <c r="BS324" s="810"/>
      <c r="BT324" s="810"/>
      <c r="BU324" s="810"/>
      <c r="BV324" s="810"/>
      <c r="BW324" s="811"/>
      <c r="BX324" s="809"/>
      <c r="BY324" s="810"/>
      <c r="BZ324" s="810"/>
      <c r="CA324" s="810"/>
      <c r="CB324" s="811"/>
      <c r="CC324" s="38"/>
      <c r="CD324" s="38"/>
    </row>
    <row r="325" spans="1:82" ht="15.75" hidden="1" customHeight="1">
      <c r="A325" s="427"/>
      <c r="B325" s="428"/>
      <c r="C325" s="428"/>
      <c r="D325" s="429"/>
      <c r="E325" s="439" t="s">
        <v>238</v>
      </c>
      <c r="F325" s="440"/>
      <c r="G325" s="440"/>
      <c r="H325" s="440"/>
      <c r="I325" s="440"/>
      <c r="J325" s="440"/>
      <c r="K325" s="440"/>
      <c r="L325" s="440"/>
      <c r="M325" s="440"/>
      <c r="N325" s="440"/>
      <c r="O325" s="440"/>
      <c r="P325" s="440"/>
      <c r="Q325" s="440"/>
      <c r="R325" s="440"/>
      <c r="S325" s="440"/>
      <c r="T325" s="440"/>
      <c r="U325" s="440"/>
      <c r="V325" s="440"/>
      <c r="W325" s="440"/>
      <c r="X325" s="440"/>
      <c r="Y325" s="440"/>
      <c r="Z325" s="440"/>
      <c r="AA325" s="440"/>
      <c r="AB325" s="440"/>
      <c r="AC325" s="440"/>
      <c r="AD325" s="440"/>
      <c r="AE325" s="440"/>
      <c r="AF325" s="440"/>
      <c r="AG325" s="440"/>
      <c r="AH325" s="440"/>
      <c r="AI325" s="440"/>
      <c r="AJ325" s="440"/>
      <c r="AK325" s="440"/>
      <c r="AL325" s="440"/>
      <c r="AM325" s="440"/>
      <c r="AN325" s="440"/>
      <c r="AO325" s="440"/>
      <c r="AP325" s="440"/>
      <c r="AQ325" s="440"/>
      <c r="AR325" s="440"/>
      <c r="AS325" s="440"/>
      <c r="AT325" s="440"/>
      <c r="AU325" s="440"/>
      <c r="AV325" s="440"/>
      <c r="AW325" s="910"/>
      <c r="AX325" s="819"/>
      <c r="AY325" s="819"/>
      <c r="AZ325" s="819"/>
      <c r="BA325" s="819"/>
      <c r="BB325" s="819"/>
      <c r="BC325" s="819"/>
      <c r="BD325" s="819"/>
      <c r="BE325" s="819"/>
      <c r="BF325" s="820"/>
      <c r="BG325" s="910"/>
      <c r="BH325" s="819"/>
      <c r="BI325" s="819"/>
      <c r="BJ325" s="819"/>
      <c r="BK325" s="819"/>
      <c r="BL325" s="819"/>
      <c r="BM325" s="819"/>
      <c r="BN325" s="819"/>
      <c r="BO325" s="820"/>
      <c r="BP325" s="910"/>
      <c r="BQ325" s="819"/>
      <c r="BR325" s="819"/>
      <c r="BS325" s="819"/>
      <c r="BT325" s="819"/>
      <c r="BU325" s="819"/>
      <c r="BV325" s="819"/>
      <c r="BW325" s="820"/>
      <c r="BX325" s="910"/>
      <c r="BY325" s="819"/>
      <c r="BZ325" s="819"/>
      <c r="CA325" s="819"/>
      <c r="CB325" s="820"/>
      <c r="CC325" s="38"/>
      <c r="CD325" s="38"/>
    </row>
    <row r="326" spans="1:82" ht="15.75" hidden="1" customHeight="1">
      <c r="A326" s="424" t="s">
        <v>239</v>
      </c>
      <c r="B326" s="425"/>
      <c r="C326" s="425"/>
      <c r="D326" s="426"/>
      <c r="E326" s="430" t="s">
        <v>218</v>
      </c>
      <c r="F326" s="431"/>
      <c r="G326" s="431"/>
      <c r="H326" s="431"/>
      <c r="I326" s="431"/>
      <c r="J326" s="431"/>
      <c r="K326" s="431"/>
      <c r="L326" s="431"/>
      <c r="M326" s="431"/>
      <c r="N326" s="431"/>
      <c r="O326" s="431"/>
      <c r="P326" s="431"/>
      <c r="Q326" s="431"/>
      <c r="R326" s="431"/>
      <c r="S326" s="431"/>
      <c r="T326" s="431"/>
      <c r="U326" s="431"/>
      <c r="V326" s="431"/>
      <c r="W326" s="431"/>
      <c r="X326" s="431"/>
      <c r="Y326" s="431"/>
      <c r="Z326" s="431"/>
      <c r="AA326" s="431"/>
      <c r="AB326" s="431"/>
      <c r="AC326" s="431"/>
      <c r="AD326" s="431"/>
      <c r="AE326" s="431"/>
      <c r="AF326" s="431"/>
      <c r="AG326" s="431"/>
      <c r="AH326" s="431"/>
      <c r="AI326" s="431"/>
      <c r="AJ326" s="431"/>
      <c r="AK326" s="431"/>
      <c r="AL326" s="431"/>
      <c r="AM326" s="431"/>
      <c r="AN326" s="431"/>
      <c r="AO326" s="431"/>
      <c r="AP326" s="431"/>
      <c r="AQ326" s="431"/>
      <c r="AR326" s="431"/>
      <c r="AS326" s="431"/>
      <c r="AT326" s="431"/>
      <c r="AU326" s="431"/>
      <c r="AV326" s="432"/>
      <c r="AW326" s="809"/>
      <c r="AX326" s="810"/>
      <c r="AY326" s="810"/>
      <c r="AZ326" s="810"/>
      <c r="BA326" s="810"/>
      <c r="BB326" s="810"/>
      <c r="BC326" s="810"/>
      <c r="BD326" s="810"/>
      <c r="BE326" s="810"/>
      <c r="BF326" s="811"/>
      <c r="BG326" s="809">
        <f>ROUND(AW319*0.2%,2)</f>
        <v>0</v>
      </c>
      <c r="BH326" s="810"/>
      <c r="BI326" s="810"/>
      <c r="BJ326" s="810"/>
      <c r="BK326" s="810"/>
      <c r="BL326" s="810"/>
      <c r="BM326" s="810"/>
      <c r="BN326" s="810"/>
      <c r="BO326" s="811"/>
      <c r="BP326" s="809"/>
      <c r="BQ326" s="810"/>
      <c r="BR326" s="810"/>
      <c r="BS326" s="810"/>
      <c r="BT326" s="810"/>
      <c r="BU326" s="810"/>
      <c r="BV326" s="810"/>
      <c r="BW326" s="811"/>
      <c r="BX326" s="809"/>
      <c r="BY326" s="810"/>
      <c r="BZ326" s="810"/>
      <c r="CA326" s="810"/>
      <c r="CB326" s="811"/>
      <c r="CC326" s="38"/>
      <c r="CD326" s="38"/>
    </row>
    <row r="327" spans="1:82" ht="15.75" hidden="1" customHeight="1">
      <c r="A327" s="427"/>
      <c r="B327" s="428"/>
      <c r="C327" s="428"/>
      <c r="D327" s="429"/>
      <c r="E327" s="439" t="s">
        <v>219</v>
      </c>
      <c r="F327" s="440"/>
      <c r="G327" s="440"/>
      <c r="H327" s="440"/>
      <c r="I327" s="440"/>
      <c r="J327" s="440"/>
      <c r="K327" s="440"/>
      <c r="L327" s="440"/>
      <c r="M327" s="440"/>
      <c r="N327" s="440"/>
      <c r="O327" s="440"/>
      <c r="P327" s="440"/>
      <c r="Q327" s="440"/>
      <c r="R327" s="440"/>
      <c r="S327" s="440"/>
      <c r="T327" s="440"/>
      <c r="U327" s="440"/>
      <c r="V327" s="440"/>
      <c r="W327" s="440"/>
      <c r="X327" s="440"/>
      <c r="Y327" s="440"/>
      <c r="Z327" s="440"/>
      <c r="AA327" s="440"/>
      <c r="AB327" s="440"/>
      <c r="AC327" s="440"/>
      <c r="AD327" s="440"/>
      <c r="AE327" s="440"/>
      <c r="AF327" s="440"/>
      <c r="AG327" s="440"/>
      <c r="AH327" s="440"/>
      <c r="AI327" s="440"/>
      <c r="AJ327" s="440"/>
      <c r="AK327" s="440"/>
      <c r="AL327" s="440"/>
      <c r="AM327" s="440"/>
      <c r="AN327" s="440"/>
      <c r="AO327" s="440"/>
      <c r="AP327" s="440"/>
      <c r="AQ327" s="440"/>
      <c r="AR327" s="440"/>
      <c r="AS327" s="440"/>
      <c r="AT327" s="440"/>
      <c r="AU327" s="440"/>
      <c r="AV327" s="440"/>
      <c r="AW327" s="910"/>
      <c r="AX327" s="819"/>
      <c r="AY327" s="819"/>
      <c r="AZ327" s="819"/>
      <c r="BA327" s="819"/>
      <c r="BB327" s="819"/>
      <c r="BC327" s="819"/>
      <c r="BD327" s="819"/>
      <c r="BE327" s="819"/>
      <c r="BF327" s="820"/>
      <c r="BG327" s="910"/>
      <c r="BH327" s="819"/>
      <c r="BI327" s="819"/>
      <c r="BJ327" s="819"/>
      <c r="BK327" s="819"/>
      <c r="BL327" s="819"/>
      <c r="BM327" s="819"/>
      <c r="BN327" s="819"/>
      <c r="BO327" s="820"/>
      <c r="BP327" s="910"/>
      <c r="BQ327" s="819"/>
      <c r="BR327" s="819"/>
      <c r="BS327" s="819"/>
      <c r="BT327" s="819"/>
      <c r="BU327" s="819"/>
      <c r="BV327" s="819"/>
      <c r="BW327" s="820"/>
      <c r="BX327" s="910"/>
      <c r="BY327" s="819"/>
      <c r="BZ327" s="819"/>
      <c r="CA327" s="819"/>
      <c r="CB327" s="820"/>
      <c r="CC327" s="38"/>
      <c r="CD327" s="38"/>
    </row>
    <row r="328" spans="1:82" ht="15.75" hidden="1" customHeight="1">
      <c r="A328" s="424" t="s">
        <v>240</v>
      </c>
      <c r="B328" s="425"/>
      <c r="C328" s="425"/>
      <c r="D328" s="426"/>
      <c r="E328" s="430" t="s">
        <v>218</v>
      </c>
      <c r="F328" s="431"/>
      <c r="G328" s="431"/>
      <c r="H328" s="431"/>
      <c r="I328" s="431"/>
      <c r="J328" s="431"/>
      <c r="K328" s="431"/>
      <c r="L328" s="431"/>
      <c r="M328" s="431"/>
      <c r="N328" s="431"/>
      <c r="O328" s="431"/>
      <c r="P328" s="431"/>
      <c r="Q328" s="431"/>
      <c r="R328" s="431"/>
      <c r="S328" s="431"/>
      <c r="T328" s="431"/>
      <c r="U328" s="431"/>
      <c r="V328" s="431"/>
      <c r="W328" s="431"/>
      <c r="X328" s="431"/>
      <c r="Y328" s="431"/>
      <c r="Z328" s="431"/>
      <c r="AA328" s="431"/>
      <c r="AB328" s="431"/>
      <c r="AC328" s="431"/>
      <c r="AD328" s="431"/>
      <c r="AE328" s="431"/>
      <c r="AF328" s="431"/>
      <c r="AG328" s="431"/>
      <c r="AH328" s="431"/>
      <c r="AI328" s="431"/>
      <c r="AJ328" s="431"/>
      <c r="AK328" s="431"/>
      <c r="AL328" s="431"/>
      <c r="AM328" s="431"/>
      <c r="AN328" s="431"/>
      <c r="AO328" s="431"/>
      <c r="AP328" s="431"/>
      <c r="AQ328" s="431"/>
      <c r="AR328" s="431"/>
      <c r="AS328" s="431"/>
      <c r="AT328" s="431"/>
      <c r="AU328" s="431"/>
      <c r="AV328" s="432"/>
      <c r="AW328" s="809"/>
      <c r="AX328" s="810"/>
      <c r="AY328" s="810"/>
      <c r="AZ328" s="810"/>
      <c r="BA328" s="810"/>
      <c r="BB328" s="810"/>
      <c r="BC328" s="810"/>
      <c r="BD328" s="810"/>
      <c r="BE328" s="810"/>
      <c r="BF328" s="811"/>
      <c r="BG328" s="809"/>
      <c r="BH328" s="810"/>
      <c r="BI328" s="810"/>
      <c r="BJ328" s="810"/>
      <c r="BK328" s="810"/>
      <c r="BL328" s="810"/>
      <c r="BM328" s="810"/>
      <c r="BN328" s="810"/>
      <c r="BO328" s="811"/>
      <c r="BP328" s="809"/>
      <c r="BQ328" s="810"/>
      <c r="BR328" s="810"/>
      <c r="BS328" s="810"/>
      <c r="BT328" s="810"/>
      <c r="BU328" s="810"/>
      <c r="BV328" s="810"/>
      <c r="BW328" s="811"/>
      <c r="BX328" s="809"/>
      <c r="BY328" s="810"/>
      <c r="BZ328" s="810"/>
      <c r="CA328" s="810"/>
      <c r="CB328" s="811"/>
      <c r="CC328" s="38"/>
      <c r="CD328" s="38"/>
    </row>
    <row r="329" spans="1:82" ht="15.75" hidden="1" customHeight="1">
      <c r="A329" s="427"/>
      <c r="B329" s="428"/>
      <c r="C329" s="428"/>
      <c r="D329" s="429"/>
      <c r="E329" s="439" t="s">
        <v>241</v>
      </c>
      <c r="F329" s="440"/>
      <c r="G329" s="440"/>
      <c r="H329" s="440"/>
      <c r="I329" s="440"/>
      <c r="J329" s="440"/>
      <c r="K329" s="440"/>
      <c r="L329" s="440"/>
      <c r="M329" s="440"/>
      <c r="N329" s="440"/>
      <c r="O329" s="440"/>
      <c r="P329" s="440"/>
      <c r="Q329" s="440"/>
      <c r="R329" s="440"/>
      <c r="S329" s="440"/>
      <c r="T329" s="440"/>
      <c r="U329" s="440"/>
      <c r="V329" s="440"/>
      <c r="W329" s="440"/>
      <c r="X329" s="440"/>
      <c r="Y329" s="440"/>
      <c r="Z329" s="440"/>
      <c r="AA329" s="440"/>
      <c r="AB329" s="440"/>
      <c r="AC329" s="440"/>
      <c r="AD329" s="440"/>
      <c r="AE329" s="440"/>
      <c r="AF329" s="440"/>
      <c r="AG329" s="440"/>
      <c r="AH329" s="440"/>
      <c r="AI329" s="440"/>
      <c r="AJ329" s="440"/>
      <c r="AK329" s="440"/>
      <c r="AL329" s="440"/>
      <c r="AM329" s="440"/>
      <c r="AN329" s="440"/>
      <c r="AO329" s="440"/>
      <c r="AP329" s="440"/>
      <c r="AQ329" s="440"/>
      <c r="AR329" s="440"/>
      <c r="AS329" s="440"/>
      <c r="AT329" s="440"/>
      <c r="AU329" s="440"/>
      <c r="AV329" s="440"/>
      <c r="AW329" s="910"/>
      <c r="AX329" s="819"/>
      <c r="AY329" s="819"/>
      <c r="AZ329" s="819"/>
      <c r="BA329" s="819"/>
      <c r="BB329" s="819"/>
      <c r="BC329" s="819"/>
      <c r="BD329" s="819"/>
      <c r="BE329" s="819"/>
      <c r="BF329" s="820"/>
      <c r="BG329" s="910"/>
      <c r="BH329" s="819"/>
      <c r="BI329" s="819"/>
      <c r="BJ329" s="819"/>
      <c r="BK329" s="819"/>
      <c r="BL329" s="819"/>
      <c r="BM329" s="819"/>
      <c r="BN329" s="819"/>
      <c r="BO329" s="820"/>
      <c r="BP329" s="910"/>
      <c r="BQ329" s="819"/>
      <c r="BR329" s="819"/>
      <c r="BS329" s="819"/>
      <c r="BT329" s="819"/>
      <c r="BU329" s="819"/>
      <c r="BV329" s="819"/>
      <c r="BW329" s="820"/>
      <c r="BX329" s="910"/>
      <c r="BY329" s="819"/>
      <c r="BZ329" s="819"/>
      <c r="CA329" s="819"/>
      <c r="CB329" s="820"/>
      <c r="CC329" s="38"/>
      <c r="CD329" s="38"/>
    </row>
    <row r="330" spans="1:82" ht="15.75" hidden="1" customHeight="1">
      <c r="A330" s="424" t="s">
        <v>242</v>
      </c>
      <c r="B330" s="425"/>
      <c r="C330" s="425"/>
      <c r="D330" s="426"/>
      <c r="E330" s="430" t="s">
        <v>218</v>
      </c>
      <c r="F330" s="431"/>
      <c r="G330" s="431"/>
      <c r="H330" s="431"/>
      <c r="I330" s="431"/>
      <c r="J330" s="431"/>
      <c r="K330" s="431"/>
      <c r="L330" s="431"/>
      <c r="M330" s="431"/>
      <c r="N330" s="431"/>
      <c r="O330" s="431"/>
      <c r="P330" s="431"/>
      <c r="Q330" s="431"/>
      <c r="R330" s="431"/>
      <c r="S330" s="431"/>
      <c r="T330" s="431"/>
      <c r="U330" s="431"/>
      <c r="V330" s="431"/>
      <c r="W330" s="431"/>
      <c r="X330" s="431"/>
      <c r="Y330" s="431"/>
      <c r="Z330" s="431"/>
      <c r="AA330" s="431"/>
      <c r="AB330" s="431"/>
      <c r="AC330" s="431"/>
      <c r="AD330" s="431"/>
      <c r="AE330" s="431"/>
      <c r="AF330" s="431"/>
      <c r="AG330" s="431"/>
      <c r="AH330" s="431"/>
      <c r="AI330" s="431"/>
      <c r="AJ330" s="431"/>
      <c r="AK330" s="431"/>
      <c r="AL330" s="431"/>
      <c r="AM330" s="431"/>
      <c r="AN330" s="431"/>
      <c r="AO330" s="431"/>
      <c r="AP330" s="431"/>
      <c r="AQ330" s="431"/>
      <c r="AR330" s="431"/>
      <c r="AS330" s="431"/>
      <c r="AT330" s="431"/>
      <c r="AU330" s="431"/>
      <c r="AV330" s="432"/>
      <c r="AW330" s="809"/>
      <c r="AX330" s="810"/>
      <c r="AY330" s="810"/>
      <c r="AZ330" s="810"/>
      <c r="BA330" s="810"/>
      <c r="BB330" s="810"/>
      <c r="BC330" s="810"/>
      <c r="BD330" s="810"/>
      <c r="BE330" s="810"/>
      <c r="BF330" s="811"/>
      <c r="BG330" s="809"/>
      <c r="BH330" s="810"/>
      <c r="BI330" s="810"/>
      <c r="BJ330" s="810"/>
      <c r="BK330" s="810"/>
      <c r="BL330" s="810"/>
      <c r="BM330" s="810"/>
      <c r="BN330" s="810"/>
      <c r="BO330" s="811"/>
      <c r="BP330" s="809"/>
      <c r="BQ330" s="810"/>
      <c r="BR330" s="810"/>
      <c r="BS330" s="810"/>
      <c r="BT330" s="810"/>
      <c r="BU330" s="810"/>
      <c r="BV330" s="810"/>
      <c r="BW330" s="811"/>
      <c r="BX330" s="809"/>
      <c r="BY330" s="810"/>
      <c r="BZ330" s="810"/>
      <c r="CA330" s="810"/>
      <c r="CB330" s="811"/>
      <c r="CC330" s="38"/>
      <c r="CD330" s="38"/>
    </row>
    <row r="331" spans="1:82" ht="15.75" hidden="1" customHeight="1">
      <c r="A331" s="427"/>
      <c r="B331" s="428"/>
      <c r="C331" s="428"/>
      <c r="D331" s="429"/>
      <c r="E331" s="439" t="s">
        <v>241</v>
      </c>
      <c r="F331" s="440"/>
      <c r="G331" s="440"/>
      <c r="H331" s="440"/>
      <c r="I331" s="440"/>
      <c r="J331" s="440"/>
      <c r="K331" s="440"/>
      <c r="L331" s="440"/>
      <c r="M331" s="440"/>
      <c r="N331" s="440"/>
      <c r="O331" s="440"/>
      <c r="P331" s="440"/>
      <c r="Q331" s="440"/>
      <c r="R331" s="440"/>
      <c r="S331" s="440"/>
      <c r="T331" s="440"/>
      <c r="U331" s="440"/>
      <c r="V331" s="440"/>
      <c r="W331" s="440"/>
      <c r="X331" s="440"/>
      <c r="Y331" s="440"/>
      <c r="Z331" s="440"/>
      <c r="AA331" s="440"/>
      <c r="AB331" s="440"/>
      <c r="AC331" s="440"/>
      <c r="AD331" s="440"/>
      <c r="AE331" s="440"/>
      <c r="AF331" s="440"/>
      <c r="AG331" s="440"/>
      <c r="AH331" s="440"/>
      <c r="AI331" s="440"/>
      <c r="AJ331" s="440"/>
      <c r="AK331" s="440"/>
      <c r="AL331" s="440"/>
      <c r="AM331" s="440"/>
      <c r="AN331" s="440"/>
      <c r="AO331" s="440"/>
      <c r="AP331" s="440"/>
      <c r="AQ331" s="440"/>
      <c r="AR331" s="440"/>
      <c r="AS331" s="440"/>
      <c r="AT331" s="440"/>
      <c r="AU331" s="440"/>
      <c r="AV331" s="440"/>
      <c r="AW331" s="910"/>
      <c r="AX331" s="819"/>
      <c r="AY331" s="819"/>
      <c r="AZ331" s="819"/>
      <c r="BA331" s="819"/>
      <c r="BB331" s="819"/>
      <c r="BC331" s="819"/>
      <c r="BD331" s="819"/>
      <c r="BE331" s="819"/>
      <c r="BF331" s="820"/>
      <c r="BG331" s="910"/>
      <c r="BH331" s="819"/>
      <c r="BI331" s="819"/>
      <c r="BJ331" s="819"/>
      <c r="BK331" s="819"/>
      <c r="BL331" s="819"/>
      <c r="BM331" s="819"/>
      <c r="BN331" s="819"/>
      <c r="BO331" s="820"/>
      <c r="BP331" s="910"/>
      <c r="BQ331" s="819"/>
      <c r="BR331" s="819"/>
      <c r="BS331" s="819"/>
      <c r="BT331" s="819"/>
      <c r="BU331" s="819"/>
      <c r="BV331" s="819"/>
      <c r="BW331" s="820"/>
      <c r="BX331" s="910"/>
      <c r="BY331" s="819"/>
      <c r="BZ331" s="819"/>
      <c r="CA331" s="819"/>
      <c r="CB331" s="820"/>
      <c r="CC331" s="38"/>
      <c r="CD331" s="38"/>
    </row>
    <row r="332" spans="1:82" ht="15.75" hidden="1" customHeight="1">
      <c r="A332" s="424">
        <v>3</v>
      </c>
      <c r="B332" s="425"/>
      <c r="C332" s="425"/>
      <c r="D332" s="426"/>
      <c r="E332" s="430" t="s">
        <v>220</v>
      </c>
      <c r="F332" s="431"/>
      <c r="G332" s="431"/>
      <c r="H332" s="431"/>
      <c r="I332" s="431"/>
      <c r="J332" s="431"/>
      <c r="K332" s="431"/>
      <c r="L332" s="431"/>
      <c r="M332" s="431"/>
      <c r="N332" s="431"/>
      <c r="O332" s="431"/>
      <c r="P332" s="431"/>
      <c r="Q332" s="431"/>
      <c r="R332" s="431"/>
      <c r="S332" s="431"/>
      <c r="T332" s="431"/>
      <c r="U332" s="431"/>
      <c r="V332" s="431"/>
      <c r="W332" s="431"/>
      <c r="X332" s="431"/>
      <c r="Y332" s="431"/>
      <c r="Z332" s="431"/>
      <c r="AA332" s="431"/>
      <c r="AB332" s="431"/>
      <c r="AC332" s="431"/>
      <c r="AD332" s="431"/>
      <c r="AE332" s="431"/>
      <c r="AF332" s="431"/>
      <c r="AG332" s="431"/>
      <c r="AH332" s="431"/>
      <c r="AI332" s="431"/>
      <c r="AJ332" s="431"/>
      <c r="AK332" s="431"/>
      <c r="AL332" s="431"/>
      <c r="AM332" s="431"/>
      <c r="AN332" s="431"/>
      <c r="AO332" s="431"/>
      <c r="AP332" s="431"/>
      <c r="AQ332" s="431"/>
      <c r="AR332" s="431"/>
      <c r="AS332" s="431"/>
      <c r="AT332" s="431"/>
      <c r="AU332" s="431"/>
      <c r="AV332" s="432"/>
      <c r="AW332" s="809">
        <f>AW314</f>
        <v>0</v>
      </c>
      <c r="AX332" s="810"/>
      <c r="AY332" s="810"/>
      <c r="AZ332" s="810"/>
      <c r="BA332" s="810"/>
      <c r="BB332" s="810"/>
      <c r="BC332" s="810"/>
      <c r="BD332" s="810"/>
      <c r="BE332" s="810"/>
      <c r="BF332" s="811"/>
      <c r="BG332" s="809">
        <f>AW332*5.1%</f>
        <v>0</v>
      </c>
      <c r="BH332" s="810"/>
      <c r="BI332" s="810"/>
      <c r="BJ332" s="810"/>
      <c r="BK332" s="810"/>
      <c r="BL332" s="810"/>
      <c r="BM332" s="810"/>
      <c r="BN332" s="810"/>
      <c r="BO332" s="811"/>
      <c r="BP332" s="809"/>
      <c r="BQ332" s="810"/>
      <c r="BR332" s="810"/>
      <c r="BS332" s="810"/>
      <c r="BT332" s="810"/>
      <c r="BU332" s="810"/>
      <c r="BV332" s="810"/>
      <c r="BW332" s="811"/>
      <c r="BX332" s="809"/>
      <c r="BY332" s="810"/>
      <c r="BZ332" s="810"/>
      <c r="CA332" s="810"/>
      <c r="CB332" s="811"/>
      <c r="CC332" s="38"/>
      <c r="CD332" s="38"/>
    </row>
    <row r="333" spans="1:82" ht="15.75" hidden="1" customHeight="1">
      <c r="A333" s="427"/>
      <c r="B333" s="428"/>
      <c r="C333" s="428"/>
      <c r="D333" s="429"/>
      <c r="E333" s="439" t="s">
        <v>221</v>
      </c>
      <c r="F333" s="440"/>
      <c r="G333" s="440"/>
      <c r="H333" s="440"/>
      <c r="I333" s="440"/>
      <c r="J333" s="440"/>
      <c r="K333" s="440"/>
      <c r="L333" s="440"/>
      <c r="M333" s="440"/>
      <c r="N333" s="440"/>
      <c r="O333" s="440"/>
      <c r="P333" s="440"/>
      <c r="Q333" s="440"/>
      <c r="R333" s="440"/>
      <c r="S333" s="440"/>
      <c r="T333" s="440"/>
      <c r="U333" s="440"/>
      <c r="V333" s="440"/>
      <c r="W333" s="440"/>
      <c r="X333" s="440"/>
      <c r="Y333" s="440"/>
      <c r="Z333" s="440"/>
      <c r="AA333" s="440"/>
      <c r="AB333" s="440"/>
      <c r="AC333" s="440"/>
      <c r="AD333" s="440"/>
      <c r="AE333" s="440"/>
      <c r="AF333" s="440"/>
      <c r="AG333" s="440"/>
      <c r="AH333" s="440"/>
      <c r="AI333" s="440"/>
      <c r="AJ333" s="440"/>
      <c r="AK333" s="440"/>
      <c r="AL333" s="440"/>
      <c r="AM333" s="440"/>
      <c r="AN333" s="440"/>
      <c r="AO333" s="440"/>
      <c r="AP333" s="440"/>
      <c r="AQ333" s="440"/>
      <c r="AR333" s="440"/>
      <c r="AS333" s="440"/>
      <c r="AT333" s="440"/>
      <c r="AU333" s="440"/>
      <c r="AV333" s="440"/>
      <c r="AW333" s="910"/>
      <c r="AX333" s="819"/>
      <c r="AY333" s="819"/>
      <c r="AZ333" s="819"/>
      <c r="BA333" s="819"/>
      <c r="BB333" s="819"/>
      <c r="BC333" s="819"/>
      <c r="BD333" s="819"/>
      <c r="BE333" s="819"/>
      <c r="BF333" s="820"/>
      <c r="BG333" s="910"/>
      <c r="BH333" s="819"/>
      <c r="BI333" s="819"/>
      <c r="BJ333" s="819"/>
      <c r="BK333" s="819"/>
      <c r="BL333" s="819"/>
      <c r="BM333" s="819"/>
      <c r="BN333" s="819"/>
      <c r="BO333" s="820"/>
      <c r="BP333" s="910"/>
      <c r="BQ333" s="819"/>
      <c r="BR333" s="819"/>
      <c r="BS333" s="819"/>
      <c r="BT333" s="819"/>
      <c r="BU333" s="819"/>
      <c r="BV333" s="819"/>
      <c r="BW333" s="820"/>
      <c r="BX333" s="910"/>
      <c r="BY333" s="819"/>
      <c r="BZ333" s="819"/>
      <c r="CA333" s="819"/>
      <c r="CB333" s="820"/>
      <c r="CC333" s="38"/>
      <c r="CD333" s="38"/>
    </row>
    <row r="334" spans="1:82" ht="15.75" hidden="1" customHeight="1">
      <c r="A334" s="355"/>
      <c r="B334" s="355"/>
      <c r="C334" s="355"/>
      <c r="D334" s="355"/>
      <c r="E334" s="355" t="s">
        <v>168</v>
      </c>
      <c r="F334" s="356"/>
      <c r="G334" s="356"/>
      <c r="H334" s="356"/>
      <c r="I334" s="356"/>
      <c r="J334" s="356"/>
      <c r="K334" s="356"/>
      <c r="L334" s="356"/>
      <c r="M334" s="356"/>
      <c r="N334" s="356"/>
      <c r="O334" s="356"/>
      <c r="P334" s="356"/>
      <c r="Q334" s="356"/>
      <c r="R334" s="356"/>
      <c r="S334" s="356"/>
      <c r="T334" s="356"/>
      <c r="U334" s="356"/>
      <c r="V334" s="356"/>
      <c r="W334" s="356"/>
      <c r="X334" s="356"/>
      <c r="Y334" s="356"/>
      <c r="Z334" s="356"/>
      <c r="AA334" s="356"/>
      <c r="AB334" s="356"/>
      <c r="AC334" s="356"/>
      <c r="AD334" s="356"/>
      <c r="AE334" s="356"/>
      <c r="AF334" s="356"/>
      <c r="AG334" s="356"/>
      <c r="AH334" s="356"/>
      <c r="AI334" s="356"/>
      <c r="AJ334" s="356"/>
      <c r="AK334" s="356"/>
      <c r="AL334" s="356"/>
      <c r="AM334" s="356"/>
      <c r="AN334" s="356"/>
      <c r="AO334" s="356"/>
      <c r="AP334" s="356"/>
      <c r="AQ334" s="356"/>
      <c r="AR334" s="356"/>
      <c r="AS334" s="356"/>
      <c r="AT334" s="356"/>
      <c r="AU334" s="356"/>
      <c r="AV334" s="356"/>
      <c r="AW334" s="414" t="s">
        <v>5</v>
      </c>
      <c r="AX334" s="416"/>
      <c r="AY334" s="416"/>
      <c r="AZ334" s="416"/>
      <c r="BA334" s="416"/>
      <c r="BB334" s="416"/>
      <c r="BC334" s="416"/>
      <c r="BD334" s="416"/>
      <c r="BE334" s="416" t="s">
        <v>5</v>
      </c>
      <c r="BF334" s="416"/>
      <c r="BG334" s="414">
        <f>BG314+BG319+BG332</f>
        <v>0</v>
      </c>
      <c r="BH334" s="360"/>
      <c r="BI334" s="360"/>
      <c r="BJ334" s="360"/>
      <c r="BK334" s="360"/>
      <c r="BL334" s="360"/>
      <c r="BM334" s="360"/>
      <c r="BN334" s="360"/>
      <c r="BO334" s="360"/>
      <c r="BP334" s="414">
        <f>BP314+BP319+BP332</f>
        <v>0</v>
      </c>
      <c r="BQ334" s="360">
        <f>SUM(BQ315:CB333)</f>
        <v>0</v>
      </c>
      <c r="BR334" s="360"/>
      <c r="BS334" s="360"/>
      <c r="BT334" s="360"/>
      <c r="BU334" s="360"/>
      <c r="BV334" s="360"/>
      <c r="BW334" s="360"/>
      <c r="BX334" s="414">
        <f>BX314+BX319+BX332</f>
        <v>0</v>
      </c>
      <c r="BY334" s="360"/>
      <c r="BZ334" s="360"/>
      <c r="CA334" s="360"/>
      <c r="CB334" s="360"/>
      <c r="CC334" s="38"/>
      <c r="CD334" s="38"/>
    </row>
    <row r="335" spans="1:82" ht="15.75" customHeight="1">
      <c r="A335" s="86"/>
      <c r="B335" s="86"/>
      <c r="C335" s="86"/>
      <c r="D335" s="86"/>
      <c r="E335" s="86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  <c r="AV335" s="79"/>
      <c r="AW335" s="96"/>
      <c r="AX335" s="263"/>
      <c r="AY335" s="263"/>
      <c r="AZ335" s="263"/>
      <c r="BA335" s="263"/>
      <c r="BB335" s="263"/>
      <c r="BC335" s="263"/>
      <c r="BD335" s="263"/>
      <c r="BE335" s="263"/>
      <c r="BF335" s="263"/>
      <c r="BG335" s="96"/>
      <c r="BH335" s="175"/>
      <c r="BI335" s="175"/>
      <c r="BJ335" s="175"/>
      <c r="BK335" s="175"/>
      <c r="BL335" s="175"/>
      <c r="BM335" s="175"/>
      <c r="BN335" s="175"/>
      <c r="BO335" s="175"/>
      <c r="BP335" s="96"/>
      <c r="BQ335" s="175"/>
      <c r="BR335" s="175"/>
      <c r="BS335" s="175"/>
      <c r="BT335" s="175"/>
      <c r="BU335" s="175"/>
      <c r="BV335" s="175"/>
      <c r="BW335" s="175"/>
      <c r="BX335" s="96"/>
      <c r="BY335" s="175"/>
      <c r="BZ335" s="175"/>
      <c r="CA335" s="175"/>
      <c r="CB335" s="175"/>
      <c r="CC335" s="38"/>
      <c r="CD335" s="38"/>
    </row>
    <row r="336" spans="1:82" ht="15.75" customHeight="1">
      <c r="A336" s="597" t="s">
        <v>582</v>
      </c>
      <c r="B336" s="749"/>
      <c r="C336" s="749"/>
      <c r="D336" s="749"/>
      <c r="E336" s="749"/>
      <c r="F336" s="749"/>
      <c r="G336" s="749"/>
      <c r="H336" s="749"/>
      <c r="I336" s="749"/>
      <c r="J336" s="749"/>
      <c r="K336" s="749"/>
      <c r="L336" s="749"/>
      <c r="M336" s="749"/>
      <c r="N336" s="749"/>
      <c r="O336" s="749"/>
      <c r="P336" s="749"/>
      <c r="Q336" s="749"/>
      <c r="R336" s="749"/>
      <c r="S336" s="749"/>
      <c r="T336" s="749"/>
      <c r="U336" s="749"/>
      <c r="V336" s="749"/>
      <c r="W336" s="749"/>
      <c r="X336" s="749"/>
      <c r="Y336" s="749"/>
      <c r="Z336" s="749"/>
      <c r="AA336" s="749"/>
      <c r="AB336" s="749"/>
      <c r="AC336" s="749"/>
      <c r="AD336" s="749"/>
      <c r="AE336" s="749"/>
      <c r="AF336" s="749"/>
      <c r="AG336" s="749"/>
      <c r="AH336" s="749"/>
      <c r="AI336" s="749"/>
      <c r="AJ336" s="749"/>
      <c r="AK336" s="749"/>
      <c r="AL336" s="749"/>
      <c r="AM336" s="749"/>
      <c r="AN336" s="749"/>
      <c r="AO336" s="749"/>
      <c r="AP336" s="749"/>
      <c r="AQ336" s="749"/>
      <c r="AR336" s="749"/>
      <c r="AS336" s="749"/>
      <c r="AT336" s="749"/>
      <c r="AU336" s="749"/>
      <c r="AV336" s="749"/>
      <c r="AW336" s="749"/>
      <c r="AX336" s="749"/>
      <c r="AY336" s="749"/>
      <c r="AZ336" s="749"/>
      <c r="BA336" s="749"/>
      <c r="BB336" s="749"/>
      <c r="BC336" s="749"/>
      <c r="BD336" s="749"/>
      <c r="BE336" s="749"/>
      <c r="BF336" s="749"/>
      <c r="BG336" s="506">
        <f>119620.34+3333.74</f>
        <v>122954.08</v>
      </c>
      <c r="BH336" s="750"/>
      <c r="BI336" s="750"/>
      <c r="BJ336" s="750"/>
      <c r="BK336" s="750"/>
      <c r="BL336" s="750"/>
      <c r="BM336" s="750"/>
      <c r="BN336" s="750"/>
      <c r="BO336" s="750"/>
      <c r="BP336" s="750"/>
      <c r="BQ336" s="750"/>
      <c r="BR336" s="750"/>
      <c r="BS336" s="750"/>
      <c r="BT336" s="750"/>
      <c r="BU336" s="750"/>
      <c r="BV336" s="750"/>
      <c r="BW336" s="750"/>
      <c r="BX336" s="750"/>
      <c r="BY336" s="750"/>
      <c r="BZ336" s="750"/>
      <c r="CA336" s="750"/>
      <c r="CB336" s="750"/>
      <c r="CC336" s="38"/>
      <c r="CD336" s="38"/>
    </row>
    <row r="337" spans="1:82">
      <c r="A337" s="597" t="s">
        <v>251</v>
      </c>
      <c r="B337" s="749"/>
      <c r="C337" s="749"/>
      <c r="D337" s="749"/>
      <c r="E337" s="749"/>
      <c r="F337" s="749"/>
      <c r="G337" s="749"/>
      <c r="H337" s="749"/>
      <c r="I337" s="749"/>
      <c r="J337" s="749"/>
      <c r="K337" s="749"/>
      <c r="L337" s="749"/>
      <c r="M337" s="749"/>
      <c r="N337" s="749"/>
      <c r="O337" s="749"/>
      <c r="P337" s="749"/>
      <c r="Q337" s="749"/>
      <c r="R337" s="749"/>
      <c r="S337" s="749"/>
      <c r="T337" s="749"/>
      <c r="U337" s="749"/>
      <c r="V337" s="749"/>
      <c r="W337" s="749"/>
      <c r="X337" s="749"/>
      <c r="Y337" s="749"/>
      <c r="Z337" s="749"/>
      <c r="AA337" s="749"/>
      <c r="AB337" s="749"/>
      <c r="AC337" s="749"/>
      <c r="AD337" s="749"/>
      <c r="AE337" s="749"/>
      <c r="AF337" s="749"/>
      <c r="AG337" s="749"/>
      <c r="AH337" s="749"/>
      <c r="AI337" s="749"/>
      <c r="AJ337" s="749"/>
      <c r="AK337" s="749"/>
      <c r="AL337" s="749"/>
      <c r="AM337" s="749"/>
      <c r="AN337" s="749"/>
      <c r="AO337" s="749"/>
      <c r="AP337" s="749"/>
      <c r="AQ337" s="749"/>
      <c r="AR337" s="749"/>
      <c r="AS337" s="749"/>
      <c r="AT337" s="749"/>
      <c r="AU337" s="749"/>
      <c r="AV337" s="749"/>
      <c r="AW337" s="749"/>
      <c r="AX337" s="749"/>
      <c r="AY337" s="749"/>
      <c r="AZ337" s="749"/>
      <c r="BA337" s="749"/>
      <c r="BB337" s="749"/>
      <c r="BC337" s="749"/>
      <c r="BD337" s="749"/>
      <c r="BE337" s="749"/>
      <c r="BF337" s="749"/>
      <c r="BG337" s="506">
        <f>AU128+BE186+BD201+BD210+BD220+BD229+BD240+BD251+BD289</f>
        <v>709265.14</v>
      </c>
      <c r="BH337" s="750"/>
      <c r="BI337" s="750"/>
      <c r="BJ337" s="750"/>
      <c r="BK337" s="750"/>
      <c r="BL337" s="750"/>
      <c r="BM337" s="750"/>
      <c r="BN337" s="750"/>
      <c r="BO337" s="750"/>
      <c r="BP337" s="750"/>
      <c r="BQ337" s="750"/>
      <c r="BR337" s="750"/>
      <c r="BS337" s="750"/>
      <c r="BT337" s="750"/>
      <c r="BU337" s="750"/>
      <c r="BV337" s="750"/>
      <c r="BW337" s="750"/>
      <c r="BX337" s="750"/>
      <c r="BY337" s="750"/>
      <c r="BZ337" s="750"/>
      <c r="CA337" s="750"/>
      <c r="CB337" s="750"/>
      <c r="CC337" s="58"/>
    </row>
    <row r="338" spans="1:82">
      <c r="A338" s="597" t="s">
        <v>182</v>
      </c>
      <c r="B338" s="749"/>
      <c r="C338" s="749"/>
      <c r="D338" s="749"/>
      <c r="E338" s="749"/>
      <c r="F338" s="749"/>
      <c r="G338" s="749"/>
      <c r="H338" s="749"/>
      <c r="I338" s="749"/>
      <c r="J338" s="749"/>
      <c r="K338" s="749"/>
      <c r="L338" s="749"/>
      <c r="M338" s="749"/>
      <c r="N338" s="749"/>
      <c r="O338" s="749"/>
      <c r="P338" s="749"/>
      <c r="Q338" s="749"/>
      <c r="R338" s="749"/>
      <c r="S338" s="749"/>
      <c r="T338" s="749"/>
      <c r="U338" s="749"/>
      <c r="V338" s="749"/>
      <c r="W338" s="749"/>
      <c r="X338" s="749"/>
      <c r="Y338" s="749"/>
      <c r="Z338" s="749"/>
      <c r="AA338" s="749"/>
      <c r="AB338" s="749"/>
      <c r="AC338" s="749"/>
      <c r="AD338" s="749"/>
      <c r="AE338" s="749"/>
      <c r="AF338" s="749"/>
      <c r="AG338" s="749"/>
      <c r="AH338" s="749"/>
      <c r="AI338" s="749"/>
      <c r="AJ338" s="749"/>
      <c r="AK338" s="749"/>
      <c r="AL338" s="749"/>
      <c r="AM338" s="749"/>
      <c r="AN338" s="749"/>
      <c r="AO338" s="749"/>
      <c r="AP338" s="749"/>
      <c r="AQ338" s="749"/>
      <c r="AR338" s="749"/>
      <c r="AS338" s="749"/>
      <c r="AT338" s="749"/>
      <c r="AU338" s="749"/>
      <c r="AV338" s="749"/>
      <c r="AW338" s="749"/>
      <c r="AX338" s="749"/>
      <c r="AY338" s="749"/>
      <c r="AZ338" s="749"/>
      <c r="BA338" s="749"/>
      <c r="BB338" s="749"/>
      <c r="BC338" s="749"/>
      <c r="BD338" s="749"/>
      <c r="BE338" s="749"/>
      <c r="BF338" s="749"/>
      <c r="BG338" s="506">
        <f>BE173+BE270</f>
        <v>22000</v>
      </c>
      <c r="BH338" s="750"/>
      <c r="BI338" s="750"/>
      <c r="BJ338" s="750"/>
      <c r="BK338" s="750"/>
      <c r="BL338" s="750"/>
      <c r="BM338" s="750"/>
      <c r="BN338" s="750"/>
      <c r="BO338" s="750"/>
      <c r="BP338" s="750"/>
      <c r="BQ338" s="750"/>
      <c r="BR338" s="750"/>
      <c r="BS338" s="750"/>
      <c r="BT338" s="750"/>
      <c r="BU338" s="750"/>
      <c r="BV338" s="750"/>
      <c r="BW338" s="750"/>
      <c r="BX338" s="750"/>
      <c r="BY338" s="750"/>
      <c r="BZ338" s="750"/>
      <c r="CA338" s="750"/>
      <c r="CB338" s="750"/>
      <c r="CC338" s="58"/>
    </row>
    <row r="339" spans="1:82">
      <c r="A339" s="597" t="s">
        <v>454</v>
      </c>
      <c r="B339" s="749"/>
      <c r="C339" s="749"/>
      <c r="D339" s="749"/>
      <c r="E339" s="749"/>
      <c r="F339" s="749"/>
      <c r="G339" s="749"/>
      <c r="H339" s="749"/>
      <c r="I339" s="749"/>
      <c r="J339" s="749"/>
      <c r="K339" s="749"/>
      <c r="L339" s="749"/>
      <c r="M339" s="749"/>
      <c r="N339" s="749"/>
      <c r="O339" s="749"/>
      <c r="P339" s="749"/>
      <c r="Q339" s="749"/>
      <c r="R339" s="749"/>
      <c r="S339" s="749"/>
      <c r="T339" s="749"/>
      <c r="U339" s="749"/>
      <c r="V339" s="749"/>
      <c r="W339" s="749"/>
      <c r="X339" s="749"/>
      <c r="Y339" s="749"/>
      <c r="Z339" s="749"/>
      <c r="AA339" s="749"/>
      <c r="AB339" s="749"/>
      <c r="AC339" s="749"/>
      <c r="AD339" s="749"/>
      <c r="AE339" s="749"/>
      <c r="AF339" s="749"/>
      <c r="AG339" s="749"/>
      <c r="AH339" s="749"/>
      <c r="AI339" s="749"/>
      <c r="AJ339" s="749"/>
      <c r="AK339" s="749"/>
      <c r="AL339" s="749"/>
      <c r="AM339" s="749"/>
      <c r="AN339" s="749"/>
      <c r="AO339" s="749"/>
      <c r="AP339" s="749"/>
      <c r="AQ339" s="749"/>
      <c r="AR339" s="749"/>
      <c r="AS339" s="749"/>
      <c r="AT339" s="749"/>
      <c r="AU339" s="749"/>
      <c r="AV339" s="749"/>
      <c r="AW339" s="749"/>
      <c r="AX339" s="749"/>
      <c r="AY339" s="749"/>
      <c r="AZ339" s="749"/>
      <c r="BA339" s="749"/>
      <c r="BB339" s="749"/>
      <c r="BC339" s="749"/>
      <c r="BD339" s="749"/>
      <c r="BE339" s="749"/>
      <c r="BF339" s="749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506">
        <f>AU128+BE173+BE186+BD201+BD210+BD220+BD229+BD240+BD251+BD289</f>
        <v>711265.14</v>
      </c>
      <c r="BV339" s="596"/>
      <c r="BW339" s="596"/>
      <c r="BX339" s="596"/>
      <c r="BY339" s="596"/>
      <c r="BZ339" s="596"/>
      <c r="CA339" s="596"/>
      <c r="CB339" s="596"/>
      <c r="CC339" s="31"/>
    </row>
    <row r="340" spans="1:82">
      <c r="A340" s="597" t="s">
        <v>455</v>
      </c>
      <c r="B340" s="749"/>
      <c r="C340" s="749"/>
      <c r="D340" s="749"/>
      <c r="E340" s="749"/>
      <c r="F340" s="749"/>
      <c r="G340" s="749"/>
      <c r="H340" s="749"/>
      <c r="I340" s="749"/>
      <c r="J340" s="749"/>
      <c r="K340" s="749"/>
      <c r="L340" s="749"/>
      <c r="M340" s="749"/>
      <c r="N340" s="749"/>
      <c r="O340" s="749"/>
      <c r="P340" s="749"/>
      <c r="Q340" s="749"/>
      <c r="R340" s="749"/>
      <c r="S340" s="749"/>
      <c r="T340" s="749"/>
      <c r="U340" s="749"/>
      <c r="V340" s="749"/>
      <c r="W340" s="749"/>
      <c r="X340" s="749"/>
      <c r="Y340" s="749"/>
      <c r="Z340" s="749"/>
      <c r="AA340" s="749"/>
      <c r="AB340" s="749"/>
      <c r="AC340" s="749"/>
      <c r="AD340" s="749"/>
      <c r="AE340" s="749"/>
      <c r="AF340" s="749"/>
      <c r="AG340" s="749"/>
      <c r="AH340" s="749"/>
      <c r="AI340" s="749"/>
      <c r="AJ340" s="749"/>
      <c r="AK340" s="749"/>
      <c r="AL340" s="749"/>
      <c r="AM340" s="749"/>
      <c r="AN340" s="749"/>
      <c r="AO340" s="749"/>
      <c r="AP340" s="749"/>
      <c r="AQ340" s="749"/>
      <c r="AR340" s="749"/>
      <c r="AS340" s="749"/>
      <c r="AT340" s="749"/>
      <c r="AU340" s="749"/>
      <c r="AV340" s="749"/>
      <c r="AW340" s="749"/>
      <c r="AX340" s="749"/>
      <c r="AY340" s="749"/>
      <c r="AZ340" s="749"/>
      <c r="BA340" s="749"/>
      <c r="BB340" s="749"/>
      <c r="BC340" s="749"/>
      <c r="BD340" s="749"/>
      <c r="BE340" s="749"/>
      <c r="BF340" s="749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506">
        <f>BE270</f>
        <v>20000</v>
      </c>
      <c r="BV340" s="596"/>
      <c r="BW340" s="596"/>
      <c r="BX340" s="596"/>
      <c r="BY340" s="596"/>
      <c r="BZ340" s="596"/>
      <c r="CA340" s="596"/>
      <c r="CB340" s="596"/>
      <c r="CC340" s="31"/>
    </row>
    <row r="341" spans="1:82">
      <c r="A341" s="903" t="s">
        <v>388</v>
      </c>
      <c r="B341" s="903"/>
      <c r="C341" s="903"/>
      <c r="D341" s="903"/>
      <c r="E341" s="903"/>
      <c r="F341" s="903"/>
      <c r="G341" s="903"/>
      <c r="H341" s="903"/>
      <c r="I341" s="903"/>
      <c r="J341" s="903"/>
      <c r="K341" s="903"/>
      <c r="L341" s="903"/>
      <c r="M341" s="903"/>
      <c r="N341" s="903"/>
      <c r="O341" s="903"/>
      <c r="P341" s="903"/>
      <c r="Q341" s="903"/>
      <c r="R341" s="903"/>
      <c r="S341" s="903"/>
      <c r="T341" s="903"/>
      <c r="U341" s="903"/>
      <c r="V341" s="903"/>
      <c r="W341" s="903"/>
      <c r="X341" s="903"/>
      <c r="Y341" s="903"/>
      <c r="Z341" s="903"/>
      <c r="AA341" s="903"/>
      <c r="AB341" s="903"/>
      <c r="AC341" s="903"/>
      <c r="AD341" s="903"/>
      <c r="AE341" s="903"/>
      <c r="AF341" s="903"/>
      <c r="AG341" s="903"/>
      <c r="AH341" s="903"/>
      <c r="AI341" s="903"/>
      <c r="AJ341" s="903"/>
      <c r="AK341" s="903"/>
      <c r="AL341" s="903"/>
      <c r="AM341" s="903"/>
      <c r="AN341" s="903"/>
      <c r="AO341" s="903"/>
      <c r="AP341" s="903"/>
      <c r="AQ341" s="903"/>
      <c r="AR341" s="903"/>
      <c r="AS341" s="903"/>
      <c r="AT341" s="903"/>
      <c r="AU341" s="903"/>
      <c r="AV341" s="903"/>
      <c r="AW341" s="903"/>
      <c r="AX341" s="903"/>
      <c r="AY341" s="903"/>
      <c r="AZ341" s="903"/>
      <c r="BA341" s="903"/>
      <c r="BB341" s="903"/>
      <c r="BC341" s="903"/>
      <c r="BD341" s="903"/>
      <c r="BE341" s="903"/>
      <c r="BF341" s="903"/>
      <c r="BG341" s="903"/>
      <c r="BH341" s="903"/>
      <c r="BI341" s="903"/>
      <c r="BJ341" s="903"/>
      <c r="BK341" s="903"/>
      <c r="BL341" s="903"/>
      <c r="BM341" s="903"/>
      <c r="BN341" s="31"/>
      <c r="BO341" s="904">
        <f>BG337+BG338+BI22+BE58+BG96+BQ299+BG334+AO110</f>
        <v>731453.74</v>
      </c>
      <c r="BP341" s="904"/>
      <c r="BQ341" s="904"/>
      <c r="BR341" s="904"/>
      <c r="BS341" s="904"/>
      <c r="BT341" s="904"/>
      <c r="BU341" s="904"/>
      <c r="BV341" s="904"/>
      <c r="BW341" s="904"/>
      <c r="BX341" s="904"/>
      <c r="BY341" s="904"/>
      <c r="BZ341" s="904"/>
      <c r="CA341" s="904"/>
      <c r="CB341" s="904"/>
      <c r="CC341" s="31"/>
    </row>
    <row r="342" spans="1:8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735">
        <f>BH128+BP173+BO186+BN201+BN210+BN220+BN229+BN240+BN251+BP270</f>
        <v>728120</v>
      </c>
      <c r="BW342" s="285"/>
      <c r="BX342" s="285"/>
      <c r="BY342" s="285"/>
      <c r="BZ342" s="285"/>
      <c r="CA342" s="285"/>
      <c r="CB342" s="285"/>
      <c r="CC342" s="285"/>
      <c r="CD342" s="49" t="s">
        <v>492</v>
      </c>
    </row>
    <row r="343" spans="1:82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104"/>
      <c r="BO343" s="38"/>
      <c r="BP343" s="192"/>
      <c r="BQ343" s="86"/>
      <c r="BR343" s="86"/>
      <c r="BS343" s="86"/>
      <c r="BT343" s="86"/>
      <c r="BU343" s="86"/>
      <c r="BV343" s="735">
        <f>BP173+BP270</f>
        <v>22000</v>
      </c>
      <c r="BW343" s="285"/>
      <c r="BX343" s="285"/>
      <c r="BY343" s="285"/>
      <c r="BZ343" s="285"/>
      <c r="CA343" s="285"/>
      <c r="CB343" s="285"/>
      <c r="CC343" s="285"/>
      <c r="CD343" s="49" t="s">
        <v>443</v>
      </c>
    </row>
    <row r="344" spans="1:82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104"/>
      <c r="BO344" s="38"/>
      <c r="BP344" s="192"/>
      <c r="BQ344" s="86"/>
      <c r="BR344" s="86"/>
      <c r="BS344" s="86"/>
      <c r="BT344" s="86"/>
      <c r="BU344" s="86"/>
      <c r="BV344" s="735">
        <f>BV342-BV343</f>
        <v>706120</v>
      </c>
      <c r="BW344" s="285"/>
      <c r="BX344" s="285"/>
      <c r="BY344" s="285"/>
      <c r="BZ344" s="285"/>
      <c r="CA344" s="285"/>
      <c r="CB344" s="285"/>
      <c r="CC344" s="285"/>
      <c r="CD344" s="49" t="s">
        <v>444</v>
      </c>
    </row>
    <row r="345" spans="1:82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735">
        <f>BP270</f>
        <v>20000</v>
      </c>
      <c r="BX345" s="285"/>
      <c r="BY345" s="285"/>
      <c r="BZ345" s="285"/>
      <c r="CA345" s="285"/>
      <c r="CB345" s="285"/>
      <c r="CC345" s="285"/>
      <c r="CD345" s="49" t="s">
        <v>445</v>
      </c>
    </row>
    <row r="346" spans="1:82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735">
        <f>BV342-BW345</f>
        <v>708120</v>
      </c>
      <c r="BW346" s="285"/>
      <c r="BX346" s="285"/>
      <c r="BY346" s="285"/>
      <c r="BZ346" s="285"/>
      <c r="CA346" s="285"/>
      <c r="CB346" s="285"/>
      <c r="CC346" s="285"/>
      <c r="CD346" s="49" t="s">
        <v>446</v>
      </c>
    </row>
    <row r="347" spans="1:82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902">
        <f>BO341</f>
        <v>731453.74</v>
      </c>
      <c r="BW347" s="737"/>
      <c r="BX347" s="737"/>
      <c r="BY347" s="737"/>
      <c r="BZ347" s="737"/>
      <c r="CA347" s="737"/>
      <c r="CB347" s="737"/>
      <c r="CC347" s="737"/>
      <c r="CD347" s="49" t="s">
        <v>486</v>
      </c>
    </row>
    <row r="348" spans="1:82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</row>
    <row r="349" spans="1:82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735">
        <f>BS128+BW173+BW186+BW201+BW210+BW220+BW229+BW240+BW251+BW270</f>
        <v>728120</v>
      </c>
      <c r="BW349" s="285"/>
      <c r="BX349" s="285"/>
      <c r="BY349" s="285"/>
      <c r="BZ349" s="285"/>
      <c r="CA349" s="285"/>
      <c r="CB349" s="285"/>
      <c r="CC349" s="285"/>
      <c r="CD349" s="49" t="s">
        <v>528</v>
      </c>
    </row>
    <row r="350" spans="1:82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735">
        <f>BW173+BW270</f>
        <v>22000</v>
      </c>
      <c r="BW350" s="285"/>
      <c r="BX350" s="285"/>
      <c r="BY350" s="285"/>
      <c r="BZ350" s="285"/>
      <c r="CA350" s="285"/>
      <c r="CB350" s="285"/>
      <c r="CC350" s="285"/>
      <c r="CD350" s="49" t="s">
        <v>443</v>
      </c>
    </row>
    <row r="351" spans="1:82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735">
        <f>BV349-BV350</f>
        <v>706120</v>
      </c>
      <c r="BW351" s="285"/>
      <c r="BX351" s="285"/>
      <c r="BY351" s="285"/>
      <c r="BZ351" s="285"/>
      <c r="CA351" s="285"/>
      <c r="CB351" s="285"/>
      <c r="CC351" s="285"/>
      <c r="CD351" s="49" t="s">
        <v>444</v>
      </c>
    </row>
    <row r="352" spans="1:8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735">
        <f>BW270</f>
        <v>20000</v>
      </c>
      <c r="BX352" s="285"/>
      <c r="BY352" s="285"/>
      <c r="BZ352" s="285"/>
      <c r="CA352" s="285"/>
      <c r="CB352" s="285"/>
      <c r="CC352" s="285"/>
      <c r="CD352" s="49" t="s">
        <v>445</v>
      </c>
    </row>
    <row r="353" spans="1:82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735">
        <f>BV349-BW352</f>
        <v>708120</v>
      </c>
      <c r="BW353" s="285"/>
      <c r="BX353" s="285"/>
      <c r="BY353" s="285"/>
      <c r="BZ353" s="285"/>
      <c r="CA353" s="285"/>
      <c r="CB353" s="285"/>
      <c r="CC353" s="285"/>
      <c r="CD353" s="49" t="s">
        <v>446</v>
      </c>
    </row>
    <row r="354" spans="1:82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902">
        <f>BV349+BI48+BY96</f>
        <v>728120</v>
      </c>
      <c r="BW354" s="737"/>
      <c r="BX354" s="737"/>
      <c r="BY354" s="737"/>
      <c r="BZ354" s="737"/>
      <c r="CA354" s="737"/>
      <c r="CB354" s="737"/>
      <c r="CC354" s="737"/>
      <c r="CD354" s="49" t="s">
        <v>521</v>
      </c>
    </row>
    <row r="355" spans="1:82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</row>
    <row r="356" spans="1:82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</row>
    <row r="357" spans="1:82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</row>
  </sheetData>
  <mergeCells count="1168">
    <mergeCell ref="A109:D109"/>
    <mergeCell ref="E109:AN109"/>
    <mergeCell ref="AO109:BF109"/>
    <mergeCell ref="BG109:BU109"/>
    <mergeCell ref="BV109:CC109"/>
    <mergeCell ref="A110:D110"/>
    <mergeCell ref="E110:AN110"/>
    <mergeCell ref="AO110:BF110"/>
    <mergeCell ref="BG110:BU110"/>
    <mergeCell ref="BV110:CC110"/>
    <mergeCell ref="A98:CC98"/>
    <mergeCell ref="A99:AD99"/>
    <mergeCell ref="AE99:CC99"/>
    <mergeCell ref="S100:CC100"/>
    <mergeCell ref="AI102:CC102"/>
    <mergeCell ref="A104:D104"/>
    <mergeCell ref="E104:AN107"/>
    <mergeCell ref="AO104:CC105"/>
    <mergeCell ref="A105:D105"/>
    <mergeCell ref="A106:D106"/>
    <mergeCell ref="AO106:BF107"/>
    <mergeCell ref="BG106:CC106"/>
    <mergeCell ref="A107:D107"/>
    <mergeCell ref="BG107:BU107"/>
    <mergeCell ref="BV107:CC107"/>
    <mergeCell ref="A108:D108"/>
    <mergeCell ref="E108:AN108"/>
    <mergeCell ref="AO108:BF108"/>
    <mergeCell ref="BG108:BU108"/>
    <mergeCell ref="BV108:CC108"/>
    <mergeCell ref="A289:D289"/>
    <mergeCell ref="E289:AM289"/>
    <mergeCell ref="AN289:AT289"/>
    <mergeCell ref="AU289:BC289"/>
    <mergeCell ref="BD289:BM289"/>
    <mergeCell ref="BN289:BV289"/>
    <mergeCell ref="BW289:CB289"/>
    <mergeCell ref="A286:D286"/>
    <mergeCell ref="E286:AM286"/>
    <mergeCell ref="AN286:AT286"/>
    <mergeCell ref="AU286:BC286"/>
    <mergeCell ref="BD286:BM286"/>
    <mergeCell ref="BN286:BV286"/>
    <mergeCell ref="BW286:CB286"/>
    <mergeCell ref="A287:D287"/>
    <mergeCell ref="E287:AM287"/>
    <mergeCell ref="AN287:AT287"/>
    <mergeCell ref="AU287:BC287"/>
    <mergeCell ref="BD287:BM287"/>
    <mergeCell ref="BN287:BV287"/>
    <mergeCell ref="BW287:CB287"/>
    <mergeCell ref="A288:D288"/>
    <mergeCell ref="E288:AM288"/>
    <mergeCell ref="AN288:AT288"/>
    <mergeCell ref="AU288:BC288"/>
    <mergeCell ref="BD288:BM288"/>
    <mergeCell ref="BN288:BV288"/>
    <mergeCell ref="BW288:CB288"/>
    <mergeCell ref="A280:CB280"/>
    <mergeCell ref="A282:D284"/>
    <mergeCell ref="E282:AM284"/>
    <mergeCell ref="AN282:AT284"/>
    <mergeCell ref="AU282:BC284"/>
    <mergeCell ref="BD282:CB282"/>
    <mergeCell ref="BD283:BM284"/>
    <mergeCell ref="BN283:CB283"/>
    <mergeCell ref="BN284:BV284"/>
    <mergeCell ref="BW284:CB284"/>
    <mergeCell ref="A285:D285"/>
    <mergeCell ref="E285:AM285"/>
    <mergeCell ref="AN285:AT285"/>
    <mergeCell ref="AU285:BC285"/>
    <mergeCell ref="BD285:BM285"/>
    <mergeCell ref="BN285:BV285"/>
    <mergeCell ref="BW285:CB285"/>
    <mergeCell ref="A336:BF336"/>
    <mergeCell ref="BG336:CB336"/>
    <mergeCell ref="A334:D334"/>
    <mergeCell ref="E334:AV334"/>
    <mergeCell ref="AW334:BF334"/>
    <mergeCell ref="BG334:BO334"/>
    <mergeCell ref="BP334:BW334"/>
    <mergeCell ref="BX334:CB334"/>
    <mergeCell ref="A301:CB302"/>
    <mergeCell ref="A330:D331"/>
    <mergeCell ref="E330:AV330"/>
    <mergeCell ref="AW330:BF331"/>
    <mergeCell ref="BG330:BO331"/>
    <mergeCell ref="BP330:BW331"/>
    <mergeCell ref="BX330:CB331"/>
    <mergeCell ref="E331:AV331"/>
    <mergeCell ref="A332:D333"/>
    <mergeCell ref="E332:AV332"/>
    <mergeCell ref="AW332:BF333"/>
    <mergeCell ref="BG332:BO333"/>
    <mergeCell ref="BP332:BW333"/>
    <mergeCell ref="BX332:CB333"/>
    <mergeCell ref="E333:AV333"/>
    <mergeCell ref="A326:D327"/>
    <mergeCell ref="E326:AV326"/>
    <mergeCell ref="AW326:BF327"/>
    <mergeCell ref="BG326:BO327"/>
    <mergeCell ref="BP326:BW327"/>
    <mergeCell ref="BX326:CB327"/>
    <mergeCell ref="E327:AV327"/>
    <mergeCell ref="A328:D329"/>
    <mergeCell ref="E328:AV328"/>
    <mergeCell ref="AW328:BF329"/>
    <mergeCell ref="BG328:BO329"/>
    <mergeCell ref="BP328:BW329"/>
    <mergeCell ref="BX328:CB329"/>
    <mergeCell ref="E329:AV329"/>
    <mergeCell ref="A321:D323"/>
    <mergeCell ref="E321:AV321"/>
    <mergeCell ref="AW321:BF323"/>
    <mergeCell ref="BG321:BO323"/>
    <mergeCell ref="BP321:BW323"/>
    <mergeCell ref="BX321:CB323"/>
    <mergeCell ref="E322:AV322"/>
    <mergeCell ref="E323:AV323"/>
    <mergeCell ref="A324:D325"/>
    <mergeCell ref="E324:AV324"/>
    <mergeCell ref="AW324:BF325"/>
    <mergeCell ref="BG324:BO325"/>
    <mergeCell ref="BP324:BW325"/>
    <mergeCell ref="BX324:CB325"/>
    <mergeCell ref="E325:AV325"/>
    <mergeCell ref="BG319:BO320"/>
    <mergeCell ref="BP319:BW320"/>
    <mergeCell ref="BX319:CB320"/>
    <mergeCell ref="E320:AV320"/>
    <mergeCell ref="A315:D316"/>
    <mergeCell ref="E315:AV315"/>
    <mergeCell ref="AW315:BF316"/>
    <mergeCell ref="BG315:BO316"/>
    <mergeCell ref="BP315:BW316"/>
    <mergeCell ref="BX315:CB316"/>
    <mergeCell ref="E316:AV316"/>
    <mergeCell ref="A317:D317"/>
    <mergeCell ref="E317:AV317"/>
    <mergeCell ref="AW317:BF317"/>
    <mergeCell ref="BG317:BO317"/>
    <mergeCell ref="BP317:BW317"/>
    <mergeCell ref="BX317:CB317"/>
    <mergeCell ref="T297:AE297"/>
    <mergeCell ref="AF297:AM297"/>
    <mergeCell ref="AN297:AW297"/>
    <mergeCell ref="AX297:BF297"/>
    <mergeCell ref="BG297:BP297"/>
    <mergeCell ref="BQ297:CB297"/>
    <mergeCell ref="A298:C298"/>
    <mergeCell ref="D298:S298"/>
    <mergeCell ref="T298:AE298"/>
    <mergeCell ref="AF298:AM298"/>
    <mergeCell ref="AN298:AW298"/>
    <mergeCell ref="AX298:BF298"/>
    <mergeCell ref="BG298:BP298"/>
    <mergeCell ref="BQ298:CB298"/>
    <mergeCell ref="A313:D313"/>
    <mergeCell ref="E313:AV313"/>
    <mergeCell ref="AW313:BF313"/>
    <mergeCell ref="BG313:BO313"/>
    <mergeCell ref="BP313:BW313"/>
    <mergeCell ref="BX313:CB313"/>
    <mergeCell ref="A305:CB305"/>
    <mergeCell ref="A307:CC307"/>
    <mergeCell ref="A309:D312"/>
    <mergeCell ref="E309:AV312"/>
    <mergeCell ref="AW309:BF312"/>
    <mergeCell ref="BG309:CB309"/>
    <mergeCell ref="BG310:BO312"/>
    <mergeCell ref="BP310:CB311"/>
    <mergeCell ref="BP312:BW312"/>
    <mergeCell ref="BX312:CB312"/>
    <mergeCell ref="BW352:CC352"/>
    <mergeCell ref="BV353:CC353"/>
    <mergeCell ref="A339:BF339"/>
    <mergeCell ref="BU339:CB339"/>
    <mergeCell ref="A340:BF340"/>
    <mergeCell ref="BU340:CB340"/>
    <mergeCell ref="A341:BM341"/>
    <mergeCell ref="BO341:CB341"/>
    <mergeCell ref="A299:C299"/>
    <mergeCell ref="D299:S299"/>
    <mergeCell ref="T299:AE299"/>
    <mergeCell ref="AF299:AM299"/>
    <mergeCell ref="AN299:AW299"/>
    <mergeCell ref="AX299:BF299"/>
    <mergeCell ref="BG299:BP299"/>
    <mergeCell ref="BQ299:CB299"/>
    <mergeCell ref="AB303:CB303"/>
    <mergeCell ref="A314:D314"/>
    <mergeCell ref="E314:AV314"/>
    <mergeCell ref="AW314:BF314"/>
    <mergeCell ref="BG314:BO314"/>
    <mergeCell ref="BP314:BW314"/>
    <mergeCell ref="BX314:CB314"/>
    <mergeCell ref="A318:D318"/>
    <mergeCell ref="E318:AV318"/>
    <mergeCell ref="AW318:BF318"/>
    <mergeCell ref="BG318:BO318"/>
    <mergeCell ref="BP318:BW318"/>
    <mergeCell ref="BX318:CB318"/>
    <mergeCell ref="A319:D320"/>
    <mergeCell ref="E319:AV319"/>
    <mergeCell ref="AW319:BF320"/>
    <mergeCell ref="BV354:CC354"/>
    <mergeCell ref="A140:CB140"/>
    <mergeCell ref="BV342:CC342"/>
    <mergeCell ref="BV343:CC343"/>
    <mergeCell ref="BV344:CC344"/>
    <mergeCell ref="BW345:CC345"/>
    <mergeCell ref="BV346:CC346"/>
    <mergeCell ref="BV347:CC347"/>
    <mergeCell ref="BV349:CC349"/>
    <mergeCell ref="BV350:CC350"/>
    <mergeCell ref="BV351:CC351"/>
    <mergeCell ref="S257:BO257"/>
    <mergeCell ref="BP257:CB257"/>
    <mergeCell ref="AH259:CB259"/>
    <mergeCell ref="A261:CB261"/>
    <mergeCell ref="A263:D266"/>
    <mergeCell ref="E263:AI266"/>
    <mergeCell ref="AJ263:AQ266"/>
    <mergeCell ref="AR263:AW266"/>
    <mergeCell ref="AX263:BD266"/>
    <mergeCell ref="BE263:CB264"/>
    <mergeCell ref="BE265:BN266"/>
    <mergeCell ref="BO265:CB265"/>
    <mergeCell ref="BO266:BV266"/>
    <mergeCell ref="BW266:CB266"/>
    <mergeCell ref="BW227:CB227"/>
    <mergeCell ref="A227:D227"/>
    <mergeCell ref="E227:AM227"/>
    <mergeCell ref="AN227:AT227"/>
    <mergeCell ref="AU227:BC227"/>
    <mergeCell ref="BD227:BM227"/>
    <mergeCell ref="BN227:BV227"/>
    <mergeCell ref="E199:AT199"/>
    <mergeCell ref="AU199:BC199"/>
    <mergeCell ref="BD199:BM199"/>
    <mergeCell ref="BN199:BV199"/>
    <mergeCell ref="BW197:CB197"/>
    <mergeCell ref="BW198:CB198"/>
    <mergeCell ref="A236:D236"/>
    <mergeCell ref="E236:AM236"/>
    <mergeCell ref="AN236:AT236"/>
    <mergeCell ref="AU236:BC236"/>
    <mergeCell ref="BD236:BM236"/>
    <mergeCell ref="BN236:BV236"/>
    <mergeCell ref="BW236:CB236"/>
    <mergeCell ref="BN235:BV235"/>
    <mergeCell ref="A228:D228"/>
    <mergeCell ref="E228:AM228"/>
    <mergeCell ref="AN228:AT228"/>
    <mergeCell ref="AU228:BC228"/>
    <mergeCell ref="BD228:BM228"/>
    <mergeCell ref="A209:D209"/>
    <mergeCell ref="E209:AM209"/>
    <mergeCell ref="AN209:AT209"/>
    <mergeCell ref="BN228:BV228"/>
    <mergeCell ref="BW228:CB228"/>
    <mergeCell ref="A229:D229"/>
    <mergeCell ref="A220:D220"/>
    <mergeCell ref="E220:AM220"/>
    <mergeCell ref="AN220:AT220"/>
    <mergeCell ref="AU220:BC220"/>
    <mergeCell ref="BD220:BM220"/>
    <mergeCell ref="BN220:BV220"/>
    <mergeCell ref="BW220:CB220"/>
    <mergeCell ref="BN191:CB191"/>
    <mergeCell ref="A195:D195"/>
    <mergeCell ref="E195:AT195"/>
    <mergeCell ref="AU195:BC195"/>
    <mergeCell ref="BD195:BM195"/>
    <mergeCell ref="BN195:BV195"/>
    <mergeCell ref="BW195:CB195"/>
    <mergeCell ref="A194:D194"/>
    <mergeCell ref="E194:AT194"/>
    <mergeCell ref="AU194:BC194"/>
    <mergeCell ref="BD194:BM194"/>
    <mergeCell ref="BN194:BV194"/>
    <mergeCell ref="BW194:CB194"/>
    <mergeCell ref="A196:D196"/>
    <mergeCell ref="E196:AT196"/>
    <mergeCell ref="AU196:BC196"/>
    <mergeCell ref="BD196:BM196"/>
    <mergeCell ref="BN196:BV196"/>
    <mergeCell ref="BW196:CB196"/>
    <mergeCell ref="A186:D186"/>
    <mergeCell ref="E186:AH186"/>
    <mergeCell ref="AI186:AV186"/>
    <mergeCell ref="AW186:BD186"/>
    <mergeCell ref="BE186:BN186"/>
    <mergeCell ref="BO186:BV186"/>
    <mergeCell ref="BW186:CB186"/>
    <mergeCell ref="A184:D184"/>
    <mergeCell ref="E184:AH184"/>
    <mergeCell ref="AI184:AV184"/>
    <mergeCell ref="AW184:BD184"/>
    <mergeCell ref="BE184:BN184"/>
    <mergeCell ref="BO184:BV184"/>
    <mergeCell ref="BW184:CB184"/>
    <mergeCell ref="A185:D185"/>
    <mergeCell ref="E185:AH185"/>
    <mergeCell ref="AI185:AV185"/>
    <mergeCell ref="AW185:BD185"/>
    <mergeCell ref="BE185:BN185"/>
    <mergeCell ref="BO185:BV185"/>
    <mergeCell ref="BW185:CB185"/>
    <mergeCell ref="BW182:CB182"/>
    <mergeCell ref="A182:D182"/>
    <mergeCell ref="E182:AH182"/>
    <mergeCell ref="AI182:AV182"/>
    <mergeCell ref="AW182:BD182"/>
    <mergeCell ref="BE182:BN182"/>
    <mergeCell ref="BO182:BV182"/>
    <mergeCell ref="BW181:CB181"/>
    <mergeCell ref="A181:D181"/>
    <mergeCell ref="E181:AH181"/>
    <mergeCell ref="AI181:AV181"/>
    <mergeCell ref="AW181:BD181"/>
    <mergeCell ref="BE181:BN181"/>
    <mergeCell ref="BO181:BV181"/>
    <mergeCell ref="BW183:CB183"/>
    <mergeCell ref="A183:D183"/>
    <mergeCell ref="E183:AH183"/>
    <mergeCell ref="AI183:AV183"/>
    <mergeCell ref="AW183:BD183"/>
    <mergeCell ref="BE183:BN183"/>
    <mergeCell ref="BO183:BV183"/>
    <mergeCell ref="A163:D163"/>
    <mergeCell ref="E163:AE163"/>
    <mergeCell ref="AF163:AM163"/>
    <mergeCell ref="A112:CB112"/>
    <mergeCell ref="A114:AD114"/>
    <mergeCell ref="AE114:CB114"/>
    <mergeCell ref="S116:BO116"/>
    <mergeCell ref="E96:AY96"/>
    <mergeCell ref="AZ96:BF96"/>
    <mergeCell ref="BG96:BP96"/>
    <mergeCell ref="A177:D180"/>
    <mergeCell ref="E177:AH180"/>
    <mergeCell ref="AI177:AV180"/>
    <mergeCell ref="AW177:BD180"/>
    <mergeCell ref="BE177:CB178"/>
    <mergeCell ref="BE179:BN180"/>
    <mergeCell ref="BO179:CB179"/>
    <mergeCell ref="BO180:BV180"/>
    <mergeCell ref="BW180:CB180"/>
    <mergeCell ref="A172:D172"/>
    <mergeCell ref="E172:AI172"/>
    <mergeCell ref="AJ172:AQ172"/>
    <mergeCell ref="AR172:AW172"/>
    <mergeCell ref="AX172:BD172"/>
    <mergeCell ref="BE172:BN172"/>
    <mergeCell ref="BO172:BV172"/>
    <mergeCell ref="BW172:CB172"/>
    <mergeCell ref="A175:CB175"/>
    <mergeCell ref="BP173:BV173"/>
    <mergeCell ref="Z146:AF149"/>
    <mergeCell ref="AG146:AM149"/>
    <mergeCell ref="AN146:AT149"/>
    <mergeCell ref="BQ94:BX94"/>
    <mergeCell ref="BY92:CC92"/>
    <mergeCell ref="BQ90:BX90"/>
    <mergeCell ref="BG88:BP88"/>
    <mergeCell ref="E89:AY89"/>
    <mergeCell ref="AZ89:BF89"/>
    <mergeCell ref="BG89:BP89"/>
    <mergeCell ref="E170:AI170"/>
    <mergeCell ref="AJ170:AQ170"/>
    <mergeCell ref="AR170:AW170"/>
    <mergeCell ref="AX170:BD170"/>
    <mergeCell ref="BE170:BN170"/>
    <mergeCell ref="BO170:BV170"/>
    <mergeCell ref="BW170:CB170"/>
    <mergeCell ref="BO171:BV171"/>
    <mergeCell ref="BW171:CB171"/>
    <mergeCell ref="BQ96:BX96"/>
    <mergeCell ref="BY96:CC96"/>
    <mergeCell ref="E166:AI169"/>
    <mergeCell ref="AJ166:AQ169"/>
    <mergeCell ref="AR166:AW169"/>
    <mergeCell ref="AX166:BD169"/>
    <mergeCell ref="BE166:CB167"/>
    <mergeCell ref="BE168:BN169"/>
    <mergeCell ref="BO168:CB168"/>
    <mergeCell ref="BO169:BV169"/>
    <mergeCell ref="BW169:CB169"/>
    <mergeCell ref="BP116:CB116"/>
    <mergeCell ref="AH142:CB142"/>
    <mergeCell ref="A144:CB144"/>
    <mergeCell ref="A146:D149"/>
    <mergeCell ref="E146:Y149"/>
    <mergeCell ref="A50:CB50"/>
    <mergeCell ref="A52:D55"/>
    <mergeCell ref="E52:Z55"/>
    <mergeCell ref="AA52:AI55"/>
    <mergeCell ref="AJ52:AT55"/>
    <mergeCell ref="AU52:BD55"/>
    <mergeCell ref="BE52:CB52"/>
    <mergeCell ref="BE53:BM55"/>
    <mergeCell ref="BN53:CB53"/>
    <mergeCell ref="BN54:BV55"/>
    <mergeCell ref="BW54:CB55"/>
    <mergeCell ref="BE56:BM56"/>
    <mergeCell ref="BN56:BV56"/>
    <mergeCell ref="BW56:CB56"/>
    <mergeCell ref="BG76:BP76"/>
    <mergeCell ref="BG74:BP74"/>
    <mergeCell ref="BG75:BP75"/>
    <mergeCell ref="A75:D75"/>
    <mergeCell ref="E75:AY75"/>
    <mergeCell ref="AZ75:BF75"/>
    <mergeCell ref="BQ75:BX75"/>
    <mergeCell ref="BY75:CC75"/>
    <mergeCell ref="A76:D77"/>
    <mergeCell ref="E76:AY76"/>
    <mergeCell ref="AZ76:BF76"/>
    <mergeCell ref="BQ76:BX76"/>
    <mergeCell ref="BY76:CC76"/>
    <mergeCell ref="E77:AY77"/>
    <mergeCell ref="AZ77:BF77"/>
    <mergeCell ref="BG77:BP77"/>
    <mergeCell ref="BQ77:BX77"/>
    <mergeCell ref="BY77:CC77"/>
    <mergeCell ref="BI20:BV20"/>
    <mergeCell ref="A33:D33"/>
    <mergeCell ref="E33:T33"/>
    <mergeCell ref="U33:AF33"/>
    <mergeCell ref="AG33:AT33"/>
    <mergeCell ref="AU33:BH33"/>
    <mergeCell ref="BI33:BV33"/>
    <mergeCell ref="A34:D34"/>
    <mergeCell ref="E34:T34"/>
    <mergeCell ref="U34:AF34"/>
    <mergeCell ref="AG34:AT34"/>
    <mergeCell ref="AU34:BH34"/>
    <mergeCell ref="BI34:BV34"/>
    <mergeCell ref="A32:D32"/>
    <mergeCell ref="A31:D31"/>
    <mergeCell ref="E31:T31"/>
    <mergeCell ref="U31:AF31"/>
    <mergeCell ref="AG31:AT31"/>
    <mergeCell ref="AU31:BH31"/>
    <mergeCell ref="BI31:BV31"/>
    <mergeCell ref="E32:T32"/>
    <mergeCell ref="U32:AF32"/>
    <mergeCell ref="AG32:AT32"/>
    <mergeCell ref="AU32:BH32"/>
    <mergeCell ref="BI32:BV32"/>
    <mergeCell ref="A18:D18"/>
    <mergeCell ref="E18:T18"/>
    <mergeCell ref="U18:AF18"/>
    <mergeCell ref="AG18:AT18"/>
    <mergeCell ref="AU18:BH18"/>
    <mergeCell ref="BI18:BV18"/>
    <mergeCell ref="A19:D19"/>
    <mergeCell ref="E19:T19"/>
    <mergeCell ref="U19:AF19"/>
    <mergeCell ref="AG19:AT19"/>
    <mergeCell ref="AU19:BH19"/>
    <mergeCell ref="BI19:BV19"/>
    <mergeCell ref="A16:D16"/>
    <mergeCell ref="A20:D20"/>
    <mergeCell ref="A28:D28"/>
    <mergeCell ref="A27:D27"/>
    <mergeCell ref="E28:T28"/>
    <mergeCell ref="U28:AF28"/>
    <mergeCell ref="AG28:AT28"/>
    <mergeCell ref="AU28:BH28"/>
    <mergeCell ref="BI28:BV28"/>
    <mergeCell ref="E27:T27"/>
    <mergeCell ref="U27:AF27"/>
    <mergeCell ref="AG27:AT27"/>
    <mergeCell ref="AU27:BH27"/>
    <mergeCell ref="BI27:BV27"/>
    <mergeCell ref="A24:CC24"/>
    <mergeCell ref="E26:T26"/>
    <mergeCell ref="U26:AF26"/>
    <mergeCell ref="AG26:BH26"/>
    <mergeCell ref="BI26:BV26"/>
    <mergeCell ref="A26:D26"/>
    <mergeCell ref="A1:CC1"/>
    <mergeCell ref="A3:CC3"/>
    <mergeCell ref="AD5:CA5"/>
    <mergeCell ref="T7:BV7"/>
    <mergeCell ref="Y9:CC9"/>
    <mergeCell ref="A11:CC11"/>
    <mergeCell ref="A14:D14"/>
    <mergeCell ref="A13:D13"/>
    <mergeCell ref="E13:T13"/>
    <mergeCell ref="U13:AF13"/>
    <mergeCell ref="AG13:BH13"/>
    <mergeCell ref="BI13:BV13"/>
    <mergeCell ref="E14:T14"/>
    <mergeCell ref="U14:AF14"/>
    <mergeCell ref="AG14:AT14"/>
    <mergeCell ref="AU14:BH14"/>
    <mergeCell ref="BI14:BV14"/>
    <mergeCell ref="A15:D15"/>
    <mergeCell ref="E15:T15"/>
    <mergeCell ref="U15:AF15"/>
    <mergeCell ref="AG15:AT15"/>
    <mergeCell ref="AU15:BH15"/>
    <mergeCell ref="BI15:BV15"/>
    <mergeCell ref="E16:T16"/>
    <mergeCell ref="E20:T20"/>
    <mergeCell ref="U20:AF20"/>
    <mergeCell ref="AG20:AT20"/>
    <mergeCell ref="AU20:BH20"/>
    <mergeCell ref="U35:AF35"/>
    <mergeCell ref="AG35:AT35"/>
    <mergeCell ref="AU35:BH35"/>
    <mergeCell ref="BI35:BV35"/>
    <mergeCell ref="A37:CC37"/>
    <mergeCell ref="A39:D39"/>
    <mergeCell ref="E39:T39"/>
    <mergeCell ref="U39:AF39"/>
    <mergeCell ref="AG39:BH39"/>
    <mergeCell ref="BI39:BV39"/>
    <mergeCell ref="A35:T35"/>
    <mergeCell ref="U16:AF16"/>
    <mergeCell ref="AG16:AT16"/>
    <mergeCell ref="AU16:BH16"/>
    <mergeCell ref="BI16:BV16"/>
    <mergeCell ref="A17:D17"/>
    <mergeCell ref="E17:T17"/>
    <mergeCell ref="U17:AF17"/>
    <mergeCell ref="AG17:AT17"/>
    <mergeCell ref="AU17:BH17"/>
    <mergeCell ref="BI17:BV17"/>
    <mergeCell ref="A40:D40"/>
    <mergeCell ref="E40:T40"/>
    <mergeCell ref="U40:AF40"/>
    <mergeCell ref="AG40:AT40"/>
    <mergeCell ref="AU40:BH40"/>
    <mergeCell ref="BI40:BV40"/>
    <mergeCell ref="U21:AF21"/>
    <mergeCell ref="AG21:AT21"/>
    <mergeCell ref="AU21:BH21"/>
    <mergeCell ref="BI21:BV21"/>
    <mergeCell ref="A22:T22"/>
    <mergeCell ref="U22:AF22"/>
    <mergeCell ref="AG22:AT22"/>
    <mergeCell ref="AU22:BH22"/>
    <mergeCell ref="BI22:BV22"/>
    <mergeCell ref="A21:D21"/>
    <mergeCell ref="E21:T21"/>
    <mergeCell ref="A30:D30"/>
    <mergeCell ref="A29:D29"/>
    <mergeCell ref="E29:T29"/>
    <mergeCell ref="U29:AF29"/>
    <mergeCell ref="AG29:AT29"/>
    <mergeCell ref="AU29:BH29"/>
    <mergeCell ref="BI29:BV29"/>
    <mergeCell ref="E30:T30"/>
    <mergeCell ref="U30:AF30"/>
    <mergeCell ref="AG30:AT30"/>
    <mergeCell ref="AU30:BH30"/>
    <mergeCell ref="BI30:BV30"/>
    <mergeCell ref="A41:D41"/>
    <mergeCell ref="E41:T41"/>
    <mergeCell ref="U41:AF41"/>
    <mergeCell ref="AG41:AT41"/>
    <mergeCell ref="AU41:BH41"/>
    <mergeCell ref="BI41:BV41"/>
    <mergeCell ref="A42:D42"/>
    <mergeCell ref="E42:T42"/>
    <mergeCell ref="U42:AF42"/>
    <mergeCell ref="AG42:AT42"/>
    <mergeCell ref="AU42:BH42"/>
    <mergeCell ref="BI42:BV42"/>
    <mergeCell ref="A43:D43"/>
    <mergeCell ref="E43:T43"/>
    <mergeCell ref="U43:AF43"/>
    <mergeCell ref="AG43:AT43"/>
    <mergeCell ref="AU43:BH43"/>
    <mergeCell ref="BI43:BV43"/>
    <mergeCell ref="A44:D44"/>
    <mergeCell ref="E44:T44"/>
    <mergeCell ref="U44:AF44"/>
    <mergeCell ref="AG44:AT44"/>
    <mergeCell ref="AU44:BH44"/>
    <mergeCell ref="BI44:BV44"/>
    <mergeCell ref="A45:D45"/>
    <mergeCell ref="E45:T45"/>
    <mergeCell ref="U45:AF45"/>
    <mergeCell ref="AG45:AT45"/>
    <mergeCell ref="AU45:BH45"/>
    <mergeCell ref="BI45:BV45"/>
    <mergeCell ref="A46:D46"/>
    <mergeCell ref="E46:T46"/>
    <mergeCell ref="U46:AF46"/>
    <mergeCell ref="AG46:AT46"/>
    <mergeCell ref="AU46:BH46"/>
    <mergeCell ref="BI46:BV46"/>
    <mergeCell ref="A47:D47"/>
    <mergeCell ref="E47:T47"/>
    <mergeCell ref="U47:AF47"/>
    <mergeCell ref="AG47:AT47"/>
    <mergeCell ref="AU47:BH47"/>
    <mergeCell ref="BI47:BV47"/>
    <mergeCell ref="A57:D57"/>
    <mergeCell ref="E57:Z57"/>
    <mergeCell ref="AA57:AI57"/>
    <mergeCell ref="AJ57:AT57"/>
    <mergeCell ref="AU57:BD57"/>
    <mergeCell ref="BE57:BM57"/>
    <mergeCell ref="BN57:BV57"/>
    <mergeCell ref="BW57:CB57"/>
    <mergeCell ref="A58:D58"/>
    <mergeCell ref="E58:Z58"/>
    <mergeCell ref="AA58:AI58"/>
    <mergeCell ref="AJ58:AT58"/>
    <mergeCell ref="AU58:BD58"/>
    <mergeCell ref="BE58:BM58"/>
    <mergeCell ref="BN58:BV58"/>
    <mergeCell ref="BW58:CB58"/>
    <mergeCell ref="A48:T48"/>
    <mergeCell ref="U48:AF48"/>
    <mergeCell ref="AG48:AT48"/>
    <mergeCell ref="AU48:BH48"/>
    <mergeCell ref="BI48:BV48"/>
    <mergeCell ref="A56:D56"/>
    <mergeCell ref="E56:Z56"/>
    <mergeCell ref="AA56:AI56"/>
    <mergeCell ref="AJ56:AT56"/>
    <mergeCell ref="AU56:BD56"/>
    <mergeCell ref="B60:CC62"/>
    <mergeCell ref="BG70:CC71"/>
    <mergeCell ref="BG72:BP73"/>
    <mergeCell ref="BQ72:CC72"/>
    <mergeCell ref="BQ73:BX73"/>
    <mergeCell ref="BY73:CC73"/>
    <mergeCell ref="A74:D74"/>
    <mergeCell ref="E74:AY74"/>
    <mergeCell ref="AZ74:BF74"/>
    <mergeCell ref="BQ74:BX74"/>
    <mergeCell ref="BY74:CC74"/>
    <mergeCell ref="B64:AE64"/>
    <mergeCell ref="AF64:CC64"/>
    <mergeCell ref="T66:CC66"/>
    <mergeCell ref="AI68:CC68"/>
    <mergeCell ref="A70:D73"/>
    <mergeCell ref="E70:AY73"/>
    <mergeCell ref="AZ70:BF73"/>
    <mergeCell ref="A81:D82"/>
    <mergeCell ref="E81:AY81"/>
    <mergeCell ref="AZ81:BF81"/>
    <mergeCell ref="BG81:BP81"/>
    <mergeCell ref="BQ81:BX81"/>
    <mergeCell ref="BY81:CC81"/>
    <mergeCell ref="E82:AY82"/>
    <mergeCell ref="AZ82:BF82"/>
    <mergeCell ref="BG82:BP82"/>
    <mergeCell ref="BQ82:BX82"/>
    <mergeCell ref="BY82:CC82"/>
    <mergeCell ref="A78:D78"/>
    <mergeCell ref="E78:AY78"/>
    <mergeCell ref="AZ78:BF78"/>
    <mergeCell ref="BG78:BP78"/>
    <mergeCell ref="BQ78:BX78"/>
    <mergeCell ref="BY78:CC78"/>
    <mergeCell ref="A79:D80"/>
    <mergeCell ref="E79:AY79"/>
    <mergeCell ref="AZ79:BF79"/>
    <mergeCell ref="BG79:BP79"/>
    <mergeCell ref="BQ79:BX79"/>
    <mergeCell ref="BY79:CC79"/>
    <mergeCell ref="E80:AY80"/>
    <mergeCell ref="AZ80:BF80"/>
    <mergeCell ref="BG80:BP80"/>
    <mergeCell ref="BQ80:BX80"/>
    <mergeCell ref="BY80:CC80"/>
    <mergeCell ref="A83:D85"/>
    <mergeCell ref="E83:AY83"/>
    <mergeCell ref="AZ83:BF83"/>
    <mergeCell ref="BG83:BP83"/>
    <mergeCell ref="BQ83:BX83"/>
    <mergeCell ref="BY83:CC83"/>
    <mergeCell ref="E84:AY84"/>
    <mergeCell ref="AZ84:BF84"/>
    <mergeCell ref="BG84:BP84"/>
    <mergeCell ref="BQ84:BX84"/>
    <mergeCell ref="BY84:CC84"/>
    <mergeCell ref="E85:AY85"/>
    <mergeCell ref="AZ85:BF85"/>
    <mergeCell ref="BG85:BP85"/>
    <mergeCell ref="BQ85:BX85"/>
    <mergeCell ref="BY85:CC85"/>
    <mergeCell ref="A86:D87"/>
    <mergeCell ref="E86:AY86"/>
    <mergeCell ref="AZ86:BF86"/>
    <mergeCell ref="BG86:BP86"/>
    <mergeCell ref="BQ86:BX86"/>
    <mergeCell ref="BY86:CC86"/>
    <mergeCell ref="E87:AY87"/>
    <mergeCell ref="AZ87:BF87"/>
    <mergeCell ref="BG87:BP87"/>
    <mergeCell ref="BQ87:BX87"/>
    <mergeCell ref="BY87:CC87"/>
    <mergeCell ref="A92:D93"/>
    <mergeCell ref="A88:D89"/>
    <mergeCell ref="E88:AY88"/>
    <mergeCell ref="AZ88:BF88"/>
    <mergeCell ref="A90:D91"/>
    <mergeCell ref="E90:AY90"/>
    <mergeCell ref="AZ90:BF90"/>
    <mergeCell ref="BG90:BP90"/>
    <mergeCell ref="A94:D95"/>
    <mergeCell ref="A96:D96"/>
    <mergeCell ref="E92:AY92"/>
    <mergeCell ref="AZ92:BF92"/>
    <mergeCell ref="BG92:BP92"/>
    <mergeCell ref="BQ92:BX92"/>
    <mergeCell ref="BQ88:BX88"/>
    <mergeCell ref="BY88:CC88"/>
    <mergeCell ref="BQ89:BX89"/>
    <mergeCell ref="BY89:CC89"/>
    <mergeCell ref="BY94:CC94"/>
    <mergeCell ref="E95:AY95"/>
    <mergeCell ref="AZ95:BF95"/>
    <mergeCell ref="BG95:BP95"/>
    <mergeCell ref="BQ95:BX95"/>
    <mergeCell ref="BY95:CC95"/>
    <mergeCell ref="E93:AY93"/>
    <mergeCell ref="AZ93:BF93"/>
    <mergeCell ref="BG93:BP93"/>
    <mergeCell ref="BQ93:BX93"/>
    <mergeCell ref="BY93:CC93"/>
    <mergeCell ref="E94:AY94"/>
    <mergeCell ref="AZ94:BF94"/>
    <mergeCell ref="BG94:BP94"/>
    <mergeCell ref="AU146:CB147"/>
    <mergeCell ref="AU148:BG149"/>
    <mergeCell ref="BH148:CB148"/>
    <mergeCell ref="BH149:BR149"/>
    <mergeCell ref="BS149:CB149"/>
    <mergeCell ref="BY90:CC90"/>
    <mergeCell ref="E91:AY91"/>
    <mergeCell ref="AZ91:BF91"/>
    <mergeCell ref="BG91:BP91"/>
    <mergeCell ref="BQ91:BX91"/>
    <mergeCell ref="BY91:CC91"/>
    <mergeCell ref="A130:CB130"/>
    <mergeCell ref="A132:D132"/>
    <mergeCell ref="E132:AE135"/>
    <mergeCell ref="AF132:AM135"/>
    <mergeCell ref="AN132:AU135"/>
    <mergeCell ref="AV132:CB132"/>
    <mergeCell ref="A133:D133"/>
    <mergeCell ref="AV133:BF135"/>
    <mergeCell ref="BG133:CB133"/>
    <mergeCell ref="A134:D134"/>
    <mergeCell ref="BG134:BT135"/>
    <mergeCell ref="BU134:CB135"/>
    <mergeCell ref="A135:D135"/>
    <mergeCell ref="A138:D138"/>
    <mergeCell ref="E138:AE138"/>
    <mergeCell ref="AF138:AM138"/>
    <mergeCell ref="AN138:AU138"/>
    <mergeCell ref="AV138:BF138"/>
    <mergeCell ref="BG138:BT138"/>
    <mergeCell ref="BU138:CB138"/>
    <mergeCell ref="A136:D136"/>
    <mergeCell ref="A150:D150"/>
    <mergeCell ref="E150:Y150"/>
    <mergeCell ref="Z150:AF150"/>
    <mergeCell ref="AG150:AM150"/>
    <mergeCell ref="AN150:AT150"/>
    <mergeCell ref="AU150:BG150"/>
    <mergeCell ref="BH150:BR150"/>
    <mergeCell ref="BS150:CB150"/>
    <mergeCell ref="E151:Y151"/>
    <mergeCell ref="Z151:AF151"/>
    <mergeCell ref="AG151:AM151"/>
    <mergeCell ref="AN151:AT151"/>
    <mergeCell ref="AU151:BG151"/>
    <mergeCell ref="BH151:BR151"/>
    <mergeCell ref="BS151:CB151"/>
    <mergeCell ref="A152:D152"/>
    <mergeCell ref="E152:Y152"/>
    <mergeCell ref="Z152:AF152"/>
    <mergeCell ref="AG152:AM152"/>
    <mergeCell ref="AN152:AT152"/>
    <mergeCell ref="AU152:BG152"/>
    <mergeCell ref="BH152:BR152"/>
    <mergeCell ref="BS152:CB152"/>
    <mergeCell ref="A151:D151"/>
    <mergeCell ref="A153:D153"/>
    <mergeCell ref="E153:Y153"/>
    <mergeCell ref="Z153:AF153"/>
    <mergeCell ref="AG153:AM153"/>
    <mergeCell ref="AN153:AT153"/>
    <mergeCell ref="AU153:BG153"/>
    <mergeCell ref="BH153:BR153"/>
    <mergeCell ref="BS153:CB153"/>
    <mergeCell ref="A155:CB155"/>
    <mergeCell ref="A157:D157"/>
    <mergeCell ref="E157:AE160"/>
    <mergeCell ref="AF157:AM160"/>
    <mergeCell ref="AN157:AU160"/>
    <mergeCell ref="AV157:CB157"/>
    <mergeCell ref="A158:D158"/>
    <mergeCell ref="AV158:BF160"/>
    <mergeCell ref="BG158:CB158"/>
    <mergeCell ref="A159:D159"/>
    <mergeCell ref="BG159:BT160"/>
    <mergeCell ref="BU159:CB160"/>
    <mergeCell ref="A160:D160"/>
    <mergeCell ref="A161:D161"/>
    <mergeCell ref="E161:AE161"/>
    <mergeCell ref="AF161:AM161"/>
    <mergeCell ref="AN161:AU161"/>
    <mergeCell ref="AV161:BF161"/>
    <mergeCell ref="BG161:BT161"/>
    <mergeCell ref="BU161:CB161"/>
    <mergeCell ref="A162:D162"/>
    <mergeCell ref="E162:AE162"/>
    <mergeCell ref="AF162:AM162"/>
    <mergeCell ref="AN162:AU162"/>
    <mergeCell ref="AV162:BF162"/>
    <mergeCell ref="BU162:CB162"/>
    <mergeCell ref="A173:D173"/>
    <mergeCell ref="E173:AI173"/>
    <mergeCell ref="AJ173:AQ173"/>
    <mergeCell ref="AR173:AW173"/>
    <mergeCell ref="AX173:BD173"/>
    <mergeCell ref="BE173:BN173"/>
    <mergeCell ref="BW173:CB173"/>
    <mergeCell ref="AN163:AU163"/>
    <mergeCell ref="AV163:BF163"/>
    <mergeCell ref="BU163:CB163"/>
    <mergeCell ref="A165:CB165"/>
    <mergeCell ref="A171:D171"/>
    <mergeCell ref="E171:AI171"/>
    <mergeCell ref="AJ171:AQ171"/>
    <mergeCell ref="AR171:AW171"/>
    <mergeCell ref="AX171:BD171"/>
    <mergeCell ref="BE171:BN171"/>
    <mergeCell ref="A170:D170"/>
    <mergeCell ref="A166:D169"/>
    <mergeCell ref="A188:CB188"/>
    <mergeCell ref="A190:D192"/>
    <mergeCell ref="A193:D193"/>
    <mergeCell ref="E193:AT193"/>
    <mergeCell ref="AU193:BC193"/>
    <mergeCell ref="BD193:BM193"/>
    <mergeCell ref="BN193:BV193"/>
    <mergeCell ref="BW193:CB193"/>
    <mergeCell ref="BN192:BV192"/>
    <mergeCell ref="BW192:CB192"/>
    <mergeCell ref="E190:AT192"/>
    <mergeCell ref="AU190:BC192"/>
    <mergeCell ref="BD190:CB190"/>
    <mergeCell ref="BD191:BM192"/>
    <mergeCell ref="A200:D200"/>
    <mergeCell ref="E200:AT200"/>
    <mergeCell ref="AU200:BC200"/>
    <mergeCell ref="BD200:BM200"/>
    <mergeCell ref="BN200:BV200"/>
    <mergeCell ref="BW200:CB200"/>
    <mergeCell ref="BW199:CB199"/>
    <mergeCell ref="A197:D197"/>
    <mergeCell ref="E197:AT197"/>
    <mergeCell ref="AU197:BC197"/>
    <mergeCell ref="BD197:BM197"/>
    <mergeCell ref="BN197:BV197"/>
    <mergeCell ref="A198:D198"/>
    <mergeCell ref="E198:AT198"/>
    <mergeCell ref="AU198:BC198"/>
    <mergeCell ref="BD198:BM198"/>
    <mergeCell ref="BN198:BV198"/>
    <mergeCell ref="A199:D199"/>
    <mergeCell ref="BD209:BM209"/>
    <mergeCell ref="BN209:BV209"/>
    <mergeCell ref="BW209:CB209"/>
    <mergeCell ref="A201:D201"/>
    <mergeCell ref="E201:AT201"/>
    <mergeCell ref="AU201:BC201"/>
    <mergeCell ref="BD201:BM201"/>
    <mergeCell ref="BN201:BV201"/>
    <mergeCell ref="BW201:CB201"/>
    <mergeCell ref="A203:CB203"/>
    <mergeCell ref="A205:D207"/>
    <mergeCell ref="E205:AM207"/>
    <mergeCell ref="AN205:AT207"/>
    <mergeCell ref="AU205:BC207"/>
    <mergeCell ref="BD205:CB205"/>
    <mergeCell ref="BD206:BM207"/>
    <mergeCell ref="BN206:CB206"/>
    <mergeCell ref="BN207:BV207"/>
    <mergeCell ref="BW207:CB207"/>
    <mergeCell ref="BW208:CB208"/>
    <mergeCell ref="A208:D208"/>
    <mergeCell ref="E208:AM208"/>
    <mergeCell ref="AN208:AT208"/>
    <mergeCell ref="AU208:BC208"/>
    <mergeCell ref="BD208:BM208"/>
    <mergeCell ref="BN208:BV208"/>
    <mergeCell ref="AU209:BC209"/>
    <mergeCell ref="A210:D210"/>
    <mergeCell ref="E210:AM210"/>
    <mergeCell ref="AN210:AT210"/>
    <mergeCell ref="AU210:BC210"/>
    <mergeCell ref="BD210:BM210"/>
    <mergeCell ref="BN210:BV210"/>
    <mergeCell ref="BW210:CB210"/>
    <mergeCell ref="A212:CB212"/>
    <mergeCell ref="A214:D216"/>
    <mergeCell ref="E214:AM216"/>
    <mergeCell ref="AN214:AT216"/>
    <mergeCell ref="AU214:BC216"/>
    <mergeCell ref="BD214:CB214"/>
    <mergeCell ref="BD215:BM216"/>
    <mergeCell ref="BN215:CB215"/>
    <mergeCell ref="A219:D219"/>
    <mergeCell ref="E219:AM219"/>
    <mergeCell ref="AN219:AT219"/>
    <mergeCell ref="AU219:BC219"/>
    <mergeCell ref="BD219:BM219"/>
    <mergeCell ref="BN219:BV219"/>
    <mergeCell ref="BW219:CB219"/>
    <mergeCell ref="BN216:BV216"/>
    <mergeCell ref="BW216:CB216"/>
    <mergeCell ref="BW217:CB217"/>
    <mergeCell ref="A218:D218"/>
    <mergeCell ref="E218:AM218"/>
    <mergeCell ref="AN218:AT218"/>
    <mergeCell ref="AU218:BC218"/>
    <mergeCell ref="BD218:BM218"/>
    <mergeCell ref="BN218:BV218"/>
    <mergeCell ref="BW218:CB218"/>
    <mergeCell ref="A217:D217"/>
    <mergeCell ref="E217:AM217"/>
    <mergeCell ref="AN217:AT217"/>
    <mergeCell ref="AU217:BC217"/>
    <mergeCell ref="BD217:BM217"/>
    <mergeCell ref="BN217:BV217"/>
    <mergeCell ref="BN229:BV229"/>
    <mergeCell ref="BW229:CB229"/>
    <mergeCell ref="A231:CB231"/>
    <mergeCell ref="A233:D235"/>
    <mergeCell ref="E233:AM235"/>
    <mergeCell ref="AN233:AT235"/>
    <mergeCell ref="AU233:BC235"/>
    <mergeCell ref="BD233:CB233"/>
    <mergeCell ref="BD234:BM235"/>
    <mergeCell ref="BN234:CB234"/>
    <mergeCell ref="AN229:AT229"/>
    <mergeCell ref="AU229:BC229"/>
    <mergeCell ref="BD229:BM229"/>
    <mergeCell ref="BD224:CB224"/>
    <mergeCell ref="BD225:BM226"/>
    <mergeCell ref="BN226:BV226"/>
    <mergeCell ref="BW226:CB226"/>
    <mergeCell ref="BN225:CB225"/>
    <mergeCell ref="E229:AM229"/>
    <mergeCell ref="BW235:CB235"/>
    <mergeCell ref="A222:CB222"/>
    <mergeCell ref="A224:D226"/>
    <mergeCell ref="E224:AM226"/>
    <mergeCell ref="AN224:AT226"/>
    <mergeCell ref="AU224:BC226"/>
    <mergeCell ref="A237:D237"/>
    <mergeCell ref="E237:AM237"/>
    <mergeCell ref="AN237:AT237"/>
    <mergeCell ref="AU237:BC237"/>
    <mergeCell ref="BD237:BM237"/>
    <mergeCell ref="BN237:BV237"/>
    <mergeCell ref="BW237:CB237"/>
    <mergeCell ref="BN238:BV238"/>
    <mergeCell ref="BW238:CB238"/>
    <mergeCell ref="A239:D239"/>
    <mergeCell ref="E239:AM239"/>
    <mergeCell ref="AN239:AT239"/>
    <mergeCell ref="AU239:BC239"/>
    <mergeCell ref="BD239:BM239"/>
    <mergeCell ref="BN239:BV239"/>
    <mergeCell ref="BW239:CB239"/>
    <mergeCell ref="A238:D238"/>
    <mergeCell ref="E238:AM238"/>
    <mergeCell ref="AN238:AT238"/>
    <mergeCell ref="AU238:BC238"/>
    <mergeCell ref="BD238:BM238"/>
    <mergeCell ref="A272:CC272"/>
    <mergeCell ref="BP270:BV270"/>
    <mergeCell ref="A240:D240"/>
    <mergeCell ref="E240:AM240"/>
    <mergeCell ref="AN240:AT240"/>
    <mergeCell ref="AU240:BC240"/>
    <mergeCell ref="BD240:BM240"/>
    <mergeCell ref="BN240:BV240"/>
    <mergeCell ref="BW240:CB240"/>
    <mergeCell ref="A253:CB253"/>
    <mergeCell ref="A255:AD255"/>
    <mergeCell ref="AE255:CB255"/>
    <mergeCell ref="AJ267:AQ267"/>
    <mergeCell ref="AR267:AW267"/>
    <mergeCell ref="AX267:BD267"/>
    <mergeCell ref="BE267:BN267"/>
    <mergeCell ref="BO267:BV267"/>
    <mergeCell ref="BW267:CB267"/>
    <mergeCell ref="A268:D268"/>
    <mergeCell ref="E268:AI268"/>
    <mergeCell ref="AJ268:AQ268"/>
    <mergeCell ref="AR268:AW268"/>
    <mergeCell ref="AX268:BD268"/>
    <mergeCell ref="BE268:BN268"/>
    <mergeCell ref="BO268:BV268"/>
    <mergeCell ref="BW268:CB268"/>
    <mergeCell ref="A267:D267"/>
    <mergeCell ref="E267:AI267"/>
    <mergeCell ref="A242:CB242"/>
    <mergeCell ref="A244:D246"/>
    <mergeCell ref="E244:AM246"/>
    <mergeCell ref="AN244:AT246"/>
    <mergeCell ref="A292:C294"/>
    <mergeCell ref="D292:S294"/>
    <mergeCell ref="T292:AE294"/>
    <mergeCell ref="AF292:BP292"/>
    <mergeCell ref="BQ292:CB294"/>
    <mergeCell ref="A337:BF337"/>
    <mergeCell ref="BG337:CB337"/>
    <mergeCell ref="A338:BF338"/>
    <mergeCell ref="BG338:CB338"/>
    <mergeCell ref="AF293:AM294"/>
    <mergeCell ref="AN293:BP293"/>
    <mergeCell ref="AN294:AW294"/>
    <mergeCell ref="AX294:BF294"/>
    <mergeCell ref="BG294:BP294"/>
    <mergeCell ref="A295:C295"/>
    <mergeCell ref="D295:S295"/>
    <mergeCell ref="T295:AE295"/>
    <mergeCell ref="AF295:AM295"/>
    <mergeCell ref="AN295:AW295"/>
    <mergeCell ref="AX295:BF295"/>
    <mergeCell ref="BG295:BP295"/>
    <mergeCell ref="BQ295:CB295"/>
    <mergeCell ref="A296:C296"/>
    <mergeCell ref="D296:S296"/>
    <mergeCell ref="T296:AE296"/>
    <mergeCell ref="AF296:AM296"/>
    <mergeCell ref="AN296:AW296"/>
    <mergeCell ref="AX296:BF296"/>
    <mergeCell ref="BG296:BP296"/>
    <mergeCell ref="BQ296:CB296"/>
    <mergeCell ref="A297:C297"/>
    <mergeCell ref="D297:S297"/>
    <mergeCell ref="E136:AE136"/>
    <mergeCell ref="AF136:AM136"/>
    <mergeCell ref="AN136:AU136"/>
    <mergeCell ref="AV136:BF136"/>
    <mergeCell ref="BG136:BT136"/>
    <mergeCell ref="BU136:CB136"/>
    <mergeCell ref="A137:D137"/>
    <mergeCell ref="E137:AE137"/>
    <mergeCell ref="AF137:AM137"/>
    <mergeCell ref="AN137:AU137"/>
    <mergeCell ref="AV137:BF137"/>
    <mergeCell ref="BG137:BT137"/>
    <mergeCell ref="BU137:CB137"/>
    <mergeCell ref="AD274:CA274"/>
    <mergeCell ref="T276:BV276"/>
    <mergeCell ref="Y278:CC278"/>
    <mergeCell ref="A290:CC290"/>
    <mergeCell ref="A269:D269"/>
    <mergeCell ref="E269:AI269"/>
    <mergeCell ref="AJ269:AQ269"/>
    <mergeCell ref="AR269:AW269"/>
    <mergeCell ref="AX269:BD269"/>
    <mergeCell ref="BE269:BN269"/>
    <mergeCell ref="BO269:BV269"/>
    <mergeCell ref="BW269:CB269"/>
    <mergeCell ref="A270:D270"/>
    <mergeCell ref="E270:AI270"/>
    <mergeCell ref="AJ270:AQ270"/>
    <mergeCell ref="AR270:AW270"/>
    <mergeCell ref="AX270:BD270"/>
    <mergeCell ref="BE270:BN270"/>
    <mergeCell ref="BW270:CB270"/>
    <mergeCell ref="AH117:CB117"/>
    <mergeCell ref="A119:CB119"/>
    <mergeCell ref="A121:D124"/>
    <mergeCell ref="E121:Y124"/>
    <mergeCell ref="Z121:AF124"/>
    <mergeCell ref="AG121:AM124"/>
    <mergeCell ref="AN121:AT124"/>
    <mergeCell ref="AU121:CB122"/>
    <mergeCell ref="AU123:BG124"/>
    <mergeCell ref="BH123:CB123"/>
    <mergeCell ref="BH124:BR124"/>
    <mergeCell ref="BS124:CB124"/>
    <mergeCell ref="A125:D125"/>
    <mergeCell ref="E125:Y125"/>
    <mergeCell ref="Z125:AF125"/>
    <mergeCell ref="AG125:AM125"/>
    <mergeCell ref="AN125:AT125"/>
    <mergeCell ref="AU125:BG125"/>
    <mergeCell ref="BH125:BR125"/>
    <mergeCell ref="BS125:CB125"/>
    <mergeCell ref="A126:D126"/>
    <mergeCell ref="E126:Y126"/>
    <mergeCell ref="Z126:AF126"/>
    <mergeCell ref="AG126:AM126"/>
    <mergeCell ref="AN126:AT126"/>
    <mergeCell ref="AU126:BG126"/>
    <mergeCell ref="BH126:BR126"/>
    <mergeCell ref="BS126:CB126"/>
    <mergeCell ref="A127:D127"/>
    <mergeCell ref="E127:Y127"/>
    <mergeCell ref="Z127:AF127"/>
    <mergeCell ref="AG127:AM127"/>
    <mergeCell ref="AN127:AT127"/>
    <mergeCell ref="AU127:BG127"/>
    <mergeCell ref="BH127:BR127"/>
    <mergeCell ref="BS127:CB127"/>
    <mergeCell ref="A128:D128"/>
    <mergeCell ref="E128:Y128"/>
    <mergeCell ref="Z128:AF128"/>
    <mergeCell ref="AG128:AM128"/>
    <mergeCell ref="AN128:AT128"/>
    <mergeCell ref="AU128:BG128"/>
    <mergeCell ref="BH128:BR128"/>
    <mergeCell ref="BS128:CB128"/>
    <mergeCell ref="AU244:BC246"/>
    <mergeCell ref="BD244:CB244"/>
    <mergeCell ref="BD245:BM246"/>
    <mergeCell ref="BN245:CB245"/>
    <mergeCell ref="BN246:BV246"/>
    <mergeCell ref="BW246:CB246"/>
    <mergeCell ref="A247:D247"/>
    <mergeCell ref="E247:AM247"/>
    <mergeCell ref="AN247:AT247"/>
    <mergeCell ref="AU247:BC247"/>
    <mergeCell ref="BD247:BM247"/>
    <mergeCell ref="BN247:BV247"/>
    <mergeCell ref="BW247:CB247"/>
    <mergeCell ref="A248:D248"/>
    <mergeCell ref="E248:AM248"/>
    <mergeCell ref="AN248:AT248"/>
    <mergeCell ref="AU248:BC248"/>
    <mergeCell ref="BD248:BM248"/>
    <mergeCell ref="BN248:BV248"/>
    <mergeCell ref="BW248:CB248"/>
    <mergeCell ref="A249:D249"/>
    <mergeCell ref="E249:AM249"/>
    <mergeCell ref="AN249:AT249"/>
    <mergeCell ref="AU249:BC249"/>
    <mergeCell ref="BD249:BM249"/>
    <mergeCell ref="BN249:BV249"/>
    <mergeCell ref="BW249:CB249"/>
    <mergeCell ref="A250:D250"/>
    <mergeCell ref="E250:AM250"/>
    <mergeCell ref="AN250:AT250"/>
    <mergeCell ref="AU250:BC250"/>
    <mergeCell ref="BD250:BM250"/>
    <mergeCell ref="BN250:BV250"/>
    <mergeCell ref="BW250:CB250"/>
    <mergeCell ref="A251:D251"/>
    <mergeCell ref="E251:AM251"/>
    <mergeCell ref="AN251:AT251"/>
    <mergeCell ref="AU251:BC251"/>
    <mergeCell ref="BD251:BM251"/>
    <mergeCell ref="BN251:BV251"/>
    <mergeCell ref="BW251:CB251"/>
  </mergeCells>
  <pageMargins left="0.78740157480314965" right="0.51181102362204722" top="0.78740157480314965" bottom="0.35433070866141736" header="0.11811023622047245" footer="0.11811023622047245"/>
  <pageSetup paperSize="9" scale="64" fitToHeight="5" orientation="portrait" r:id="rId1"/>
  <rowBreaks count="1" manualBreakCount="1">
    <brk id="211" max="8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DW297"/>
  <sheetViews>
    <sheetView view="pageBreakPreview" topLeftCell="A10" zoomScaleNormal="100" zoomScaleSheetLayoutView="100" workbookViewId="0">
      <selection activeCell="BG73" sqref="BG73:CB73"/>
    </sheetView>
  </sheetViews>
  <sheetFormatPr defaultColWidth="1.140625" defaultRowHeight="12.75"/>
  <cols>
    <col min="1" max="17" width="1.140625" style="38"/>
    <col min="18" max="18" width="2.28515625" style="38" customWidth="1"/>
    <col min="19" max="32" width="1.140625" style="38"/>
    <col min="33" max="33" width="2.7109375" style="38" customWidth="1"/>
    <col min="34" max="79" width="1.140625" style="38"/>
    <col min="80" max="80" width="4" style="38" customWidth="1"/>
    <col min="81" max="81" width="0.5703125" style="38" customWidth="1"/>
    <col min="82" max="97" width="1.140625" style="38" hidden="1" customWidth="1"/>
    <col min="98" max="98" width="9.140625" style="38" hidden="1" customWidth="1"/>
    <col min="99" max="110" width="1.140625" style="38" hidden="1" customWidth="1"/>
    <col min="111" max="111" width="0.5703125" style="38" customWidth="1"/>
    <col min="112" max="112" width="3.28515625" style="38" customWidth="1"/>
    <col min="113" max="113" width="2.42578125" style="38" customWidth="1"/>
    <col min="114" max="116" width="1.140625" style="38"/>
    <col min="117" max="117" width="1.85546875" style="38" bestFit="1" customWidth="1"/>
    <col min="118" max="118" width="1.140625" style="38"/>
    <col min="119" max="119" width="5.28515625" style="38" bestFit="1" customWidth="1"/>
    <col min="120" max="273" width="1.140625" style="38"/>
    <col min="274" max="274" width="2.28515625" style="38" customWidth="1"/>
    <col min="275" max="288" width="1.140625" style="38"/>
    <col min="289" max="289" width="2.7109375" style="38" customWidth="1"/>
    <col min="290" max="336" width="1.140625" style="38"/>
    <col min="337" max="337" width="0.5703125" style="38" customWidth="1"/>
    <col min="338" max="369" width="0" style="38" hidden="1" customWidth="1"/>
    <col min="370" max="374" width="1.140625" style="38"/>
    <col min="375" max="375" width="5.28515625" style="38" bestFit="1" customWidth="1"/>
    <col min="376" max="529" width="1.140625" style="38"/>
    <col min="530" max="530" width="2.28515625" style="38" customWidth="1"/>
    <col min="531" max="544" width="1.140625" style="38"/>
    <col min="545" max="545" width="2.7109375" style="38" customWidth="1"/>
    <col min="546" max="592" width="1.140625" style="38"/>
    <col min="593" max="593" width="0.5703125" style="38" customWidth="1"/>
    <col min="594" max="625" width="0" style="38" hidden="1" customWidth="1"/>
    <col min="626" max="630" width="1.140625" style="38"/>
    <col min="631" max="631" width="5.28515625" style="38" bestFit="1" customWidth="1"/>
    <col min="632" max="785" width="1.140625" style="38"/>
    <col min="786" max="786" width="2.28515625" style="38" customWidth="1"/>
    <col min="787" max="800" width="1.140625" style="38"/>
    <col min="801" max="801" width="2.7109375" style="38" customWidth="1"/>
    <col min="802" max="848" width="1.140625" style="38"/>
    <col min="849" max="849" width="0.5703125" style="38" customWidth="1"/>
    <col min="850" max="881" width="0" style="38" hidden="1" customWidth="1"/>
    <col min="882" max="886" width="1.140625" style="38"/>
    <col min="887" max="887" width="5.28515625" style="38" bestFit="1" customWidth="1"/>
    <col min="888" max="1041" width="1.140625" style="38"/>
    <col min="1042" max="1042" width="2.28515625" style="38" customWidth="1"/>
    <col min="1043" max="1056" width="1.140625" style="38"/>
    <col min="1057" max="1057" width="2.7109375" style="38" customWidth="1"/>
    <col min="1058" max="1104" width="1.140625" style="38"/>
    <col min="1105" max="1105" width="0.5703125" style="38" customWidth="1"/>
    <col min="1106" max="1137" width="0" style="38" hidden="1" customWidth="1"/>
    <col min="1138" max="1142" width="1.140625" style="38"/>
    <col min="1143" max="1143" width="5.28515625" style="38" bestFit="1" customWidth="1"/>
    <col min="1144" max="1297" width="1.140625" style="38"/>
    <col min="1298" max="1298" width="2.28515625" style="38" customWidth="1"/>
    <col min="1299" max="1312" width="1.140625" style="38"/>
    <col min="1313" max="1313" width="2.7109375" style="38" customWidth="1"/>
    <col min="1314" max="1360" width="1.140625" style="38"/>
    <col min="1361" max="1361" width="0.5703125" style="38" customWidth="1"/>
    <col min="1362" max="1393" width="0" style="38" hidden="1" customWidth="1"/>
    <col min="1394" max="1398" width="1.140625" style="38"/>
    <col min="1399" max="1399" width="5.28515625" style="38" bestFit="1" customWidth="1"/>
    <col min="1400" max="1553" width="1.140625" style="38"/>
    <col min="1554" max="1554" width="2.28515625" style="38" customWidth="1"/>
    <col min="1555" max="1568" width="1.140625" style="38"/>
    <col min="1569" max="1569" width="2.7109375" style="38" customWidth="1"/>
    <col min="1570" max="1616" width="1.140625" style="38"/>
    <col min="1617" max="1617" width="0.5703125" style="38" customWidth="1"/>
    <col min="1618" max="1649" width="0" style="38" hidden="1" customWidth="1"/>
    <col min="1650" max="1654" width="1.140625" style="38"/>
    <col min="1655" max="1655" width="5.28515625" style="38" bestFit="1" customWidth="1"/>
    <col min="1656" max="1809" width="1.140625" style="38"/>
    <col min="1810" max="1810" width="2.28515625" style="38" customWidth="1"/>
    <col min="1811" max="1824" width="1.140625" style="38"/>
    <col min="1825" max="1825" width="2.7109375" style="38" customWidth="1"/>
    <col min="1826" max="1872" width="1.140625" style="38"/>
    <col min="1873" max="1873" width="0.5703125" style="38" customWidth="1"/>
    <col min="1874" max="1905" width="0" style="38" hidden="1" customWidth="1"/>
    <col min="1906" max="1910" width="1.140625" style="38"/>
    <col min="1911" max="1911" width="5.28515625" style="38" bestFit="1" customWidth="1"/>
    <col min="1912" max="2065" width="1.140625" style="38"/>
    <col min="2066" max="2066" width="2.28515625" style="38" customWidth="1"/>
    <col min="2067" max="2080" width="1.140625" style="38"/>
    <col min="2081" max="2081" width="2.7109375" style="38" customWidth="1"/>
    <col min="2082" max="2128" width="1.140625" style="38"/>
    <col min="2129" max="2129" width="0.5703125" style="38" customWidth="1"/>
    <col min="2130" max="2161" width="0" style="38" hidden="1" customWidth="1"/>
    <col min="2162" max="2166" width="1.140625" style="38"/>
    <col min="2167" max="2167" width="5.28515625" style="38" bestFit="1" customWidth="1"/>
    <col min="2168" max="2321" width="1.140625" style="38"/>
    <col min="2322" max="2322" width="2.28515625" style="38" customWidth="1"/>
    <col min="2323" max="2336" width="1.140625" style="38"/>
    <col min="2337" max="2337" width="2.7109375" style="38" customWidth="1"/>
    <col min="2338" max="2384" width="1.140625" style="38"/>
    <col min="2385" max="2385" width="0.5703125" style="38" customWidth="1"/>
    <col min="2386" max="2417" width="0" style="38" hidden="1" customWidth="1"/>
    <col min="2418" max="2422" width="1.140625" style="38"/>
    <col min="2423" max="2423" width="5.28515625" style="38" bestFit="1" customWidth="1"/>
    <col min="2424" max="2577" width="1.140625" style="38"/>
    <col min="2578" max="2578" width="2.28515625" style="38" customWidth="1"/>
    <col min="2579" max="2592" width="1.140625" style="38"/>
    <col min="2593" max="2593" width="2.7109375" style="38" customWidth="1"/>
    <col min="2594" max="2640" width="1.140625" style="38"/>
    <col min="2641" max="2641" width="0.5703125" style="38" customWidth="1"/>
    <col min="2642" max="2673" width="0" style="38" hidden="1" customWidth="1"/>
    <col min="2674" max="2678" width="1.140625" style="38"/>
    <col min="2679" max="2679" width="5.28515625" style="38" bestFit="1" customWidth="1"/>
    <col min="2680" max="2833" width="1.140625" style="38"/>
    <col min="2834" max="2834" width="2.28515625" style="38" customWidth="1"/>
    <col min="2835" max="2848" width="1.140625" style="38"/>
    <col min="2849" max="2849" width="2.7109375" style="38" customWidth="1"/>
    <col min="2850" max="2896" width="1.140625" style="38"/>
    <col min="2897" max="2897" width="0.5703125" style="38" customWidth="1"/>
    <col min="2898" max="2929" width="0" style="38" hidden="1" customWidth="1"/>
    <col min="2930" max="2934" width="1.140625" style="38"/>
    <col min="2935" max="2935" width="5.28515625" style="38" bestFit="1" customWidth="1"/>
    <col min="2936" max="3089" width="1.140625" style="38"/>
    <col min="3090" max="3090" width="2.28515625" style="38" customWidth="1"/>
    <col min="3091" max="3104" width="1.140625" style="38"/>
    <col min="3105" max="3105" width="2.7109375" style="38" customWidth="1"/>
    <col min="3106" max="3152" width="1.140625" style="38"/>
    <col min="3153" max="3153" width="0.5703125" style="38" customWidth="1"/>
    <col min="3154" max="3185" width="0" style="38" hidden="1" customWidth="1"/>
    <col min="3186" max="3190" width="1.140625" style="38"/>
    <col min="3191" max="3191" width="5.28515625" style="38" bestFit="1" customWidth="1"/>
    <col min="3192" max="3345" width="1.140625" style="38"/>
    <col min="3346" max="3346" width="2.28515625" style="38" customWidth="1"/>
    <col min="3347" max="3360" width="1.140625" style="38"/>
    <col min="3361" max="3361" width="2.7109375" style="38" customWidth="1"/>
    <col min="3362" max="3408" width="1.140625" style="38"/>
    <col min="3409" max="3409" width="0.5703125" style="38" customWidth="1"/>
    <col min="3410" max="3441" width="0" style="38" hidden="1" customWidth="1"/>
    <col min="3442" max="3446" width="1.140625" style="38"/>
    <col min="3447" max="3447" width="5.28515625" style="38" bestFit="1" customWidth="1"/>
    <col min="3448" max="3601" width="1.140625" style="38"/>
    <col min="3602" max="3602" width="2.28515625" style="38" customWidth="1"/>
    <col min="3603" max="3616" width="1.140625" style="38"/>
    <col min="3617" max="3617" width="2.7109375" style="38" customWidth="1"/>
    <col min="3618" max="3664" width="1.140625" style="38"/>
    <col min="3665" max="3665" width="0.5703125" style="38" customWidth="1"/>
    <col min="3666" max="3697" width="0" style="38" hidden="1" customWidth="1"/>
    <col min="3698" max="3702" width="1.140625" style="38"/>
    <col min="3703" max="3703" width="5.28515625" style="38" bestFit="1" customWidth="1"/>
    <col min="3704" max="3857" width="1.140625" style="38"/>
    <col min="3858" max="3858" width="2.28515625" style="38" customWidth="1"/>
    <col min="3859" max="3872" width="1.140625" style="38"/>
    <col min="3873" max="3873" width="2.7109375" style="38" customWidth="1"/>
    <col min="3874" max="3920" width="1.140625" style="38"/>
    <col min="3921" max="3921" width="0.5703125" style="38" customWidth="1"/>
    <col min="3922" max="3953" width="0" style="38" hidden="1" customWidth="1"/>
    <col min="3954" max="3958" width="1.140625" style="38"/>
    <col min="3959" max="3959" width="5.28515625" style="38" bestFit="1" customWidth="1"/>
    <col min="3960" max="4113" width="1.140625" style="38"/>
    <col min="4114" max="4114" width="2.28515625" style="38" customWidth="1"/>
    <col min="4115" max="4128" width="1.140625" style="38"/>
    <col min="4129" max="4129" width="2.7109375" style="38" customWidth="1"/>
    <col min="4130" max="4176" width="1.140625" style="38"/>
    <col min="4177" max="4177" width="0.5703125" style="38" customWidth="1"/>
    <col min="4178" max="4209" width="0" style="38" hidden="1" customWidth="1"/>
    <col min="4210" max="4214" width="1.140625" style="38"/>
    <col min="4215" max="4215" width="5.28515625" style="38" bestFit="1" customWidth="1"/>
    <col min="4216" max="4369" width="1.140625" style="38"/>
    <col min="4370" max="4370" width="2.28515625" style="38" customWidth="1"/>
    <col min="4371" max="4384" width="1.140625" style="38"/>
    <col min="4385" max="4385" width="2.7109375" style="38" customWidth="1"/>
    <col min="4386" max="4432" width="1.140625" style="38"/>
    <col min="4433" max="4433" width="0.5703125" style="38" customWidth="1"/>
    <col min="4434" max="4465" width="0" style="38" hidden="1" customWidth="1"/>
    <col min="4466" max="4470" width="1.140625" style="38"/>
    <col min="4471" max="4471" width="5.28515625" style="38" bestFit="1" customWidth="1"/>
    <col min="4472" max="4625" width="1.140625" style="38"/>
    <col min="4626" max="4626" width="2.28515625" style="38" customWidth="1"/>
    <col min="4627" max="4640" width="1.140625" style="38"/>
    <col min="4641" max="4641" width="2.7109375" style="38" customWidth="1"/>
    <col min="4642" max="4688" width="1.140625" style="38"/>
    <col min="4689" max="4689" width="0.5703125" style="38" customWidth="1"/>
    <col min="4690" max="4721" width="0" style="38" hidden="1" customWidth="1"/>
    <col min="4722" max="4726" width="1.140625" style="38"/>
    <col min="4727" max="4727" width="5.28515625" style="38" bestFit="1" customWidth="1"/>
    <col min="4728" max="4881" width="1.140625" style="38"/>
    <col min="4882" max="4882" width="2.28515625" style="38" customWidth="1"/>
    <col min="4883" max="4896" width="1.140625" style="38"/>
    <col min="4897" max="4897" width="2.7109375" style="38" customWidth="1"/>
    <col min="4898" max="4944" width="1.140625" style="38"/>
    <col min="4945" max="4945" width="0.5703125" style="38" customWidth="1"/>
    <col min="4946" max="4977" width="0" style="38" hidden="1" customWidth="1"/>
    <col min="4978" max="4982" width="1.140625" style="38"/>
    <col min="4983" max="4983" width="5.28515625" style="38" bestFit="1" customWidth="1"/>
    <col min="4984" max="5137" width="1.140625" style="38"/>
    <col min="5138" max="5138" width="2.28515625" style="38" customWidth="1"/>
    <col min="5139" max="5152" width="1.140625" style="38"/>
    <col min="5153" max="5153" width="2.7109375" style="38" customWidth="1"/>
    <col min="5154" max="5200" width="1.140625" style="38"/>
    <col min="5201" max="5201" width="0.5703125" style="38" customWidth="1"/>
    <col min="5202" max="5233" width="0" style="38" hidden="1" customWidth="1"/>
    <col min="5234" max="5238" width="1.140625" style="38"/>
    <col min="5239" max="5239" width="5.28515625" style="38" bestFit="1" customWidth="1"/>
    <col min="5240" max="5393" width="1.140625" style="38"/>
    <col min="5394" max="5394" width="2.28515625" style="38" customWidth="1"/>
    <col min="5395" max="5408" width="1.140625" style="38"/>
    <col min="5409" max="5409" width="2.7109375" style="38" customWidth="1"/>
    <col min="5410" max="5456" width="1.140625" style="38"/>
    <col min="5457" max="5457" width="0.5703125" style="38" customWidth="1"/>
    <col min="5458" max="5489" width="0" style="38" hidden="1" customWidth="1"/>
    <col min="5490" max="5494" width="1.140625" style="38"/>
    <col min="5495" max="5495" width="5.28515625" style="38" bestFit="1" customWidth="1"/>
    <col min="5496" max="5649" width="1.140625" style="38"/>
    <col min="5650" max="5650" width="2.28515625" style="38" customWidth="1"/>
    <col min="5651" max="5664" width="1.140625" style="38"/>
    <col min="5665" max="5665" width="2.7109375" style="38" customWidth="1"/>
    <col min="5666" max="5712" width="1.140625" style="38"/>
    <col min="5713" max="5713" width="0.5703125" style="38" customWidth="1"/>
    <col min="5714" max="5745" width="0" style="38" hidden="1" customWidth="1"/>
    <col min="5746" max="5750" width="1.140625" style="38"/>
    <col min="5751" max="5751" width="5.28515625" style="38" bestFit="1" customWidth="1"/>
    <col min="5752" max="5905" width="1.140625" style="38"/>
    <col min="5906" max="5906" width="2.28515625" style="38" customWidth="1"/>
    <col min="5907" max="5920" width="1.140625" style="38"/>
    <col min="5921" max="5921" width="2.7109375" style="38" customWidth="1"/>
    <col min="5922" max="5968" width="1.140625" style="38"/>
    <col min="5969" max="5969" width="0.5703125" style="38" customWidth="1"/>
    <col min="5970" max="6001" width="0" style="38" hidden="1" customWidth="1"/>
    <col min="6002" max="6006" width="1.140625" style="38"/>
    <col min="6007" max="6007" width="5.28515625" style="38" bestFit="1" customWidth="1"/>
    <col min="6008" max="6161" width="1.140625" style="38"/>
    <col min="6162" max="6162" width="2.28515625" style="38" customWidth="1"/>
    <col min="6163" max="6176" width="1.140625" style="38"/>
    <col min="6177" max="6177" width="2.7109375" style="38" customWidth="1"/>
    <col min="6178" max="6224" width="1.140625" style="38"/>
    <col min="6225" max="6225" width="0.5703125" style="38" customWidth="1"/>
    <col min="6226" max="6257" width="0" style="38" hidden="1" customWidth="1"/>
    <col min="6258" max="6262" width="1.140625" style="38"/>
    <col min="6263" max="6263" width="5.28515625" style="38" bestFit="1" customWidth="1"/>
    <col min="6264" max="6417" width="1.140625" style="38"/>
    <col min="6418" max="6418" width="2.28515625" style="38" customWidth="1"/>
    <col min="6419" max="6432" width="1.140625" style="38"/>
    <col min="6433" max="6433" width="2.7109375" style="38" customWidth="1"/>
    <col min="6434" max="6480" width="1.140625" style="38"/>
    <col min="6481" max="6481" width="0.5703125" style="38" customWidth="1"/>
    <col min="6482" max="6513" width="0" style="38" hidden="1" customWidth="1"/>
    <col min="6514" max="6518" width="1.140625" style="38"/>
    <col min="6519" max="6519" width="5.28515625" style="38" bestFit="1" customWidth="1"/>
    <col min="6520" max="6673" width="1.140625" style="38"/>
    <col min="6674" max="6674" width="2.28515625" style="38" customWidth="1"/>
    <col min="6675" max="6688" width="1.140625" style="38"/>
    <col min="6689" max="6689" width="2.7109375" style="38" customWidth="1"/>
    <col min="6690" max="6736" width="1.140625" style="38"/>
    <col min="6737" max="6737" width="0.5703125" style="38" customWidth="1"/>
    <col min="6738" max="6769" width="0" style="38" hidden="1" customWidth="1"/>
    <col min="6770" max="6774" width="1.140625" style="38"/>
    <col min="6775" max="6775" width="5.28515625" style="38" bestFit="1" customWidth="1"/>
    <col min="6776" max="6929" width="1.140625" style="38"/>
    <col min="6930" max="6930" width="2.28515625" style="38" customWidth="1"/>
    <col min="6931" max="6944" width="1.140625" style="38"/>
    <col min="6945" max="6945" width="2.7109375" style="38" customWidth="1"/>
    <col min="6946" max="6992" width="1.140625" style="38"/>
    <col min="6993" max="6993" width="0.5703125" style="38" customWidth="1"/>
    <col min="6994" max="7025" width="0" style="38" hidden="1" customWidth="1"/>
    <col min="7026" max="7030" width="1.140625" style="38"/>
    <col min="7031" max="7031" width="5.28515625" style="38" bestFit="1" customWidth="1"/>
    <col min="7032" max="7185" width="1.140625" style="38"/>
    <col min="7186" max="7186" width="2.28515625" style="38" customWidth="1"/>
    <col min="7187" max="7200" width="1.140625" style="38"/>
    <col min="7201" max="7201" width="2.7109375" style="38" customWidth="1"/>
    <col min="7202" max="7248" width="1.140625" style="38"/>
    <col min="7249" max="7249" width="0.5703125" style="38" customWidth="1"/>
    <col min="7250" max="7281" width="0" style="38" hidden="1" customWidth="1"/>
    <col min="7282" max="7286" width="1.140625" style="38"/>
    <col min="7287" max="7287" width="5.28515625" style="38" bestFit="1" customWidth="1"/>
    <col min="7288" max="7441" width="1.140625" style="38"/>
    <col min="7442" max="7442" width="2.28515625" style="38" customWidth="1"/>
    <col min="7443" max="7456" width="1.140625" style="38"/>
    <col min="7457" max="7457" width="2.7109375" style="38" customWidth="1"/>
    <col min="7458" max="7504" width="1.140625" style="38"/>
    <col min="7505" max="7505" width="0.5703125" style="38" customWidth="1"/>
    <col min="7506" max="7537" width="0" style="38" hidden="1" customWidth="1"/>
    <col min="7538" max="7542" width="1.140625" style="38"/>
    <col min="7543" max="7543" width="5.28515625" style="38" bestFit="1" customWidth="1"/>
    <col min="7544" max="7697" width="1.140625" style="38"/>
    <col min="7698" max="7698" width="2.28515625" style="38" customWidth="1"/>
    <col min="7699" max="7712" width="1.140625" style="38"/>
    <col min="7713" max="7713" width="2.7109375" style="38" customWidth="1"/>
    <col min="7714" max="7760" width="1.140625" style="38"/>
    <col min="7761" max="7761" width="0.5703125" style="38" customWidth="1"/>
    <col min="7762" max="7793" width="0" style="38" hidden="1" customWidth="1"/>
    <col min="7794" max="7798" width="1.140625" style="38"/>
    <col min="7799" max="7799" width="5.28515625" style="38" bestFit="1" customWidth="1"/>
    <col min="7800" max="7953" width="1.140625" style="38"/>
    <col min="7954" max="7954" width="2.28515625" style="38" customWidth="1"/>
    <col min="7955" max="7968" width="1.140625" style="38"/>
    <col min="7969" max="7969" width="2.7109375" style="38" customWidth="1"/>
    <col min="7970" max="8016" width="1.140625" style="38"/>
    <col min="8017" max="8017" width="0.5703125" style="38" customWidth="1"/>
    <col min="8018" max="8049" width="0" style="38" hidden="1" customWidth="1"/>
    <col min="8050" max="8054" width="1.140625" style="38"/>
    <col min="8055" max="8055" width="5.28515625" style="38" bestFit="1" customWidth="1"/>
    <col min="8056" max="8209" width="1.140625" style="38"/>
    <col min="8210" max="8210" width="2.28515625" style="38" customWidth="1"/>
    <col min="8211" max="8224" width="1.140625" style="38"/>
    <col min="8225" max="8225" width="2.7109375" style="38" customWidth="1"/>
    <col min="8226" max="8272" width="1.140625" style="38"/>
    <col min="8273" max="8273" width="0.5703125" style="38" customWidth="1"/>
    <col min="8274" max="8305" width="0" style="38" hidden="1" customWidth="1"/>
    <col min="8306" max="8310" width="1.140625" style="38"/>
    <col min="8311" max="8311" width="5.28515625" style="38" bestFit="1" customWidth="1"/>
    <col min="8312" max="8465" width="1.140625" style="38"/>
    <col min="8466" max="8466" width="2.28515625" style="38" customWidth="1"/>
    <col min="8467" max="8480" width="1.140625" style="38"/>
    <col min="8481" max="8481" width="2.7109375" style="38" customWidth="1"/>
    <col min="8482" max="8528" width="1.140625" style="38"/>
    <col min="8529" max="8529" width="0.5703125" style="38" customWidth="1"/>
    <col min="8530" max="8561" width="0" style="38" hidden="1" customWidth="1"/>
    <col min="8562" max="8566" width="1.140625" style="38"/>
    <col min="8567" max="8567" width="5.28515625" style="38" bestFit="1" customWidth="1"/>
    <col min="8568" max="8721" width="1.140625" style="38"/>
    <col min="8722" max="8722" width="2.28515625" style="38" customWidth="1"/>
    <col min="8723" max="8736" width="1.140625" style="38"/>
    <col min="8737" max="8737" width="2.7109375" style="38" customWidth="1"/>
    <col min="8738" max="8784" width="1.140625" style="38"/>
    <col min="8785" max="8785" width="0.5703125" style="38" customWidth="1"/>
    <col min="8786" max="8817" width="0" style="38" hidden="1" customWidth="1"/>
    <col min="8818" max="8822" width="1.140625" style="38"/>
    <col min="8823" max="8823" width="5.28515625" style="38" bestFit="1" customWidth="1"/>
    <col min="8824" max="8977" width="1.140625" style="38"/>
    <col min="8978" max="8978" width="2.28515625" style="38" customWidth="1"/>
    <col min="8979" max="8992" width="1.140625" style="38"/>
    <col min="8993" max="8993" width="2.7109375" style="38" customWidth="1"/>
    <col min="8994" max="9040" width="1.140625" style="38"/>
    <col min="9041" max="9041" width="0.5703125" style="38" customWidth="1"/>
    <col min="9042" max="9073" width="0" style="38" hidden="1" customWidth="1"/>
    <col min="9074" max="9078" width="1.140625" style="38"/>
    <col min="9079" max="9079" width="5.28515625" style="38" bestFit="1" customWidth="1"/>
    <col min="9080" max="9233" width="1.140625" style="38"/>
    <col min="9234" max="9234" width="2.28515625" style="38" customWidth="1"/>
    <col min="9235" max="9248" width="1.140625" style="38"/>
    <col min="9249" max="9249" width="2.7109375" style="38" customWidth="1"/>
    <col min="9250" max="9296" width="1.140625" style="38"/>
    <col min="9297" max="9297" width="0.5703125" style="38" customWidth="1"/>
    <col min="9298" max="9329" width="0" style="38" hidden="1" customWidth="1"/>
    <col min="9330" max="9334" width="1.140625" style="38"/>
    <col min="9335" max="9335" width="5.28515625" style="38" bestFit="1" customWidth="1"/>
    <col min="9336" max="9489" width="1.140625" style="38"/>
    <col min="9490" max="9490" width="2.28515625" style="38" customWidth="1"/>
    <col min="9491" max="9504" width="1.140625" style="38"/>
    <col min="9505" max="9505" width="2.7109375" style="38" customWidth="1"/>
    <col min="9506" max="9552" width="1.140625" style="38"/>
    <col min="9553" max="9553" width="0.5703125" style="38" customWidth="1"/>
    <col min="9554" max="9585" width="0" style="38" hidden="1" customWidth="1"/>
    <col min="9586" max="9590" width="1.140625" style="38"/>
    <col min="9591" max="9591" width="5.28515625" style="38" bestFit="1" customWidth="1"/>
    <col min="9592" max="9745" width="1.140625" style="38"/>
    <col min="9746" max="9746" width="2.28515625" style="38" customWidth="1"/>
    <col min="9747" max="9760" width="1.140625" style="38"/>
    <col min="9761" max="9761" width="2.7109375" style="38" customWidth="1"/>
    <col min="9762" max="9808" width="1.140625" style="38"/>
    <col min="9809" max="9809" width="0.5703125" style="38" customWidth="1"/>
    <col min="9810" max="9841" width="0" style="38" hidden="1" customWidth="1"/>
    <col min="9842" max="9846" width="1.140625" style="38"/>
    <col min="9847" max="9847" width="5.28515625" style="38" bestFit="1" customWidth="1"/>
    <col min="9848" max="10001" width="1.140625" style="38"/>
    <col min="10002" max="10002" width="2.28515625" style="38" customWidth="1"/>
    <col min="10003" max="10016" width="1.140625" style="38"/>
    <col min="10017" max="10017" width="2.7109375" style="38" customWidth="1"/>
    <col min="10018" max="10064" width="1.140625" style="38"/>
    <col min="10065" max="10065" width="0.5703125" style="38" customWidth="1"/>
    <col min="10066" max="10097" width="0" style="38" hidden="1" customWidth="1"/>
    <col min="10098" max="10102" width="1.140625" style="38"/>
    <col min="10103" max="10103" width="5.28515625" style="38" bestFit="1" customWidth="1"/>
    <col min="10104" max="10257" width="1.140625" style="38"/>
    <col min="10258" max="10258" width="2.28515625" style="38" customWidth="1"/>
    <col min="10259" max="10272" width="1.140625" style="38"/>
    <col min="10273" max="10273" width="2.7109375" style="38" customWidth="1"/>
    <col min="10274" max="10320" width="1.140625" style="38"/>
    <col min="10321" max="10321" width="0.5703125" style="38" customWidth="1"/>
    <col min="10322" max="10353" width="0" style="38" hidden="1" customWidth="1"/>
    <col min="10354" max="10358" width="1.140625" style="38"/>
    <col min="10359" max="10359" width="5.28515625" style="38" bestFit="1" customWidth="1"/>
    <col min="10360" max="10513" width="1.140625" style="38"/>
    <col min="10514" max="10514" width="2.28515625" style="38" customWidth="1"/>
    <col min="10515" max="10528" width="1.140625" style="38"/>
    <col min="10529" max="10529" width="2.7109375" style="38" customWidth="1"/>
    <col min="10530" max="10576" width="1.140625" style="38"/>
    <col min="10577" max="10577" width="0.5703125" style="38" customWidth="1"/>
    <col min="10578" max="10609" width="0" style="38" hidden="1" customWidth="1"/>
    <col min="10610" max="10614" width="1.140625" style="38"/>
    <col min="10615" max="10615" width="5.28515625" style="38" bestFit="1" customWidth="1"/>
    <col min="10616" max="10769" width="1.140625" style="38"/>
    <col min="10770" max="10770" width="2.28515625" style="38" customWidth="1"/>
    <col min="10771" max="10784" width="1.140625" style="38"/>
    <col min="10785" max="10785" width="2.7109375" style="38" customWidth="1"/>
    <col min="10786" max="10832" width="1.140625" style="38"/>
    <col min="10833" max="10833" width="0.5703125" style="38" customWidth="1"/>
    <col min="10834" max="10865" width="0" style="38" hidden="1" customWidth="1"/>
    <col min="10866" max="10870" width="1.140625" style="38"/>
    <col min="10871" max="10871" width="5.28515625" style="38" bestFit="1" customWidth="1"/>
    <col min="10872" max="11025" width="1.140625" style="38"/>
    <col min="11026" max="11026" width="2.28515625" style="38" customWidth="1"/>
    <col min="11027" max="11040" width="1.140625" style="38"/>
    <col min="11041" max="11041" width="2.7109375" style="38" customWidth="1"/>
    <col min="11042" max="11088" width="1.140625" style="38"/>
    <col min="11089" max="11089" width="0.5703125" style="38" customWidth="1"/>
    <col min="11090" max="11121" width="0" style="38" hidden="1" customWidth="1"/>
    <col min="11122" max="11126" width="1.140625" style="38"/>
    <col min="11127" max="11127" width="5.28515625" style="38" bestFit="1" customWidth="1"/>
    <col min="11128" max="11281" width="1.140625" style="38"/>
    <col min="11282" max="11282" width="2.28515625" style="38" customWidth="1"/>
    <col min="11283" max="11296" width="1.140625" style="38"/>
    <col min="11297" max="11297" width="2.7109375" style="38" customWidth="1"/>
    <col min="11298" max="11344" width="1.140625" style="38"/>
    <col min="11345" max="11345" width="0.5703125" style="38" customWidth="1"/>
    <col min="11346" max="11377" width="0" style="38" hidden="1" customWidth="1"/>
    <col min="11378" max="11382" width="1.140625" style="38"/>
    <col min="11383" max="11383" width="5.28515625" style="38" bestFit="1" customWidth="1"/>
    <col min="11384" max="11537" width="1.140625" style="38"/>
    <col min="11538" max="11538" width="2.28515625" style="38" customWidth="1"/>
    <col min="11539" max="11552" width="1.140625" style="38"/>
    <col min="11553" max="11553" width="2.7109375" style="38" customWidth="1"/>
    <col min="11554" max="11600" width="1.140625" style="38"/>
    <col min="11601" max="11601" width="0.5703125" style="38" customWidth="1"/>
    <col min="11602" max="11633" width="0" style="38" hidden="1" customWidth="1"/>
    <col min="11634" max="11638" width="1.140625" style="38"/>
    <col min="11639" max="11639" width="5.28515625" style="38" bestFit="1" customWidth="1"/>
    <col min="11640" max="11793" width="1.140625" style="38"/>
    <col min="11794" max="11794" width="2.28515625" style="38" customWidth="1"/>
    <col min="11795" max="11808" width="1.140625" style="38"/>
    <col min="11809" max="11809" width="2.7109375" style="38" customWidth="1"/>
    <col min="11810" max="11856" width="1.140625" style="38"/>
    <col min="11857" max="11857" width="0.5703125" style="38" customWidth="1"/>
    <col min="11858" max="11889" width="0" style="38" hidden="1" customWidth="1"/>
    <col min="11890" max="11894" width="1.140625" style="38"/>
    <col min="11895" max="11895" width="5.28515625" style="38" bestFit="1" customWidth="1"/>
    <col min="11896" max="12049" width="1.140625" style="38"/>
    <col min="12050" max="12050" width="2.28515625" style="38" customWidth="1"/>
    <col min="12051" max="12064" width="1.140625" style="38"/>
    <col min="12065" max="12065" width="2.7109375" style="38" customWidth="1"/>
    <col min="12066" max="12112" width="1.140625" style="38"/>
    <col min="12113" max="12113" width="0.5703125" style="38" customWidth="1"/>
    <col min="12114" max="12145" width="0" style="38" hidden="1" customWidth="1"/>
    <col min="12146" max="12150" width="1.140625" style="38"/>
    <col min="12151" max="12151" width="5.28515625" style="38" bestFit="1" customWidth="1"/>
    <col min="12152" max="12305" width="1.140625" style="38"/>
    <col min="12306" max="12306" width="2.28515625" style="38" customWidth="1"/>
    <col min="12307" max="12320" width="1.140625" style="38"/>
    <col min="12321" max="12321" width="2.7109375" style="38" customWidth="1"/>
    <col min="12322" max="12368" width="1.140625" style="38"/>
    <col min="12369" max="12369" width="0.5703125" style="38" customWidth="1"/>
    <col min="12370" max="12401" width="0" style="38" hidden="1" customWidth="1"/>
    <col min="12402" max="12406" width="1.140625" style="38"/>
    <col min="12407" max="12407" width="5.28515625" style="38" bestFit="1" customWidth="1"/>
    <col min="12408" max="12561" width="1.140625" style="38"/>
    <col min="12562" max="12562" width="2.28515625" style="38" customWidth="1"/>
    <col min="12563" max="12576" width="1.140625" style="38"/>
    <col min="12577" max="12577" width="2.7109375" style="38" customWidth="1"/>
    <col min="12578" max="12624" width="1.140625" style="38"/>
    <col min="12625" max="12625" width="0.5703125" style="38" customWidth="1"/>
    <col min="12626" max="12657" width="0" style="38" hidden="1" customWidth="1"/>
    <col min="12658" max="12662" width="1.140625" style="38"/>
    <col min="12663" max="12663" width="5.28515625" style="38" bestFit="1" customWidth="1"/>
    <col min="12664" max="12817" width="1.140625" style="38"/>
    <col min="12818" max="12818" width="2.28515625" style="38" customWidth="1"/>
    <col min="12819" max="12832" width="1.140625" style="38"/>
    <col min="12833" max="12833" width="2.7109375" style="38" customWidth="1"/>
    <col min="12834" max="12880" width="1.140625" style="38"/>
    <col min="12881" max="12881" width="0.5703125" style="38" customWidth="1"/>
    <col min="12882" max="12913" width="0" style="38" hidden="1" customWidth="1"/>
    <col min="12914" max="12918" width="1.140625" style="38"/>
    <col min="12919" max="12919" width="5.28515625" style="38" bestFit="1" customWidth="1"/>
    <col min="12920" max="13073" width="1.140625" style="38"/>
    <col min="13074" max="13074" width="2.28515625" style="38" customWidth="1"/>
    <col min="13075" max="13088" width="1.140625" style="38"/>
    <col min="13089" max="13089" width="2.7109375" style="38" customWidth="1"/>
    <col min="13090" max="13136" width="1.140625" style="38"/>
    <col min="13137" max="13137" width="0.5703125" style="38" customWidth="1"/>
    <col min="13138" max="13169" width="0" style="38" hidden="1" customWidth="1"/>
    <col min="13170" max="13174" width="1.140625" style="38"/>
    <col min="13175" max="13175" width="5.28515625" style="38" bestFit="1" customWidth="1"/>
    <col min="13176" max="13329" width="1.140625" style="38"/>
    <col min="13330" max="13330" width="2.28515625" style="38" customWidth="1"/>
    <col min="13331" max="13344" width="1.140625" style="38"/>
    <col min="13345" max="13345" width="2.7109375" style="38" customWidth="1"/>
    <col min="13346" max="13392" width="1.140625" style="38"/>
    <col min="13393" max="13393" width="0.5703125" style="38" customWidth="1"/>
    <col min="13394" max="13425" width="0" style="38" hidden="1" customWidth="1"/>
    <col min="13426" max="13430" width="1.140625" style="38"/>
    <col min="13431" max="13431" width="5.28515625" style="38" bestFit="1" customWidth="1"/>
    <col min="13432" max="13585" width="1.140625" style="38"/>
    <col min="13586" max="13586" width="2.28515625" style="38" customWidth="1"/>
    <col min="13587" max="13600" width="1.140625" style="38"/>
    <col min="13601" max="13601" width="2.7109375" style="38" customWidth="1"/>
    <col min="13602" max="13648" width="1.140625" style="38"/>
    <col min="13649" max="13649" width="0.5703125" style="38" customWidth="1"/>
    <col min="13650" max="13681" width="0" style="38" hidden="1" customWidth="1"/>
    <col min="13682" max="13686" width="1.140625" style="38"/>
    <col min="13687" max="13687" width="5.28515625" style="38" bestFit="1" customWidth="1"/>
    <col min="13688" max="13841" width="1.140625" style="38"/>
    <col min="13842" max="13842" width="2.28515625" style="38" customWidth="1"/>
    <col min="13843" max="13856" width="1.140625" style="38"/>
    <col min="13857" max="13857" width="2.7109375" style="38" customWidth="1"/>
    <col min="13858" max="13904" width="1.140625" style="38"/>
    <col min="13905" max="13905" width="0.5703125" style="38" customWidth="1"/>
    <col min="13906" max="13937" width="0" style="38" hidden="1" customWidth="1"/>
    <col min="13938" max="13942" width="1.140625" style="38"/>
    <col min="13943" max="13943" width="5.28515625" style="38" bestFit="1" customWidth="1"/>
    <col min="13944" max="14097" width="1.140625" style="38"/>
    <col min="14098" max="14098" width="2.28515625" style="38" customWidth="1"/>
    <col min="14099" max="14112" width="1.140625" style="38"/>
    <col min="14113" max="14113" width="2.7109375" style="38" customWidth="1"/>
    <col min="14114" max="14160" width="1.140625" style="38"/>
    <col min="14161" max="14161" width="0.5703125" style="38" customWidth="1"/>
    <col min="14162" max="14193" width="0" style="38" hidden="1" customWidth="1"/>
    <col min="14194" max="14198" width="1.140625" style="38"/>
    <col min="14199" max="14199" width="5.28515625" style="38" bestFit="1" customWidth="1"/>
    <col min="14200" max="14353" width="1.140625" style="38"/>
    <col min="14354" max="14354" width="2.28515625" style="38" customWidth="1"/>
    <col min="14355" max="14368" width="1.140625" style="38"/>
    <col min="14369" max="14369" width="2.7109375" style="38" customWidth="1"/>
    <col min="14370" max="14416" width="1.140625" style="38"/>
    <col min="14417" max="14417" width="0.5703125" style="38" customWidth="1"/>
    <col min="14418" max="14449" width="0" style="38" hidden="1" customWidth="1"/>
    <col min="14450" max="14454" width="1.140625" style="38"/>
    <col min="14455" max="14455" width="5.28515625" style="38" bestFit="1" customWidth="1"/>
    <col min="14456" max="14609" width="1.140625" style="38"/>
    <col min="14610" max="14610" width="2.28515625" style="38" customWidth="1"/>
    <col min="14611" max="14624" width="1.140625" style="38"/>
    <col min="14625" max="14625" width="2.7109375" style="38" customWidth="1"/>
    <col min="14626" max="14672" width="1.140625" style="38"/>
    <col min="14673" max="14673" width="0.5703125" style="38" customWidth="1"/>
    <col min="14674" max="14705" width="0" style="38" hidden="1" customWidth="1"/>
    <col min="14706" max="14710" width="1.140625" style="38"/>
    <col min="14711" max="14711" width="5.28515625" style="38" bestFit="1" customWidth="1"/>
    <col min="14712" max="14865" width="1.140625" style="38"/>
    <col min="14866" max="14866" width="2.28515625" style="38" customWidth="1"/>
    <col min="14867" max="14880" width="1.140625" style="38"/>
    <col min="14881" max="14881" width="2.7109375" style="38" customWidth="1"/>
    <col min="14882" max="14928" width="1.140625" style="38"/>
    <col min="14929" max="14929" width="0.5703125" style="38" customWidth="1"/>
    <col min="14930" max="14961" width="0" style="38" hidden="1" customWidth="1"/>
    <col min="14962" max="14966" width="1.140625" style="38"/>
    <col min="14967" max="14967" width="5.28515625" style="38" bestFit="1" customWidth="1"/>
    <col min="14968" max="15121" width="1.140625" style="38"/>
    <col min="15122" max="15122" width="2.28515625" style="38" customWidth="1"/>
    <col min="15123" max="15136" width="1.140625" style="38"/>
    <col min="15137" max="15137" width="2.7109375" style="38" customWidth="1"/>
    <col min="15138" max="15184" width="1.140625" style="38"/>
    <col min="15185" max="15185" width="0.5703125" style="38" customWidth="1"/>
    <col min="15186" max="15217" width="0" style="38" hidden="1" customWidth="1"/>
    <col min="15218" max="15222" width="1.140625" style="38"/>
    <col min="15223" max="15223" width="5.28515625" style="38" bestFit="1" customWidth="1"/>
    <col min="15224" max="15377" width="1.140625" style="38"/>
    <col min="15378" max="15378" width="2.28515625" style="38" customWidth="1"/>
    <col min="15379" max="15392" width="1.140625" style="38"/>
    <col min="15393" max="15393" width="2.7109375" style="38" customWidth="1"/>
    <col min="15394" max="15440" width="1.140625" style="38"/>
    <col min="15441" max="15441" width="0.5703125" style="38" customWidth="1"/>
    <col min="15442" max="15473" width="0" style="38" hidden="1" customWidth="1"/>
    <col min="15474" max="15478" width="1.140625" style="38"/>
    <col min="15479" max="15479" width="5.28515625" style="38" bestFit="1" customWidth="1"/>
    <col min="15480" max="15633" width="1.140625" style="38"/>
    <col min="15634" max="15634" width="2.28515625" style="38" customWidth="1"/>
    <col min="15635" max="15648" width="1.140625" style="38"/>
    <col min="15649" max="15649" width="2.7109375" style="38" customWidth="1"/>
    <col min="15650" max="15696" width="1.140625" style="38"/>
    <col min="15697" max="15697" width="0.5703125" style="38" customWidth="1"/>
    <col min="15698" max="15729" width="0" style="38" hidden="1" customWidth="1"/>
    <col min="15730" max="15734" width="1.140625" style="38"/>
    <col min="15735" max="15735" width="5.28515625" style="38" bestFit="1" customWidth="1"/>
    <col min="15736" max="15889" width="1.140625" style="38"/>
    <col min="15890" max="15890" width="2.28515625" style="38" customWidth="1"/>
    <col min="15891" max="15904" width="1.140625" style="38"/>
    <col min="15905" max="15905" width="2.7109375" style="38" customWidth="1"/>
    <col min="15906" max="15952" width="1.140625" style="38"/>
    <col min="15953" max="15953" width="0.5703125" style="38" customWidth="1"/>
    <col min="15954" max="15985" width="0" style="38" hidden="1" customWidth="1"/>
    <col min="15986" max="15990" width="1.140625" style="38"/>
    <col min="15991" max="15991" width="5.28515625" style="38" bestFit="1" customWidth="1"/>
    <col min="15992" max="16145" width="1.140625" style="38"/>
    <col min="16146" max="16146" width="2.28515625" style="38" customWidth="1"/>
    <col min="16147" max="16160" width="1.140625" style="38"/>
    <col min="16161" max="16161" width="2.7109375" style="38" customWidth="1"/>
    <col min="16162" max="16208" width="1.140625" style="38"/>
    <col min="16209" max="16209" width="0.5703125" style="38" customWidth="1"/>
    <col min="16210" max="16241" width="0" style="38" hidden="1" customWidth="1"/>
    <col min="16242" max="16246" width="1.140625" style="38"/>
    <col min="16247" max="16247" width="5.28515625" style="38" bestFit="1" customWidth="1"/>
    <col min="16248" max="16384" width="1.140625" style="38"/>
  </cols>
  <sheetData>
    <row r="1" spans="1:113" s="49" customFormat="1" ht="51.75" customHeight="1">
      <c r="A1" s="588" t="s">
        <v>344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L1" s="588"/>
      <c r="BM1" s="588"/>
      <c r="BN1" s="588"/>
      <c r="BO1" s="588"/>
      <c r="BP1" s="588"/>
      <c r="BQ1" s="588"/>
      <c r="BR1" s="588"/>
      <c r="BS1" s="588"/>
      <c r="BT1" s="588"/>
      <c r="BU1" s="588"/>
      <c r="BV1" s="588"/>
      <c r="BW1" s="588"/>
      <c r="BX1" s="588"/>
      <c r="BY1" s="588"/>
      <c r="BZ1" s="588"/>
      <c r="CA1" s="588"/>
      <c r="CB1" s="588"/>
      <c r="CC1" s="588"/>
      <c r="CG1" s="143"/>
    </row>
    <row r="2" spans="1:113" s="30" customFormat="1" ht="15">
      <c r="A2" s="107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</row>
    <row r="3" spans="1:113" s="31" customFormat="1" ht="15">
      <c r="A3" s="389" t="s">
        <v>400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89"/>
      <c r="AN3" s="389"/>
      <c r="AO3" s="389"/>
      <c r="AP3" s="389"/>
      <c r="AQ3" s="389"/>
      <c r="AR3" s="389"/>
      <c r="AS3" s="389"/>
      <c r="AT3" s="389"/>
      <c r="AU3" s="389"/>
      <c r="AV3" s="389"/>
      <c r="AW3" s="389"/>
      <c r="AX3" s="389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</row>
    <row r="4" spans="1:113" s="31" customFormat="1" ht="15">
      <c r="A4" s="389" t="s">
        <v>161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570" t="s">
        <v>401</v>
      </c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  <c r="BV4" s="570"/>
      <c r="BW4" s="570"/>
      <c r="BX4" s="570"/>
      <c r="BY4" s="570"/>
      <c r="BZ4" s="570"/>
      <c r="CA4" s="570"/>
      <c r="CB4" s="570"/>
    </row>
    <row r="5" spans="1:113" s="31" customFormat="1" ht="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</row>
    <row r="6" spans="1:113" s="31" customFormat="1" ht="15">
      <c r="A6" s="33" t="s">
        <v>162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570" t="s">
        <v>172</v>
      </c>
      <c r="T6" s="570"/>
      <c r="U6" s="570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570"/>
      <c r="AG6" s="570"/>
      <c r="AH6" s="570"/>
      <c r="AI6" s="570"/>
      <c r="AJ6" s="570"/>
      <c r="AK6" s="570"/>
      <c r="AL6" s="570"/>
      <c r="AM6" s="570"/>
      <c r="AN6" s="570"/>
      <c r="AO6" s="570"/>
      <c r="AP6" s="570"/>
      <c r="AQ6" s="570"/>
      <c r="AR6" s="570"/>
      <c r="AS6" s="570"/>
      <c r="AT6" s="570"/>
      <c r="AU6" s="570"/>
      <c r="AV6" s="570"/>
      <c r="AW6" s="570"/>
      <c r="AX6" s="570"/>
      <c r="AY6" s="570"/>
      <c r="AZ6" s="570"/>
      <c r="BA6" s="570"/>
      <c r="BB6" s="570"/>
      <c r="BC6" s="570"/>
      <c r="BD6" s="570"/>
      <c r="BE6" s="570"/>
      <c r="BF6" s="570"/>
      <c r="BG6" s="570"/>
      <c r="BH6" s="570"/>
      <c r="BI6" s="570"/>
      <c r="BJ6" s="570"/>
      <c r="BK6" s="570"/>
      <c r="BL6" s="570"/>
      <c r="BM6" s="570"/>
      <c r="BN6" s="570"/>
      <c r="BO6" s="570"/>
      <c r="BP6" s="570"/>
      <c r="BQ6" s="570"/>
      <c r="BR6" s="570"/>
      <c r="BS6" s="570"/>
      <c r="BT6" s="570"/>
      <c r="BU6" s="570"/>
      <c r="BV6" s="570"/>
      <c r="BW6" s="570"/>
      <c r="BX6" s="570"/>
      <c r="BY6" s="570"/>
      <c r="BZ6" s="570"/>
      <c r="CA6" s="570"/>
      <c r="CB6" s="570"/>
    </row>
    <row r="7" spans="1:113" s="31" customFormat="1" ht="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</row>
    <row r="8" spans="1:113" s="31" customFormat="1" ht="30" customHeight="1">
      <c r="A8" s="33" t="s">
        <v>164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571" t="s">
        <v>402</v>
      </c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571"/>
      <c r="AZ8" s="571"/>
      <c r="BA8" s="571"/>
      <c r="BB8" s="571"/>
      <c r="BC8" s="571"/>
      <c r="BD8" s="571"/>
      <c r="BE8" s="571"/>
      <c r="BF8" s="571"/>
      <c r="BG8" s="571"/>
      <c r="BH8" s="571"/>
      <c r="BI8" s="571"/>
      <c r="BJ8" s="571"/>
      <c r="BK8" s="571"/>
      <c r="BL8" s="571"/>
      <c r="BM8" s="571"/>
      <c r="BN8" s="571"/>
      <c r="BO8" s="571"/>
      <c r="BP8" s="571"/>
      <c r="BQ8" s="571"/>
      <c r="BR8" s="571"/>
      <c r="BS8" s="571"/>
      <c r="BT8" s="571"/>
      <c r="BU8" s="571"/>
      <c r="BV8" s="571"/>
      <c r="BW8" s="571"/>
      <c r="BX8" s="571"/>
      <c r="BY8" s="571"/>
      <c r="BZ8" s="571"/>
      <c r="CA8" s="571"/>
      <c r="CB8" s="571"/>
    </row>
    <row r="9" spans="1:113" s="31" customFormat="1" ht="15">
      <c r="A9" s="33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</row>
    <row r="10" spans="1:113" s="31" customFormat="1" ht="15">
      <c r="A10" s="930" t="s">
        <v>414</v>
      </c>
      <c r="B10" s="930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0"/>
      <c r="AK10" s="930"/>
      <c r="AL10" s="930"/>
      <c r="AM10" s="930"/>
      <c r="AN10" s="930"/>
      <c r="AO10" s="930"/>
      <c r="AP10" s="930"/>
      <c r="AQ10" s="930"/>
      <c r="AR10" s="930"/>
      <c r="AS10" s="930"/>
      <c r="AT10" s="930"/>
      <c r="AU10" s="930"/>
      <c r="AV10" s="930"/>
      <c r="AW10" s="930"/>
      <c r="AX10" s="930"/>
      <c r="AY10" s="930"/>
      <c r="AZ10" s="930"/>
      <c r="BA10" s="930"/>
      <c r="BB10" s="930"/>
      <c r="BC10" s="930"/>
      <c r="BD10" s="930"/>
      <c r="BE10" s="930"/>
      <c r="BF10" s="930"/>
      <c r="BG10" s="930"/>
      <c r="BH10" s="930"/>
      <c r="BI10" s="930"/>
      <c r="BJ10" s="930"/>
      <c r="BK10" s="930"/>
      <c r="BL10" s="930"/>
      <c r="BM10" s="930"/>
      <c r="BN10" s="930"/>
      <c r="BO10" s="930"/>
      <c r="BP10" s="930"/>
      <c r="BQ10" s="930"/>
      <c r="BR10" s="930"/>
      <c r="BS10" s="930"/>
      <c r="BT10" s="930"/>
      <c r="BU10" s="930"/>
      <c r="BV10" s="930"/>
      <c r="BW10" s="930"/>
      <c r="BX10" s="930"/>
      <c r="BY10" s="930"/>
      <c r="BZ10" s="930"/>
      <c r="CA10" s="930"/>
      <c r="CB10" s="930"/>
    </row>
    <row r="11" spans="1:113" s="31" customFormat="1" ht="15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</row>
    <row r="12" spans="1:113" s="31" customFormat="1" ht="15">
      <c r="A12" s="370" t="s">
        <v>187</v>
      </c>
      <c r="B12" s="371"/>
      <c r="C12" s="371"/>
      <c r="D12" s="372"/>
      <c r="E12" s="423" t="s">
        <v>17</v>
      </c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379" t="s">
        <v>295</v>
      </c>
      <c r="AK12" s="340"/>
      <c r="AL12" s="340"/>
      <c r="AM12" s="340"/>
      <c r="AN12" s="340"/>
      <c r="AO12" s="340"/>
      <c r="AP12" s="340"/>
      <c r="AQ12" s="340"/>
      <c r="AR12" s="379" t="s">
        <v>296</v>
      </c>
      <c r="AS12" s="340"/>
      <c r="AT12" s="340"/>
      <c r="AU12" s="340"/>
      <c r="AV12" s="340"/>
      <c r="AW12" s="340"/>
      <c r="AX12" s="379" t="s">
        <v>297</v>
      </c>
      <c r="AY12" s="340"/>
      <c r="AZ12" s="340"/>
      <c r="BA12" s="340"/>
      <c r="BB12" s="340"/>
      <c r="BC12" s="340"/>
      <c r="BD12" s="340"/>
      <c r="BE12" s="379" t="s">
        <v>298</v>
      </c>
      <c r="BF12" s="340"/>
      <c r="BG12" s="340"/>
      <c r="BH12" s="340"/>
      <c r="BI12" s="340"/>
      <c r="BJ12" s="340"/>
      <c r="BK12" s="340"/>
      <c r="BL12" s="340"/>
      <c r="BM12" s="340"/>
      <c r="BN12" s="340"/>
      <c r="BO12" s="340"/>
      <c r="BP12" s="340"/>
      <c r="BQ12" s="340"/>
      <c r="BR12" s="340"/>
      <c r="BS12" s="340"/>
      <c r="BT12" s="340"/>
      <c r="BU12" s="340"/>
      <c r="BV12" s="340"/>
      <c r="BW12" s="340"/>
      <c r="BX12" s="340"/>
      <c r="BY12" s="340"/>
      <c r="BZ12" s="340"/>
      <c r="CA12" s="340"/>
      <c r="CB12" s="340"/>
    </row>
    <row r="13" spans="1:113" s="31" customFormat="1" ht="15">
      <c r="A13" s="373"/>
      <c r="B13" s="374"/>
      <c r="C13" s="374"/>
      <c r="D13" s="375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340"/>
      <c r="AK13" s="340"/>
      <c r="AL13" s="340"/>
      <c r="AM13" s="340"/>
      <c r="AN13" s="340"/>
      <c r="AO13" s="340"/>
      <c r="AP13" s="340"/>
      <c r="AQ13" s="340"/>
      <c r="AR13" s="340"/>
      <c r="AS13" s="340"/>
      <c r="AT13" s="340"/>
      <c r="AU13" s="340"/>
      <c r="AV13" s="340"/>
      <c r="AW13" s="340"/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340"/>
      <c r="BJ13" s="340"/>
      <c r="BK13" s="340"/>
      <c r="BL13" s="340"/>
      <c r="BM13" s="340"/>
      <c r="BN13" s="340"/>
      <c r="BO13" s="340"/>
      <c r="BP13" s="340"/>
      <c r="BQ13" s="340"/>
      <c r="BR13" s="340"/>
      <c r="BS13" s="340"/>
      <c r="BT13" s="340"/>
      <c r="BU13" s="340"/>
      <c r="BV13" s="340"/>
      <c r="BW13" s="340"/>
      <c r="BX13" s="340"/>
      <c r="BY13" s="340"/>
      <c r="BZ13" s="340"/>
      <c r="CA13" s="340"/>
      <c r="CB13" s="340"/>
    </row>
    <row r="14" spans="1:113" s="31" customFormat="1" ht="15" customHeight="1">
      <c r="A14" s="373"/>
      <c r="B14" s="374"/>
      <c r="C14" s="374"/>
      <c r="D14" s="375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340"/>
      <c r="AK14" s="340"/>
      <c r="AL14" s="340"/>
      <c r="AM14" s="340"/>
      <c r="AN14" s="340"/>
      <c r="AO14" s="340"/>
      <c r="AP14" s="340"/>
      <c r="AQ14" s="340"/>
      <c r="AR14" s="340"/>
      <c r="AS14" s="340"/>
      <c r="AT14" s="340"/>
      <c r="AU14" s="340"/>
      <c r="AV14" s="340"/>
      <c r="AW14" s="340"/>
      <c r="AX14" s="340"/>
      <c r="AY14" s="340"/>
      <c r="AZ14" s="340"/>
      <c r="BA14" s="340"/>
      <c r="BB14" s="340"/>
      <c r="BC14" s="340"/>
      <c r="BD14" s="340"/>
      <c r="BE14" s="379" t="s">
        <v>276</v>
      </c>
      <c r="BF14" s="340"/>
      <c r="BG14" s="340"/>
      <c r="BH14" s="340"/>
      <c r="BI14" s="340"/>
      <c r="BJ14" s="340"/>
      <c r="BK14" s="340"/>
      <c r="BL14" s="340"/>
      <c r="BM14" s="340"/>
      <c r="BN14" s="340"/>
      <c r="BO14" s="379" t="s">
        <v>274</v>
      </c>
      <c r="BP14" s="340"/>
      <c r="BQ14" s="340"/>
      <c r="BR14" s="340"/>
      <c r="BS14" s="340"/>
      <c r="BT14" s="340"/>
      <c r="BU14" s="340"/>
      <c r="BV14" s="340"/>
      <c r="BW14" s="340"/>
      <c r="BX14" s="340"/>
      <c r="BY14" s="340"/>
      <c r="BZ14" s="340"/>
      <c r="CA14" s="340"/>
      <c r="CB14" s="340"/>
    </row>
    <row r="15" spans="1:113" s="31" customFormat="1" ht="15" customHeight="1">
      <c r="A15" s="376"/>
      <c r="B15" s="377"/>
      <c r="C15" s="377"/>
      <c r="D15" s="378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340"/>
      <c r="BC15" s="340"/>
      <c r="BD15" s="340"/>
      <c r="BE15" s="340"/>
      <c r="BF15" s="340"/>
      <c r="BG15" s="340"/>
      <c r="BH15" s="340"/>
      <c r="BI15" s="340"/>
      <c r="BJ15" s="340"/>
      <c r="BK15" s="340"/>
      <c r="BL15" s="340"/>
      <c r="BM15" s="340"/>
      <c r="BN15" s="340"/>
      <c r="BO15" s="390" t="s">
        <v>485</v>
      </c>
      <c r="BP15" s="391"/>
      <c r="BQ15" s="391"/>
      <c r="BR15" s="391"/>
      <c r="BS15" s="391"/>
      <c r="BT15" s="391"/>
      <c r="BU15" s="391"/>
      <c r="BV15" s="392"/>
      <c r="BW15" s="390" t="s">
        <v>518</v>
      </c>
      <c r="BX15" s="391"/>
      <c r="BY15" s="391"/>
      <c r="BZ15" s="391"/>
      <c r="CA15" s="391"/>
      <c r="CB15" s="392"/>
    </row>
    <row r="16" spans="1:113" s="31" customFormat="1" ht="15">
      <c r="A16" s="346">
        <v>1</v>
      </c>
      <c r="B16" s="347"/>
      <c r="C16" s="347"/>
      <c r="D16" s="347"/>
      <c r="E16" s="551">
        <v>2</v>
      </c>
      <c r="F16" s="552"/>
      <c r="G16" s="552"/>
      <c r="H16" s="552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2"/>
      <c r="AA16" s="552"/>
      <c r="AB16" s="552"/>
      <c r="AC16" s="552"/>
      <c r="AD16" s="552"/>
      <c r="AE16" s="552"/>
      <c r="AF16" s="552"/>
      <c r="AG16" s="552"/>
      <c r="AH16" s="552"/>
      <c r="AI16" s="553"/>
      <c r="AJ16" s="551">
        <v>3</v>
      </c>
      <c r="AK16" s="552"/>
      <c r="AL16" s="552"/>
      <c r="AM16" s="552"/>
      <c r="AN16" s="552"/>
      <c r="AO16" s="552"/>
      <c r="AP16" s="552"/>
      <c r="AQ16" s="553"/>
      <c r="AR16" s="551">
        <v>4</v>
      </c>
      <c r="AS16" s="552"/>
      <c r="AT16" s="552"/>
      <c r="AU16" s="552"/>
      <c r="AV16" s="552"/>
      <c r="AW16" s="553"/>
      <c r="AX16" s="551">
        <v>5</v>
      </c>
      <c r="AY16" s="552"/>
      <c r="AZ16" s="552"/>
      <c r="BA16" s="552"/>
      <c r="BB16" s="552"/>
      <c r="BC16" s="552"/>
      <c r="BD16" s="553"/>
      <c r="BE16" s="551">
        <v>6</v>
      </c>
      <c r="BF16" s="552"/>
      <c r="BG16" s="552"/>
      <c r="BH16" s="552"/>
      <c r="BI16" s="552"/>
      <c r="BJ16" s="552"/>
      <c r="BK16" s="552"/>
      <c r="BL16" s="552"/>
      <c r="BM16" s="552"/>
      <c r="BN16" s="553"/>
      <c r="BO16" s="551">
        <v>7</v>
      </c>
      <c r="BP16" s="552"/>
      <c r="BQ16" s="552"/>
      <c r="BR16" s="552"/>
      <c r="BS16" s="552"/>
      <c r="BT16" s="552"/>
      <c r="BU16" s="552"/>
      <c r="BV16" s="553"/>
      <c r="BW16" s="551">
        <v>8</v>
      </c>
      <c r="BX16" s="552"/>
      <c r="BY16" s="552"/>
      <c r="BZ16" s="552"/>
      <c r="CA16" s="552"/>
      <c r="CB16" s="553"/>
    </row>
    <row r="17" spans="1:80" s="31" customFormat="1" ht="15">
      <c r="A17" s="533">
        <v>1</v>
      </c>
      <c r="B17" s="533"/>
      <c r="C17" s="533"/>
      <c r="D17" s="533"/>
      <c r="E17" s="528" t="s">
        <v>415</v>
      </c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  <c r="X17" s="528"/>
      <c r="Y17" s="528"/>
      <c r="Z17" s="528"/>
      <c r="AA17" s="528"/>
      <c r="AB17" s="528"/>
      <c r="AC17" s="528"/>
      <c r="AD17" s="528"/>
      <c r="AE17" s="528"/>
      <c r="AF17" s="528"/>
      <c r="AG17" s="528"/>
      <c r="AH17" s="528"/>
      <c r="AI17" s="528"/>
      <c r="AJ17" s="405"/>
      <c r="AK17" s="406"/>
      <c r="AL17" s="406"/>
      <c r="AM17" s="406"/>
      <c r="AN17" s="406"/>
      <c r="AO17" s="406"/>
      <c r="AP17" s="406"/>
      <c r="AQ17" s="406"/>
      <c r="AR17" s="405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7">
        <v>15000</v>
      </c>
      <c r="BF17" s="408"/>
      <c r="BG17" s="408"/>
      <c r="BH17" s="408"/>
      <c r="BI17" s="408"/>
      <c r="BJ17" s="408"/>
      <c r="BK17" s="408"/>
      <c r="BL17" s="408"/>
      <c r="BM17" s="408"/>
      <c r="BN17" s="408"/>
      <c r="BO17" s="407">
        <v>15000</v>
      </c>
      <c r="BP17" s="408"/>
      <c r="BQ17" s="408"/>
      <c r="BR17" s="408"/>
      <c r="BS17" s="408"/>
      <c r="BT17" s="408"/>
      <c r="BU17" s="408"/>
      <c r="BV17" s="408"/>
      <c r="BW17" s="349">
        <v>15000</v>
      </c>
      <c r="BX17" s="349"/>
      <c r="BY17" s="349"/>
      <c r="BZ17" s="349"/>
      <c r="CA17" s="349"/>
      <c r="CB17" s="349"/>
    </row>
    <row r="18" spans="1:80" s="31" customFormat="1" ht="15">
      <c r="A18" s="350"/>
      <c r="B18" s="351"/>
      <c r="C18" s="351"/>
      <c r="D18" s="352"/>
      <c r="E18" s="409" t="s">
        <v>168</v>
      </c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1"/>
      <c r="AJ18" s="412" t="s">
        <v>5</v>
      </c>
      <c r="AK18" s="413"/>
      <c r="AL18" s="413"/>
      <c r="AM18" s="413"/>
      <c r="AN18" s="413"/>
      <c r="AO18" s="413"/>
      <c r="AP18" s="413"/>
      <c r="AQ18" s="413"/>
      <c r="AR18" s="412" t="s">
        <v>5</v>
      </c>
      <c r="AS18" s="413"/>
      <c r="AT18" s="413"/>
      <c r="AU18" s="413" t="s">
        <v>5</v>
      </c>
      <c r="AV18" s="413"/>
      <c r="AW18" s="413"/>
      <c r="AX18" s="413" t="s">
        <v>5</v>
      </c>
      <c r="AY18" s="413"/>
      <c r="AZ18" s="413"/>
      <c r="BA18" s="413"/>
      <c r="BB18" s="413"/>
      <c r="BC18" s="413"/>
      <c r="BD18" s="413"/>
      <c r="BE18" s="414">
        <f>BE17</f>
        <v>15000</v>
      </c>
      <c r="BF18" s="415"/>
      <c r="BG18" s="415"/>
      <c r="BH18" s="415"/>
      <c r="BI18" s="415"/>
      <c r="BJ18" s="415"/>
      <c r="BK18" s="415"/>
      <c r="BL18" s="415"/>
      <c r="BM18" s="415"/>
      <c r="BN18" s="415"/>
      <c r="BO18" s="414">
        <f>BO17</f>
        <v>15000</v>
      </c>
      <c r="BP18" s="415">
        <f>SUM(BP17:CB17)</f>
        <v>15000</v>
      </c>
      <c r="BQ18" s="415"/>
      <c r="BR18" s="415"/>
      <c r="BS18" s="415"/>
      <c r="BT18" s="415"/>
      <c r="BU18" s="415"/>
      <c r="BV18" s="415"/>
      <c r="BW18" s="360">
        <f>BW17</f>
        <v>15000</v>
      </c>
      <c r="BX18" s="360"/>
      <c r="BY18" s="360"/>
      <c r="BZ18" s="360"/>
      <c r="CA18" s="360"/>
      <c r="CB18" s="360"/>
    </row>
    <row r="19" spans="1:80" s="31" customFormat="1" ht="15">
      <c r="A19" s="38"/>
      <c r="B19" s="38"/>
      <c r="C19" s="38"/>
      <c r="D19" s="38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81"/>
      <c r="AK19" s="82"/>
      <c r="AL19" s="82"/>
      <c r="AM19" s="82"/>
      <c r="AN19" s="82"/>
      <c r="AO19" s="82"/>
      <c r="AP19" s="82"/>
      <c r="AQ19" s="82"/>
      <c r="AR19" s="81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3"/>
      <c r="BF19" s="82"/>
      <c r="BG19" s="82"/>
      <c r="BH19" s="82"/>
      <c r="BI19" s="82"/>
      <c r="BJ19" s="82"/>
      <c r="BK19" s="82"/>
      <c r="BL19" s="82"/>
      <c r="BM19" s="82"/>
      <c r="BN19" s="82"/>
      <c r="BO19" s="83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</row>
    <row r="20" spans="1:80" s="31" customFormat="1" ht="15" hidden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</row>
    <row r="21" spans="1:80" s="31" customFormat="1" ht="15" hidden="1">
      <c r="A21" s="389" t="s">
        <v>161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570" t="s">
        <v>401</v>
      </c>
      <c r="AF21" s="570"/>
      <c r="AG21" s="570"/>
      <c r="AH21" s="570"/>
      <c r="AI21" s="570"/>
      <c r="AJ21" s="570"/>
      <c r="AK21" s="570"/>
      <c r="AL21" s="570"/>
      <c r="AM21" s="570"/>
      <c r="AN21" s="570"/>
      <c r="AO21" s="570"/>
      <c r="AP21" s="570"/>
      <c r="AQ21" s="570"/>
      <c r="AR21" s="570"/>
      <c r="AS21" s="570"/>
      <c r="AT21" s="570"/>
      <c r="AU21" s="570"/>
      <c r="AV21" s="570"/>
      <c r="AW21" s="570"/>
      <c r="AX21" s="570"/>
      <c r="AY21" s="570"/>
      <c r="AZ21" s="570"/>
      <c r="BA21" s="570"/>
      <c r="BB21" s="570"/>
      <c r="BC21" s="570"/>
      <c r="BD21" s="570"/>
      <c r="BE21" s="570"/>
      <c r="BF21" s="570"/>
      <c r="BG21" s="570"/>
      <c r="BH21" s="570"/>
      <c r="BI21" s="570"/>
      <c r="BJ21" s="570"/>
      <c r="BK21" s="570"/>
      <c r="BL21" s="570"/>
      <c r="BM21" s="570"/>
      <c r="BN21" s="570"/>
      <c r="BO21" s="570"/>
      <c r="BP21" s="570"/>
      <c r="BQ21" s="570"/>
      <c r="BR21" s="570"/>
      <c r="BS21" s="570"/>
      <c r="BT21" s="570"/>
      <c r="BU21" s="570"/>
      <c r="BV21" s="570"/>
      <c r="BW21" s="570"/>
      <c r="BX21" s="570"/>
      <c r="BY21" s="570"/>
      <c r="BZ21" s="570"/>
      <c r="CA21" s="570"/>
      <c r="CB21" s="570"/>
    </row>
    <row r="22" spans="1:80" s="31" customFormat="1" ht="15" hidden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</row>
    <row r="23" spans="1:80" s="31" customFormat="1" ht="15">
      <c r="A23" s="33" t="s">
        <v>162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570" t="s">
        <v>180</v>
      </c>
      <c r="T23" s="570"/>
      <c r="U23" s="570"/>
      <c r="V23" s="570"/>
      <c r="W23" s="570"/>
      <c r="X23" s="570"/>
      <c r="Y23" s="570"/>
      <c r="Z23" s="570"/>
      <c r="AA23" s="570"/>
      <c r="AB23" s="570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570"/>
      <c r="AN23" s="570"/>
      <c r="AO23" s="570"/>
      <c r="AP23" s="570"/>
      <c r="AQ23" s="570"/>
      <c r="AR23" s="570"/>
      <c r="AS23" s="570"/>
      <c r="AT23" s="570"/>
      <c r="AU23" s="570"/>
      <c r="AV23" s="570"/>
      <c r="AW23" s="570"/>
      <c r="AX23" s="570"/>
      <c r="AY23" s="570"/>
      <c r="AZ23" s="570"/>
      <c r="BA23" s="570"/>
      <c r="BB23" s="570"/>
      <c r="BC23" s="570"/>
      <c r="BD23" s="570"/>
      <c r="BE23" s="570"/>
      <c r="BF23" s="570"/>
      <c r="BG23" s="570"/>
      <c r="BH23" s="570"/>
      <c r="BI23" s="570"/>
      <c r="BJ23" s="570"/>
      <c r="BK23" s="570"/>
      <c r="BL23" s="570"/>
      <c r="BM23" s="570"/>
      <c r="BN23" s="570"/>
      <c r="BO23" s="570"/>
      <c r="BP23" s="570"/>
      <c r="BQ23" s="570"/>
      <c r="BR23" s="570"/>
      <c r="BS23" s="570"/>
      <c r="BT23" s="570"/>
      <c r="BU23" s="570"/>
      <c r="BV23" s="570"/>
      <c r="BW23" s="570"/>
      <c r="BX23" s="570"/>
      <c r="BY23" s="570"/>
      <c r="BZ23" s="570"/>
      <c r="CA23" s="570"/>
      <c r="CB23" s="570"/>
    </row>
    <row r="24" spans="1:80" s="31" customFormat="1" ht="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</row>
    <row r="25" spans="1:80" s="31" customFormat="1" ht="39.6" customHeight="1">
      <c r="A25" s="33" t="s">
        <v>164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571" t="s">
        <v>402</v>
      </c>
      <c r="AI25" s="571"/>
      <c r="AJ25" s="571"/>
      <c r="AK25" s="571"/>
      <c r="AL25" s="571"/>
      <c r="AM25" s="571"/>
      <c r="AN25" s="571"/>
      <c r="AO25" s="571"/>
      <c r="AP25" s="571"/>
      <c r="AQ25" s="571"/>
      <c r="AR25" s="571"/>
      <c r="AS25" s="571"/>
      <c r="AT25" s="571"/>
      <c r="AU25" s="571"/>
      <c r="AV25" s="571"/>
      <c r="AW25" s="571"/>
      <c r="AX25" s="571"/>
      <c r="AY25" s="571"/>
      <c r="AZ25" s="571"/>
      <c r="BA25" s="571"/>
      <c r="BB25" s="571"/>
      <c r="BC25" s="571"/>
      <c r="BD25" s="571"/>
      <c r="BE25" s="571"/>
      <c r="BF25" s="571"/>
      <c r="BG25" s="571"/>
      <c r="BH25" s="571"/>
      <c r="BI25" s="571"/>
      <c r="BJ25" s="571"/>
      <c r="BK25" s="571"/>
      <c r="BL25" s="571"/>
      <c r="BM25" s="571"/>
      <c r="BN25" s="571"/>
      <c r="BO25" s="571"/>
      <c r="BP25" s="571"/>
      <c r="BQ25" s="571"/>
      <c r="BR25" s="571"/>
      <c r="BS25" s="571"/>
      <c r="BT25" s="571"/>
      <c r="BU25" s="571"/>
      <c r="BV25" s="571"/>
      <c r="BW25" s="571"/>
      <c r="BX25" s="571"/>
      <c r="BY25" s="571"/>
      <c r="BZ25" s="571"/>
      <c r="CA25" s="571"/>
      <c r="CB25" s="571"/>
    </row>
    <row r="26" spans="1:80" s="31" customFormat="1" ht="15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</row>
    <row r="27" spans="1:80" s="31" customFormat="1" ht="15" hidden="1" customHeight="1">
      <c r="A27" s="389" t="s">
        <v>403</v>
      </c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</row>
    <row r="28" spans="1:80" s="31" customFormat="1" ht="15" hidden="1"/>
    <row r="29" spans="1:80" s="31" customFormat="1" ht="15" hidden="1">
      <c r="A29" s="768" t="s">
        <v>165</v>
      </c>
      <c r="B29" s="769"/>
      <c r="C29" s="769"/>
      <c r="D29" s="770"/>
      <c r="E29" s="768" t="s">
        <v>166</v>
      </c>
      <c r="F29" s="769"/>
      <c r="G29" s="769"/>
      <c r="H29" s="769"/>
      <c r="I29" s="769"/>
      <c r="J29" s="769"/>
      <c r="K29" s="769"/>
      <c r="L29" s="769"/>
      <c r="M29" s="769"/>
      <c r="N29" s="769"/>
      <c r="O29" s="769"/>
      <c r="P29" s="769"/>
      <c r="Q29" s="769"/>
      <c r="R29" s="769"/>
      <c r="S29" s="769"/>
      <c r="T29" s="769"/>
      <c r="U29" s="769"/>
      <c r="V29" s="769"/>
      <c r="W29" s="769"/>
      <c r="X29" s="769"/>
      <c r="Y29" s="769"/>
      <c r="Z29" s="769"/>
      <c r="AA29" s="769"/>
      <c r="AB29" s="769"/>
      <c r="AC29" s="769"/>
      <c r="AD29" s="769"/>
      <c r="AE29" s="769"/>
      <c r="AF29" s="769"/>
      <c r="AG29" s="769"/>
      <c r="AH29" s="769"/>
      <c r="AI29" s="770"/>
      <c r="AJ29" s="768" t="s">
        <v>173</v>
      </c>
      <c r="AK29" s="769"/>
      <c r="AL29" s="769"/>
      <c r="AM29" s="769"/>
      <c r="AN29" s="769"/>
      <c r="AO29" s="769"/>
      <c r="AP29" s="769"/>
      <c r="AQ29" s="769"/>
      <c r="AR29" s="769"/>
      <c r="AS29" s="769"/>
      <c r="AT29" s="770"/>
      <c r="AU29" s="768" t="s">
        <v>173</v>
      </c>
      <c r="AV29" s="769"/>
      <c r="AW29" s="769"/>
      <c r="AX29" s="769"/>
      <c r="AY29" s="769"/>
      <c r="AZ29" s="769"/>
      <c r="BA29" s="769"/>
      <c r="BB29" s="769"/>
      <c r="BC29" s="769"/>
      <c r="BD29" s="770"/>
      <c r="BE29" s="768" t="s">
        <v>404</v>
      </c>
      <c r="BF29" s="769"/>
      <c r="BG29" s="769"/>
      <c r="BH29" s="769"/>
      <c r="BI29" s="769"/>
      <c r="BJ29" s="769"/>
      <c r="BK29" s="769"/>
      <c r="BL29" s="769"/>
      <c r="BM29" s="769"/>
      <c r="BN29" s="769"/>
      <c r="BO29" s="770"/>
      <c r="BP29" s="768" t="s">
        <v>174</v>
      </c>
      <c r="BQ29" s="769"/>
      <c r="BR29" s="769"/>
      <c r="BS29" s="769"/>
      <c r="BT29" s="769"/>
      <c r="BU29" s="769"/>
      <c r="BV29" s="769"/>
      <c r="BW29" s="769"/>
      <c r="BX29" s="769"/>
      <c r="BY29" s="769"/>
      <c r="BZ29" s="769"/>
      <c r="CA29" s="769"/>
      <c r="CB29" s="770"/>
    </row>
    <row r="30" spans="1:80" s="31" customFormat="1" ht="15" hidden="1">
      <c r="A30" s="793" t="s">
        <v>167</v>
      </c>
      <c r="B30" s="794"/>
      <c r="C30" s="794"/>
      <c r="D30" s="795"/>
      <c r="E30" s="793"/>
      <c r="F30" s="794"/>
      <c r="G30" s="794"/>
      <c r="H30" s="794"/>
      <c r="I30" s="794"/>
      <c r="J30" s="794"/>
      <c r="K30" s="794"/>
      <c r="L30" s="794"/>
      <c r="M30" s="794"/>
      <c r="N30" s="794"/>
      <c r="O30" s="794"/>
      <c r="P30" s="794"/>
      <c r="Q30" s="794"/>
      <c r="R30" s="794"/>
      <c r="S30" s="794"/>
      <c r="T30" s="794"/>
      <c r="U30" s="794"/>
      <c r="V30" s="794"/>
      <c r="W30" s="794"/>
      <c r="X30" s="794"/>
      <c r="Y30" s="794"/>
      <c r="Z30" s="794"/>
      <c r="AA30" s="794"/>
      <c r="AB30" s="794"/>
      <c r="AC30" s="794"/>
      <c r="AD30" s="794"/>
      <c r="AE30" s="794"/>
      <c r="AF30" s="794"/>
      <c r="AG30" s="794"/>
      <c r="AH30" s="794"/>
      <c r="AI30" s="795"/>
      <c r="AJ30" s="793" t="s">
        <v>405</v>
      </c>
      <c r="AK30" s="794"/>
      <c r="AL30" s="794"/>
      <c r="AM30" s="794"/>
      <c r="AN30" s="794"/>
      <c r="AO30" s="794"/>
      <c r="AP30" s="794"/>
      <c r="AQ30" s="794"/>
      <c r="AR30" s="794"/>
      <c r="AS30" s="794"/>
      <c r="AT30" s="795"/>
      <c r="AU30" s="793" t="s">
        <v>406</v>
      </c>
      <c r="AV30" s="794"/>
      <c r="AW30" s="794"/>
      <c r="AX30" s="794"/>
      <c r="AY30" s="794"/>
      <c r="AZ30" s="794"/>
      <c r="BA30" s="794"/>
      <c r="BB30" s="794"/>
      <c r="BC30" s="794"/>
      <c r="BD30" s="795"/>
      <c r="BE30" s="793" t="s">
        <v>407</v>
      </c>
      <c r="BF30" s="794"/>
      <c r="BG30" s="794"/>
      <c r="BH30" s="794"/>
      <c r="BI30" s="794"/>
      <c r="BJ30" s="794"/>
      <c r="BK30" s="794"/>
      <c r="BL30" s="794"/>
      <c r="BM30" s="794"/>
      <c r="BN30" s="794"/>
      <c r="BO30" s="795"/>
      <c r="BP30" s="793" t="s">
        <v>175</v>
      </c>
      <c r="BQ30" s="794"/>
      <c r="BR30" s="794"/>
      <c r="BS30" s="794"/>
      <c r="BT30" s="794"/>
      <c r="BU30" s="794"/>
      <c r="BV30" s="794"/>
      <c r="BW30" s="794"/>
      <c r="BX30" s="794"/>
      <c r="BY30" s="794"/>
      <c r="BZ30" s="794"/>
      <c r="CA30" s="794"/>
      <c r="CB30" s="795"/>
    </row>
    <row r="31" spans="1:80" s="31" customFormat="1" ht="15" hidden="1">
      <c r="A31" s="793"/>
      <c r="B31" s="794"/>
      <c r="C31" s="794"/>
      <c r="D31" s="795"/>
      <c r="E31" s="793"/>
      <c r="F31" s="794"/>
      <c r="G31" s="794"/>
      <c r="H31" s="794"/>
      <c r="I31" s="794"/>
      <c r="J31" s="794"/>
      <c r="K31" s="794"/>
      <c r="L31" s="794"/>
      <c r="M31" s="794"/>
      <c r="N31" s="794"/>
      <c r="O31" s="794"/>
      <c r="P31" s="794"/>
      <c r="Q31" s="794"/>
      <c r="R31" s="794"/>
      <c r="S31" s="794"/>
      <c r="T31" s="794"/>
      <c r="U31" s="794"/>
      <c r="V31" s="794"/>
      <c r="W31" s="794"/>
      <c r="X31" s="794"/>
      <c r="Y31" s="794"/>
      <c r="Z31" s="794"/>
      <c r="AA31" s="794"/>
      <c r="AB31" s="794"/>
      <c r="AC31" s="794"/>
      <c r="AD31" s="794"/>
      <c r="AE31" s="794"/>
      <c r="AF31" s="794"/>
      <c r="AG31" s="794"/>
      <c r="AH31" s="794"/>
      <c r="AI31" s="795"/>
      <c r="AJ31" s="793"/>
      <c r="AK31" s="794"/>
      <c r="AL31" s="794"/>
      <c r="AM31" s="794"/>
      <c r="AN31" s="794"/>
      <c r="AO31" s="794"/>
      <c r="AP31" s="794"/>
      <c r="AQ31" s="794"/>
      <c r="AR31" s="794"/>
      <c r="AS31" s="794"/>
      <c r="AT31" s="795"/>
      <c r="AU31" s="793" t="s">
        <v>408</v>
      </c>
      <c r="AV31" s="794"/>
      <c r="AW31" s="794"/>
      <c r="AX31" s="794"/>
      <c r="AY31" s="794"/>
      <c r="AZ31" s="794"/>
      <c r="BA31" s="794"/>
      <c r="BB31" s="794"/>
      <c r="BC31" s="794"/>
      <c r="BD31" s="795"/>
      <c r="BE31" s="793" t="s">
        <v>176</v>
      </c>
      <c r="BF31" s="794"/>
      <c r="BG31" s="794"/>
      <c r="BH31" s="794"/>
      <c r="BI31" s="794"/>
      <c r="BJ31" s="794"/>
      <c r="BK31" s="794"/>
      <c r="BL31" s="794"/>
      <c r="BM31" s="794"/>
      <c r="BN31" s="794"/>
      <c r="BO31" s="795"/>
      <c r="BP31" s="793"/>
      <c r="BQ31" s="794"/>
      <c r="BR31" s="794"/>
      <c r="BS31" s="794"/>
      <c r="BT31" s="794"/>
      <c r="BU31" s="794"/>
      <c r="BV31" s="794"/>
      <c r="BW31" s="794"/>
      <c r="BX31" s="794"/>
      <c r="BY31" s="794"/>
      <c r="BZ31" s="794"/>
      <c r="CA31" s="794"/>
      <c r="CB31" s="795"/>
    </row>
    <row r="32" spans="1:80" s="31" customFormat="1" ht="15" hidden="1">
      <c r="A32" s="821"/>
      <c r="B32" s="822"/>
      <c r="C32" s="822"/>
      <c r="D32" s="823"/>
      <c r="E32" s="821"/>
      <c r="F32" s="822"/>
      <c r="G32" s="822"/>
      <c r="H32" s="822"/>
      <c r="I32" s="822"/>
      <c r="J32" s="822"/>
      <c r="K32" s="822"/>
      <c r="L32" s="822"/>
      <c r="M32" s="822"/>
      <c r="N32" s="822"/>
      <c r="O32" s="822"/>
      <c r="P32" s="822"/>
      <c r="Q32" s="822"/>
      <c r="R32" s="822"/>
      <c r="S32" s="822"/>
      <c r="T32" s="822"/>
      <c r="U32" s="822"/>
      <c r="V32" s="822"/>
      <c r="W32" s="822"/>
      <c r="X32" s="822"/>
      <c r="Y32" s="822"/>
      <c r="Z32" s="822"/>
      <c r="AA32" s="822"/>
      <c r="AB32" s="822"/>
      <c r="AC32" s="822"/>
      <c r="AD32" s="822"/>
      <c r="AE32" s="822"/>
      <c r="AF32" s="822"/>
      <c r="AG32" s="822"/>
      <c r="AH32" s="822"/>
      <c r="AI32" s="823"/>
      <c r="AJ32" s="821"/>
      <c r="AK32" s="822"/>
      <c r="AL32" s="822"/>
      <c r="AM32" s="822"/>
      <c r="AN32" s="822"/>
      <c r="AO32" s="822"/>
      <c r="AP32" s="822"/>
      <c r="AQ32" s="822"/>
      <c r="AR32" s="822"/>
      <c r="AS32" s="822"/>
      <c r="AT32" s="823"/>
      <c r="AU32" s="821"/>
      <c r="AV32" s="822"/>
      <c r="AW32" s="822"/>
      <c r="AX32" s="822"/>
      <c r="AY32" s="822"/>
      <c r="AZ32" s="822"/>
      <c r="BA32" s="822"/>
      <c r="BB32" s="822"/>
      <c r="BC32" s="822"/>
      <c r="BD32" s="823"/>
      <c r="BE32" s="821"/>
      <c r="BF32" s="822"/>
      <c r="BG32" s="822"/>
      <c r="BH32" s="822"/>
      <c r="BI32" s="822"/>
      <c r="BJ32" s="822"/>
      <c r="BK32" s="822"/>
      <c r="BL32" s="822"/>
      <c r="BM32" s="822"/>
      <c r="BN32" s="822"/>
      <c r="BO32" s="823"/>
      <c r="BP32" s="821"/>
      <c r="BQ32" s="822"/>
      <c r="BR32" s="822"/>
      <c r="BS32" s="822"/>
      <c r="BT32" s="822"/>
      <c r="BU32" s="822"/>
      <c r="BV32" s="822"/>
      <c r="BW32" s="822"/>
      <c r="BX32" s="822"/>
      <c r="BY32" s="822"/>
      <c r="BZ32" s="822"/>
      <c r="CA32" s="822"/>
      <c r="CB32" s="823"/>
    </row>
    <row r="33" spans="1:80" s="31" customFormat="1" ht="15" hidden="1">
      <c r="A33" s="821">
        <v>1</v>
      </c>
      <c r="B33" s="822"/>
      <c r="C33" s="822"/>
      <c r="D33" s="823"/>
      <c r="E33" s="821">
        <v>2</v>
      </c>
      <c r="F33" s="822"/>
      <c r="G33" s="822"/>
      <c r="H33" s="822"/>
      <c r="I33" s="822"/>
      <c r="J33" s="822"/>
      <c r="K33" s="822"/>
      <c r="L33" s="822"/>
      <c r="M33" s="822"/>
      <c r="N33" s="822"/>
      <c r="O33" s="822"/>
      <c r="P33" s="822"/>
      <c r="Q33" s="822"/>
      <c r="R33" s="822"/>
      <c r="S33" s="822"/>
      <c r="T33" s="822"/>
      <c r="U33" s="822"/>
      <c r="V33" s="822"/>
      <c r="W33" s="822"/>
      <c r="X33" s="822"/>
      <c r="Y33" s="822"/>
      <c r="Z33" s="822"/>
      <c r="AA33" s="822"/>
      <c r="AB33" s="822"/>
      <c r="AC33" s="822"/>
      <c r="AD33" s="822"/>
      <c r="AE33" s="822"/>
      <c r="AF33" s="822"/>
      <c r="AG33" s="822"/>
      <c r="AH33" s="822"/>
      <c r="AI33" s="823"/>
      <c r="AJ33" s="821">
        <v>3</v>
      </c>
      <c r="AK33" s="822"/>
      <c r="AL33" s="822"/>
      <c r="AM33" s="822"/>
      <c r="AN33" s="822"/>
      <c r="AO33" s="822"/>
      <c r="AP33" s="822"/>
      <c r="AQ33" s="822"/>
      <c r="AR33" s="822"/>
      <c r="AS33" s="822"/>
      <c r="AT33" s="823"/>
      <c r="AU33" s="821">
        <v>4</v>
      </c>
      <c r="AV33" s="822"/>
      <c r="AW33" s="822"/>
      <c r="AX33" s="822"/>
      <c r="AY33" s="822"/>
      <c r="AZ33" s="822"/>
      <c r="BA33" s="822"/>
      <c r="BB33" s="822"/>
      <c r="BC33" s="822"/>
      <c r="BD33" s="823"/>
      <c r="BE33" s="821">
        <v>5</v>
      </c>
      <c r="BF33" s="822"/>
      <c r="BG33" s="822"/>
      <c r="BH33" s="822"/>
      <c r="BI33" s="822"/>
      <c r="BJ33" s="822"/>
      <c r="BK33" s="822"/>
      <c r="BL33" s="822"/>
      <c r="BM33" s="822"/>
      <c r="BN33" s="822"/>
      <c r="BO33" s="823"/>
      <c r="BP33" s="821">
        <v>6</v>
      </c>
      <c r="BQ33" s="822"/>
      <c r="BR33" s="822"/>
      <c r="BS33" s="822"/>
      <c r="BT33" s="822"/>
      <c r="BU33" s="822"/>
      <c r="BV33" s="822"/>
      <c r="BW33" s="822"/>
      <c r="BX33" s="822"/>
      <c r="BY33" s="822"/>
      <c r="BZ33" s="822"/>
      <c r="CA33" s="822"/>
      <c r="CB33" s="823"/>
    </row>
    <row r="34" spans="1:80" s="31" customFormat="1" ht="15" hidden="1" customHeight="1">
      <c r="A34" s="931"/>
      <c r="B34" s="932"/>
      <c r="C34" s="932"/>
      <c r="D34" s="933"/>
      <c r="E34" s="931"/>
      <c r="F34" s="932"/>
      <c r="G34" s="932"/>
      <c r="H34" s="932"/>
      <c r="I34" s="932"/>
      <c r="J34" s="932"/>
      <c r="K34" s="932"/>
      <c r="L34" s="932"/>
      <c r="M34" s="932"/>
      <c r="N34" s="932"/>
      <c r="O34" s="932"/>
      <c r="P34" s="932"/>
      <c r="Q34" s="932"/>
      <c r="R34" s="932"/>
      <c r="S34" s="932"/>
      <c r="T34" s="932"/>
      <c r="U34" s="932"/>
      <c r="V34" s="932"/>
      <c r="W34" s="932"/>
      <c r="X34" s="932"/>
      <c r="Y34" s="932"/>
      <c r="Z34" s="932"/>
      <c r="AA34" s="932"/>
      <c r="AB34" s="932"/>
      <c r="AC34" s="932"/>
      <c r="AD34" s="932"/>
      <c r="AE34" s="932"/>
      <c r="AF34" s="932"/>
      <c r="AG34" s="932"/>
      <c r="AH34" s="932"/>
      <c r="AI34" s="933"/>
      <c r="AJ34" s="934"/>
      <c r="AK34" s="935"/>
      <c r="AL34" s="935"/>
      <c r="AM34" s="935"/>
      <c r="AN34" s="935"/>
      <c r="AO34" s="935"/>
      <c r="AP34" s="935"/>
      <c r="AQ34" s="935"/>
      <c r="AR34" s="935"/>
      <c r="AS34" s="935"/>
      <c r="AT34" s="936"/>
      <c r="AU34" s="934"/>
      <c r="AV34" s="935"/>
      <c r="AW34" s="935"/>
      <c r="AX34" s="935"/>
      <c r="AY34" s="935"/>
      <c r="AZ34" s="935"/>
      <c r="BA34" s="935"/>
      <c r="BB34" s="935"/>
      <c r="BC34" s="935"/>
      <c r="BD34" s="936"/>
      <c r="BE34" s="934"/>
      <c r="BF34" s="935"/>
      <c r="BG34" s="935"/>
      <c r="BH34" s="935"/>
      <c r="BI34" s="935"/>
      <c r="BJ34" s="935"/>
      <c r="BK34" s="935"/>
      <c r="BL34" s="935"/>
      <c r="BM34" s="935"/>
      <c r="BN34" s="935"/>
      <c r="BO34" s="936"/>
      <c r="BP34" s="934"/>
      <c r="BQ34" s="935"/>
      <c r="BR34" s="935"/>
      <c r="BS34" s="935"/>
      <c r="BT34" s="935"/>
      <c r="BU34" s="935"/>
      <c r="BV34" s="935"/>
      <c r="BW34" s="935"/>
      <c r="BX34" s="935"/>
      <c r="BY34" s="935"/>
      <c r="BZ34" s="935"/>
      <c r="CA34" s="935"/>
      <c r="CB34" s="936"/>
    </row>
    <row r="35" spans="1:80" s="31" customFormat="1" ht="15" hidden="1">
      <c r="A35" s="931"/>
      <c r="B35" s="932"/>
      <c r="C35" s="932"/>
      <c r="D35" s="933"/>
      <c r="E35" s="931"/>
      <c r="F35" s="932"/>
      <c r="G35" s="932"/>
      <c r="H35" s="932"/>
      <c r="I35" s="932"/>
      <c r="J35" s="932"/>
      <c r="K35" s="932"/>
      <c r="L35" s="932"/>
      <c r="M35" s="932"/>
      <c r="N35" s="932"/>
      <c r="O35" s="932"/>
      <c r="P35" s="932"/>
      <c r="Q35" s="932"/>
      <c r="R35" s="932"/>
      <c r="S35" s="932"/>
      <c r="T35" s="932"/>
      <c r="U35" s="932"/>
      <c r="V35" s="932"/>
      <c r="W35" s="932"/>
      <c r="X35" s="932"/>
      <c r="Y35" s="932"/>
      <c r="Z35" s="932"/>
      <c r="AA35" s="932"/>
      <c r="AB35" s="932"/>
      <c r="AC35" s="932"/>
      <c r="AD35" s="932"/>
      <c r="AE35" s="932"/>
      <c r="AF35" s="932"/>
      <c r="AG35" s="932"/>
      <c r="AH35" s="932"/>
      <c r="AI35" s="933"/>
      <c r="AJ35" s="934"/>
      <c r="AK35" s="935"/>
      <c r="AL35" s="935"/>
      <c r="AM35" s="935"/>
      <c r="AN35" s="935"/>
      <c r="AO35" s="935"/>
      <c r="AP35" s="935"/>
      <c r="AQ35" s="935"/>
      <c r="AR35" s="935"/>
      <c r="AS35" s="935"/>
      <c r="AT35" s="936"/>
      <c r="AU35" s="934"/>
      <c r="AV35" s="935"/>
      <c r="AW35" s="935"/>
      <c r="AX35" s="935"/>
      <c r="AY35" s="935"/>
      <c r="AZ35" s="935"/>
      <c r="BA35" s="935"/>
      <c r="BB35" s="935"/>
      <c r="BC35" s="935"/>
      <c r="BD35" s="936"/>
      <c r="BE35" s="934"/>
      <c r="BF35" s="935"/>
      <c r="BG35" s="935"/>
      <c r="BH35" s="935"/>
      <c r="BI35" s="935"/>
      <c r="BJ35" s="935"/>
      <c r="BK35" s="935"/>
      <c r="BL35" s="935"/>
      <c r="BM35" s="935"/>
      <c r="BN35" s="935"/>
      <c r="BO35" s="936"/>
      <c r="BP35" s="934"/>
      <c r="BQ35" s="935"/>
      <c r="BR35" s="935"/>
      <c r="BS35" s="935"/>
      <c r="BT35" s="935"/>
      <c r="BU35" s="935"/>
      <c r="BV35" s="935"/>
      <c r="BW35" s="935"/>
      <c r="BX35" s="935"/>
      <c r="BY35" s="935"/>
      <c r="BZ35" s="935"/>
      <c r="CA35" s="935"/>
      <c r="CB35" s="936"/>
    </row>
    <row r="36" spans="1:80" s="31" customFormat="1" ht="15" hidden="1">
      <c r="A36" s="931"/>
      <c r="B36" s="932"/>
      <c r="C36" s="932"/>
      <c r="D36" s="933"/>
      <c r="E36" s="871" t="s">
        <v>168</v>
      </c>
      <c r="F36" s="872"/>
      <c r="G36" s="872"/>
      <c r="H36" s="872"/>
      <c r="I36" s="872"/>
      <c r="J36" s="872"/>
      <c r="K36" s="872"/>
      <c r="L36" s="872"/>
      <c r="M36" s="872"/>
      <c r="N36" s="872"/>
      <c r="O36" s="872"/>
      <c r="P36" s="872"/>
      <c r="Q36" s="872"/>
      <c r="R36" s="872"/>
      <c r="S36" s="872"/>
      <c r="T36" s="872"/>
      <c r="U36" s="872"/>
      <c r="V36" s="872"/>
      <c r="W36" s="872"/>
      <c r="X36" s="872"/>
      <c r="Y36" s="872"/>
      <c r="Z36" s="872"/>
      <c r="AA36" s="872"/>
      <c r="AB36" s="872"/>
      <c r="AC36" s="872"/>
      <c r="AD36" s="872"/>
      <c r="AE36" s="872"/>
      <c r="AF36" s="872"/>
      <c r="AG36" s="872"/>
      <c r="AH36" s="872"/>
      <c r="AI36" s="873"/>
      <c r="AJ36" s="939" t="s">
        <v>5</v>
      </c>
      <c r="AK36" s="940"/>
      <c r="AL36" s="940"/>
      <c r="AM36" s="940"/>
      <c r="AN36" s="940"/>
      <c r="AO36" s="940"/>
      <c r="AP36" s="940"/>
      <c r="AQ36" s="940"/>
      <c r="AR36" s="940"/>
      <c r="AS36" s="940"/>
      <c r="AT36" s="941"/>
      <c r="AU36" s="939" t="s">
        <v>5</v>
      </c>
      <c r="AV36" s="940"/>
      <c r="AW36" s="940"/>
      <c r="AX36" s="940"/>
      <c r="AY36" s="940"/>
      <c r="AZ36" s="940"/>
      <c r="BA36" s="940"/>
      <c r="BB36" s="940"/>
      <c r="BC36" s="940"/>
      <c r="BD36" s="941"/>
      <c r="BE36" s="939" t="s">
        <v>5</v>
      </c>
      <c r="BF36" s="940"/>
      <c r="BG36" s="940"/>
      <c r="BH36" s="940"/>
      <c r="BI36" s="940"/>
      <c r="BJ36" s="940"/>
      <c r="BK36" s="940"/>
      <c r="BL36" s="940"/>
      <c r="BM36" s="940"/>
      <c r="BN36" s="940"/>
      <c r="BO36" s="941"/>
      <c r="BP36" s="934"/>
      <c r="BQ36" s="935"/>
      <c r="BR36" s="935"/>
      <c r="BS36" s="935"/>
      <c r="BT36" s="935"/>
      <c r="BU36" s="935"/>
      <c r="BV36" s="935"/>
      <c r="BW36" s="935"/>
      <c r="BX36" s="935"/>
      <c r="BY36" s="935"/>
      <c r="BZ36" s="935"/>
      <c r="CA36" s="935"/>
      <c r="CB36" s="936"/>
    </row>
    <row r="37" spans="1:80" s="31" customFormat="1" ht="15" hidden="1" customHeight="1"/>
    <row r="38" spans="1:80" s="31" customFormat="1" ht="15" hidden="1">
      <c r="A38" s="389" t="s">
        <v>409</v>
      </c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  <c r="AL38" s="389"/>
      <c r="AM38" s="389"/>
      <c r="AN38" s="389"/>
      <c r="AO38" s="389"/>
      <c r="AP38" s="389"/>
      <c r="AQ38" s="389"/>
      <c r="AR38" s="389"/>
      <c r="AS38" s="389"/>
      <c r="AT38" s="389"/>
      <c r="AU38" s="389"/>
      <c r="AV38" s="389"/>
      <c r="AW38" s="389"/>
      <c r="AX38" s="389"/>
      <c r="AY38" s="389"/>
      <c r="AZ38" s="389"/>
      <c r="BA38" s="389"/>
      <c r="BB38" s="389"/>
      <c r="BC38" s="389"/>
      <c r="BD38" s="389"/>
      <c r="BE38" s="389"/>
      <c r="BF38" s="389"/>
      <c r="BG38" s="389"/>
      <c r="BH38" s="389"/>
      <c r="BI38" s="389"/>
      <c r="BJ38" s="389"/>
      <c r="BK38" s="389"/>
      <c r="BL38" s="389"/>
      <c r="BM38" s="389"/>
      <c r="BN38" s="389"/>
      <c r="BO38" s="389"/>
      <c r="BP38" s="389"/>
      <c r="BQ38" s="389"/>
      <c r="BR38" s="389"/>
      <c r="BS38" s="389"/>
      <c r="BT38" s="389"/>
      <c r="BU38" s="389"/>
      <c r="BV38" s="389"/>
      <c r="BW38" s="389"/>
      <c r="BX38" s="389"/>
      <c r="BY38" s="389"/>
      <c r="BZ38" s="389"/>
      <c r="CA38" s="389"/>
      <c r="CB38" s="389"/>
    </row>
    <row r="39" spans="1:80" s="31" customFormat="1" ht="15" hidden="1"/>
    <row r="40" spans="1:80" s="31" customFormat="1" ht="15" hidden="1">
      <c r="A40" s="768" t="s">
        <v>165</v>
      </c>
      <c r="B40" s="769"/>
      <c r="C40" s="769"/>
      <c r="D40" s="770"/>
      <c r="E40" s="768" t="s">
        <v>166</v>
      </c>
      <c r="F40" s="769"/>
      <c r="G40" s="769"/>
      <c r="H40" s="769"/>
      <c r="I40" s="769"/>
      <c r="J40" s="769"/>
      <c r="K40" s="769"/>
      <c r="L40" s="769"/>
      <c r="M40" s="769"/>
      <c r="N40" s="769"/>
      <c r="O40" s="769"/>
      <c r="P40" s="769"/>
      <c r="Q40" s="769"/>
      <c r="R40" s="769"/>
      <c r="S40" s="769"/>
      <c r="T40" s="769"/>
      <c r="U40" s="769"/>
      <c r="V40" s="769"/>
      <c r="W40" s="769"/>
      <c r="X40" s="769"/>
      <c r="Y40" s="769"/>
      <c r="Z40" s="769"/>
      <c r="AA40" s="769"/>
      <c r="AB40" s="769"/>
      <c r="AC40" s="769"/>
      <c r="AD40" s="769"/>
      <c r="AE40" s="769"/>
      <c r="AF40" s="769"/>
      <c r="AG40" s="769"/>
      <c r="AH40" s="769"/>
      <c r="AI40" s="769"/>
      <c r="AJ40" s="769"/>
      <c r="AK40" s="769"/>
      <c r="AL40" s="769"/>
      <c r="AM40" s="770"/>
      <c r="AN40" s="768" t="s">
        <v>173</v>
      </c>
      <c r="AO40" s="769"/>
      <c r="AP40" s="769"/>
      <c r="AQ40" s="769"/>
      <c r="AR40" s="769"/>
      <c r="AS40" s="769"/>
      <c r="AT40" s="769"/>
      <c r="AU40" s="769"/>
      <c r="AV40" s="770"/>
      <c r="AW40" s="768" t="s">
        <v>410</v>
      </c>
      <c r="AX40" s="769"/>
      <c r="AY40" s="769"/>
      <c r="AZ40" s="769"/>
      <c r="BA40" s="769"/>
      <c r="BB40" s="769"/>
      <c r="BC40" s="769"/>
      <c r="BD40" s="769"/>
      <c r="BE40" s="769"/>
      <c r="BF40" s="769"/>
      <c r="BG40" s="769"/>
      <c r="BH40" s="769"/>
      <c r="BI40" s="770"/>
      <c r="BJ40" s="768" t="s">
        <v>174</v>
      </c>
      <c r="BK40" s="769"/>
      <c r="BL40" s="769"/>
      <c r="BM40" s="769"/>
      <c r="BN40" s="769"/>
      <c r="BO40" s="769"/>
      <c r="BP40" s="769"/>
      <c r="BQ40" s="769"/>
      <c r="BR40" s="769"/>
      <c r="BS40" s="769"/>
      <c r="BT40" s="769"/>
      <c r="BU40" s="769"/>
      <c r="BV40" s="769"/>
      <c r="BW40" s="769"/>
      <c r="BX40" s="769"/>
      <c r="BY40" s="769"/>
      <c r="BZ40" s="769"/>
      <c r="CA40" s="769"/>
      <c r="CB40" s="770"/>
    </row>
    <row r="41" spans="1:80" s="31" customFormat="1" ht="15" hidden="1">
      <c r="A41" s="793" t="s">
        <v>167</v>
      </c>
      <c r="B41" s="794"/>
      <c r="C41" s="794"/>
      <c r="D41" s="795"/>
      <c r="E41" s="793"/>
      <c r="F41" s="794"/>
      <c r="G41" s="794"/>
      <c r="H41" s="794"/>
      <c r="I41" s="794"/>
      <c r="J41" s="794"/>
      <c r="K41" s="794"/>
      <c r="L41" s="794"/>
      <c r="M41" s="794"/>
      <c r="N41" s="794"/>
      <c r="O41" s="794"/>
      <c r="P41" s="794"/>
      <c r="Q41" s="794"/>
      <c r="R41" s="794"/>
      <c r="S41" s="794"/>
      <c r="T41" s="794"/>
      <c r="U41" s="794"/>
      <c r="V41" s="794"/>
      <c r="W41" s="794"/>
      <c r="X41" s="794"/>
      <c r="Y41" s="794"/>
      <c r="Z41" s="794"/>
      <c r="AA41" s="794"/>
      <c r="AB41" s="794"/>
      <c r="AC41" s="794"/>
      <c r="AD41" s="794"/>
      <c r="AE41" s="794"/>
      <c r="AF41" s="794"/>
      <c r="AG41" s="794"/>
      <c r="AH41" s="794"/>
      <c r="AI41" s="794"/>
      <c r="AJ41" s="794"/>
      <c r="AK41" s="794"/>
      <c r="AL41" s="794"/>
      <c r="AM41" s="795"/>
      <c r="AN41" s="793" t="s">
        <v>411</v>
      </c>
      <c r="AO41" s="794"/>
      <c r="AP41" s="794"/>
      <c r="AQ41" s="794"/>
      <c r="AR41" s="794"/>
      <c r="AS41" s="794"/>
      <c r="AT41" s="794"/>
      <c r="AU41" s="794"/>
      <c r="AV41" s="795"/>
      <c r="AW41" s="793" t="s">
        <v>412</v>
      </c>
      <c r="AX41" s="794"/>
      <c r="AY41" s="794"/>
      <c r="AZ41" s="794"/>
      <c r="BA41" s="794"/>
      <c r="BB41" s="794"/>
      <c r="BC41" s="794"/>
      <c r="BD41" s="794"/>
      <c r="BE41" s="794"/>
      <c r="BF41" s="794"/>
      <c r="BG41" s="794"/>
      <c r="BH41" s="794"/>
      <c r="BI41" s="795"/>
      <c r="BJ41" s="793" t="s">
        <v>351</v>
      </c>
      <c r="BK41" s="794"/>
      <c r="BL41" s="794"/>
      <c r="BM41" s="794"/>
      <c r="BN41" s="794"/>
      <c r="BO41" s="794"/>
      <c r="BP41" s="794"/>
      <c r="BQ41" s="794"/>
      <c r="BR41" s="794"/>
      <c r="BS41" s="794"/>
      <c r="BT41" s="794"/>
      <c r="BU41" s="794"/>
      <c r="BV41" s="794"/>
      <c r="BW41" s="794"/>
      <c r="BX41" s="794"/>
      <c r="BY41" s="794"/>
      <c r="BZ41" s="794"/>
      <c r="CA41" s="794"/>
      <c r="CB41" s="795"/>
    </row>
    <row r="42" spans="1:80" s="31" customFormat="1" ht="15" hidden="1">
      <c r="A42" s="793"/>
      <c r="B42" s="794"/>
      <c r="C42" s="794"/>
      <c r="D42" s="795"/>
      <c r="E42" s="793"/>
      <c r="F42" s="794"/>
      <c r="G42" s="794"/>
      <c r="H42" s="794"/>
      <c r="I42" s="794"/>
      <c r="J42" s="794"/>
      <c r="K42" s="794"/>
      <c r="L42" s="794"/>
      <c r="M42" s="794"/>
      <c r="N42" s="794"/>
      <c r="O42" s="794"/>
      <c r="P42" s="794"/>
      <c r="Q42" s="794"/>
      <c r="R42" s="794"/>
      <c r="S42" s="794"/>
      <c r="T42" s="794"/>
      <c r="U42" s="794"/>
      <c r="V42" s="794"/>
      <c r="W42" s="794"/>
      <c r="X42" s="794"/>
      <c r="Y42" s="794"/>
      <c r="Z42" s="794"/>
      <c r="AA42" s="794"/>
      <c r="AB42" s="794"/>
      <c r="AC42" s="794"/>
      <c r="AD42" s="794"/>
      <c r="AE42" s="794"/>
      <c r="AF42" s="794"/>
      <c r="AG42" s="794"/>
      <c r="AH42" s="794"/>
      <c r="AI42" s="794"/>
      <c r="AJ42" s="794"/>
      <c r="AK42" s="794"/>
      <c r="AL42" s="794"/>
      <c r="AM42" s="795"/>
      <c r="AN42" s="793" t="s">
        <v>413</v>
      </c>
      <c r="AO42" s="794"/>
      <c r="AP42" s="794"/>
      <c r="AQ42" s="794"/>
      <c r="AR42" s="794"/>
      <c r="AS42" s="794"/>
      <c r="AT42" s="794"/>
      <c r="AU42" s="794"/>
      <c r="AV42" s="795"/>
      <c r="AW42" s="793" t="s">
        <v>176</v>
      </c>
      <c r="AX42" s="794"/>
      <c r="AY42" s="794"/>
      <c r="AZ42" s="794"/>
      <c r="BA42" s="794"/>
      <c r="BB42" s="794"/>
      <c r="BC42" s="794"/>
      <c r="BD42" s="794"/>
      <c r="BE42" s="794"/>
      <c r="BF42" s="794"/>
      <c r="BG42" s="794"/>
      <c r="BH42" s="794"/>
      <c r="BI42" s="795"/>
      <c r="BJ42" s="793"/>
      <c r="BK42" s="794"/>
      <c r="BL42" s="794"/>
      <c r="BM42" s="794"/>
      <c r="BN42" s="794"/>
      <c r="BO42" s="794"/>
      <c r="BP42" s="794"/>
      <c r="BQ42" s="794"/>
      <c r="BR42" s="794"/>
      <c r="BS42" s="794"/>
      <c r="BT42" s="794"/>
      <c r="BU42" s="794"/>
      <c r="BV42" s="794"/>
      <c r="BW42" s="794"/>
      <c r="BX42" s="794"/>
      <c r="BY42" s="794"/>
      <c r="BZ42" s="794"/>
      <c r="CA42" s="794"/>
      <c r="CB42" s="795"/>
    </row>
    <row r="43" spans="1:80" s="31" customFormat="1" ht="15" hidden="1">
      <c r="A43" s="793"/>
      <c r="B43" s="794"/>
      <c r="C43" s="794"/>
      <c r="D43" s="795"/>
      <c r="E43" s="793"/>
      <c r="F43" s="794"/>
      <c r="G43" s="794"/>
      <c r="H43" s="794"/>
      <c r="I43" s="794"/>
      <c r="J43" s="794"/>
      <c r="K43" s="794"/>
      <c r="L43" s="794"/>
      <c r="M43" s="794"/>
      <c r="N43" s="794"/>
      <c r="O43" s="794"/>
      <c r="P43" s="794"/>
      <c r="Q43" s="794"/>
      <c r="R43" s="794"/>
      <c r="S43" s="794"/>
      <c r="T43" s="794"/>
      <c r="U43" s="794"/>
      <c r="V43" s="794"/>
      <c r="W43" s="794"/>
      <c r="X43" s="794"/>
      <c r="Y43" s="794"/>
      <c r="Z43" s="794"/>
      <c r="AA43" s="794"/>
      <c r="AB43" s="794"/>
      <c r="AC43" s="794"/>
      <c r="AD43" s="794"/>
      <c r="AE43" s="794"/>
      <c r="AF43" s="794"/>
      <c r="AG43" s="794"/>
      <c r="AH43" s="794"/>
      <c r="AI43" s="794"/>
      <c r="AJ43" s="794"/>
      <c r="AK43" s="794"/>
      <c r="AL43" s="794"/>
      <c r="AM43" s="795"/>
      <c r="AN43" s="793"/>
      <c r="AO43" s="794"/>
      <c r="AP43" s="794"/>
      <c r="AQ43" s="794"/>
      <c r="AR43" s="794"/>
      <c r="AS43" s="794"/>
      <c r="AT43" s="794"/>
      <c r="AU43" s="794"/>
      <c r="AV43" s="795"/>
      <c r="AW43" s="793"/>
      <c r="AX43" s="794"/>
      <c r="AY43" s="794"/>
      <c r="AZ43" s="794"/>
      <c r="BA43" s="794"/>
      <c r="BB43" s="794"/>
      <c r="BC43" s="794"/>
      <c r="BD43" s="794"/>
      <c r="BE43" s="794"/>
      <c r="BF43" s="794"/>
      <c r="BG43" s="794"/>
      <c r="BH43" s="794"/>
      <c r="BI43" s="795"/>
      <c r="BJ43" s="793"/>
      <c r="BK43" s="794"/>
      <c r="BL43" s="794"/>
      <c r="BM43" s="794"/>
      <c r="BN43" s="794"/>
      <c r="BO43" s="794"/>
      <c r="BP43" s="794"/>
      <c r="BQ43" s="794"/>
      <c r="BR43" s="794"/>
      <c r="BS43" s="794"/>
      <c r="BT43" s="794"/>
      <c r="BU43" s="794"/>
      <c r="BV43" s="794"/>
      <c r="BW43" s="794"/>
      <c r="BX43" s="794"/>
      <c r="BY43" s="794"/>
      <c r="BZ43" s="794"/>
      <c r="CA43" s="794"/>
      <c r="CB43" s="795"/>
    </row>
    <row r="44" spans="1:80" s="31" customFormat="1" ht="15" hidden="1">
      <c r="A44" s="791">
        <v>1</v>
      </c>
      <c r="B44" s="841"/>
      <c r="C44" s="841"/>
      <c r="D44" s="842"/>
      <c r="E44" s="791">
        <v>2</v>
      </c>
      <c r="F44" s="841"/>
      <c r="G44" s="841"/>
      <c r="H44" s="841"/>
      <c r="I44" s="841"/>
      <c r="J44" s="841"/>
      <c r="K44" s="841"/>
      <c r="L44" s="841"/>
      <c r="M44" s="841"/>
      <c r="N44" s="841"/>
      <c r="O44" s="841"/>
      <c r="P44" s="841"/>
      <c r="Q44" s="841"/>
      <c r="R44" s="841"/>
      <c r="S44" s="841"/>
      <c r="T44" s="841"/>
      <c r="U44" s="841"/>
      <c r="V44" s="841"/>
      <c r="W44" s="841"/>
      <c r="X44" s="841"/>
      <c r="Y44" s="841"/>
      <c r="Z44" s="841"/>
      <c r="AA44" s="841"/>
      <c r="AB44" s="841"/>
      <c r="AC44" s="841"/>
      <c r="AD44" s="841"/>
      <c r="AE44" s="841"/>
      <c r="AF44" s="841"/>
      <c r="AG44" s="841"/>
      <c r="AH44" s="841"/>
      <c r="AI44" s="841"/>
      <c r="AJ44" s="841"/>
      <c r="AK44" s="841"/>
      <c r="AL44" s="841"/>
      <c r="AM44" s="842"/>
      <c r="AN44" s="791">
        <v>3</v>
      </c>
      <c r="AO44" s="841"/>
      <c r="AP44" s="841"/>
      <c r="AQ44" s="841"/>
      <c r="AR44" s="841"/>
      <c r="AS44" s="841"/>
      <c r="AT44" s="841"/>
      <c r="AU44" s="841"/>
      <c r="AV44" s="842"/>
      <c r="AW44" s="791">
        <v>4</v>
      </c>
      <c r="AX44" s="841"/>
      <c r="AY44" s="841"/>
      <c r="AZ44" s="841"/>
      <c r="BA44" s="841"/>
      <c r="BB44" s="841"/>
      <c r="BC44" s="841"/>
      <c r="BD44" s="841"/>
      <c r="BE44" s="841"/>
      <c r="BF44" s="841"/>
      <c r="BG44" s="841"/>
      <c r="BH44" s="841"/>
      <c r="BI44" s="842"/>
      <c r="BJ44" s="791">
        <v>5</v>
      </c>
      <c r="BK44" s="841"/>
      <c r="BL44" s="841"/>
      <c r="BM44" s="841"/>
      <c r="BN44" s="841"/>
      <c r="BO44" s="841"/>
      <c r="BP44" s="841"/>
      <c r="BQ44" s="841"/>
      <c r="BR44" s="841"/>
      <c r="BS44" s="841"/>
      <c r="BT44" s="841"/>
      <c r="BU44" s="841"/>
      <c r="BV44" s="841"/>
      <c r="BW44" s="841"/>
      <c r="BX44" s="841"/>
      <c r="BY44" s="841"/>
      <c r="BZ44" s="841"/>
      <c r="CA44" s="841"/>
      <c r="CB44" s="842"/>
    </row>
    <row r="45" spans="1:80" s="31" customFormat="1" ht="15" hidden="1" customHeight="1">
      <c r="A45" s="931"/>
      <c r="B45" s="932"/>
      <c r="C45" s="932"/>
      <c r="D45" s="933"/>
      <c r="E45" s="931"/>
      <c r="F45" s="932"/>
      <c r="G45" s="932"/>
      <c r="H45" s="932"/>
      <c r="I45" s="932"/>
      <c r="J45" s="932"/>
      <c r="K45" s="932"/>
      <c r="L45" s="932"/>
      <c r="M45" s="932"/>
      <c r="N45" s="932"/>
      <c r="O45" s="932"/>
      <c r="P45" s="932"/>
      <c r="Q45" s="932"/>
      <c r="R45" s="932"/>
      <c r="S45" s="932"/>
      <c r="T45" s="932"/>
      <c r="U45" s="932"/>
      <c r="V45" s="932"/>
      <c r="W45" s="932"/>
      <c r="X45" s="932"/>
      <c r="Y45" s="932"/>
      <c r="Z45" s="932"/>
      <c r="AA45" s="932"/>
      <c r="AB45" s="932"/>
      <c r="AC45" s="932"/>
      <c r="AD45" s="932"/>
      <c r="AE45" s="932"/>
      <c r="AF45" s="932"/>
      <c r="AG45" s="932"/>
      <c r="AH45" s="932"/>
      <c r="AI45" s="932"/>
      <c r="AJ45" s="932"/>
      <c r="AK45" s="932"/>
      <c r="AL45" s="932"/>
      <c r="AM45" s="933"/>
      <c r="AN45" s="871"/>
      <c r="AO45" s="872"/>
      <c r="AP45" s="872"/>
      <c r="AQ45" s="872"/>
      <c r="AR45" s="872"/>
      <c r="AS45" s="872"/>
      <c r="AT45" s="872"/>
      <c r="AU45" s="872"/>
      <c r="AV45" s="873"/>
      <c r="AW45" s="934"/>
      <c r="AX45" s="935"/>
      <c r="AY45" s="935"/>
      <c r="AZ45" s="935"/>
      <c r="BA45" s="935"/>
      <c r="BB45" s="935"/>
      <c r="BC45" s="935"/>
      <c r="BD45" s="935"/>
      <c r="BE45" s="935"/>
      <c r="BF45" s="935"/>
      <c r="BG45" s="935"/>
      <c r="BH45" s="935"/>
      <c r="BI45" s="936"/>
      <c r="BJ45" s="934"/>
      <c r="BK45" s="935"/>
      <c r="BL45" s="935"/>
      <c r="BM45" s="935"/>
      <c r="BN45" s="935"/>
      <c r="BO45" s="935"/>
      <c r="BP45" s="935"/>
      <c r="BQ45" s="935"/>
      <c r="BR45" s="935"/>
      <c r="BS45" s="935"/>
      <c r="BT45" s="935"/>
      <c r="BU45" s="935"/>
      <c r="BV45" s="935"/>
      <c r="BW45" s="935"/>
      <c r="BX45" s="935"/>
      <c r="BY45" s="935"/>
      <c r="BZ45" s="935"/>
      <c r="CA45" s="935"/>
      <c r="CB45" s="936"/>
    </row>
    <row r="46" spans="1:80" s="31" customFormat="1" ht="15" hidden="1">
      <c r="A46" s="931"/>
      <c r="B46" s="932"/>
      <c r="C46" s="932"/>
      <c r="D46" s="933"/>
      <c r="E46" s="931"/>
      <c r="F46" s="932"/>
      <c r="G46" s="932"/>
      <c r="H46" s="932"/>
      <c r="I46" s="932"/>
      <c r="J46" s="932"/>
      <c r="K46" s="932"/>
      <c r="L46" s="932"/>
      <c r="M46" s="932"/>
      <c r="N46" s="932"/>
      <c r="O46" s="932"/>
      <c r="P46" s="932"/>
      <c r="Q46" s="932"/>
      <c r="R46" s="932"/>
      <c r="S46" s="932"/>
      <c r="T46" s="932"/>
      <c r="U46" s="932"/>
      <c r="V46" s="932"/>
      <c r="W46" s="932"/>
      <c r="X46" s="932"/>
      <c r="Y46" s="932"/>
      <c r="Z46" s="932"/>
      <c r="AA46" s="932"/>
      <c r="AB46" s="932"/>
      <c r="AC46" s="932"/>
      <c r="AD46" s="932"/>
      <c r="AE46" s="932"/>
      <c r="AF46" s="932"/>
      <c r="AG46" s="932"/>
      <c r="AH46" s="932"/>
      <c r="AI46" s="932"/>
      <c r="AJ46" s="932"/>
      <c r="AK46" s="932"/>
      <c r="AL46" s="932"/>
      <c r="AM46" s="933"/>
      <c r="AN46" s="871"/>
      <c r="AO46" s="872"/>
      <c r="AP46" s="872"/>
      <c r="AQ46" s="872"/>
      <c r="AR46" s="872"/>
      <c r="AS46" s="872"/>
      <c r="AT46" s="872"/>
      <c r="AU46" s="872"/>
      <c r="AV46" s="873"/>
      <c r="AW46" s="934"/>
      <c r="AX46" s="935"/>
      <c r="AY46" s="935"/>
      <c r="AZ46" s="935"/>
      <c r="BA46" s="935"/>
      <c r="BB46" s="935"/>
      <c r="BC46" s="935"/>
      <c r="BD46" s="935"/>
      <c r="BE46" s="935"/>
      <c r="BF46" s="935"/>
      <c r="BG46" s="935"/>
      <c r="BH46" s="935"/>
      <c r="BI46" s="936"/>
      <c r="BJ46" s="934"/>
      <c r="BK46" s="935"/>
      <c r="BL46" s="935"/>
      <c r="BM46" s="935"/>
      <c r="BN46" s="935"/>
      <c r="BO46" s="935"/>
      <c r="BP46" s="935"/>
      <c r="BQ46" s="935"/>
      <c r="BR46" s="935"/>
      <c r="BS46" s="935"/>
      <c r="BT46" s="935"/>
      <c r="BU46" s="935"/>
      <c r="BV46" s="935"/>
      <c r="BW46" s="935"/>
      <c r="BX46" s="935"/>
      <c r="BY46" s="935"/>
      <c r="BZ46" s="935"/>
      <c r="CA46" s="935"/>
      <c r="CB46" s="936"/>
    </row>
    <row r="47" spans="1:80" s="31" customFormat="1" ht="15" hidden="1">
      <c r="A47" s="931"/>
      <c r="B47" s="932"/>
      <c r="C47" s="932"/>
      <c r="D47" s="933"/>
      <c r="E47" s="871" t="s">
        <v>168</v>
      </c>
      <c r="F47" s="872"/>
      <c r="G47" s="872"/>
      <c r="H47" s="872"/>
      <c r="I47" s="872"/>
      <c r="J47" s="872"/>
      <c r="K47" s="872"/>
      <c r="L47" s="872"/>
      <c r="M47" s="872"/>
      <c r="N47" s="872"/>
      <c r="O47" s="872"/>
      <c r="P47" s="872"/>
      <c r="Q47" s="872"/>
      <c r="R47" s="872"/>
      <c r="S47" s="872"/>
      <c r="T47" s="872"/>
      <c r="U47" s="872"/>
      <c r="V47" s="872"/>
      <c r="W47" s="872"/>
      <c r="X47" s="872"/>
      <c r="Y47" s="872"/>
      <c r="Z47" s="872"/>
      <c r="AA47" s="872"/>
      <c r="AB47" s="872"/>
      <c r="AC47" s="872"/>
      <c r="AD47" s="872"/>
      <c r="AE47" s="872"/>
      <c r="AF47" s="872"/>
      <c r="AG47" s="872"/>
      <c r="AH47" s="872"/>
      <c r="AI47" s="872"/>
      <c r="AJ47" s="872"/>
      <c r="AK47" s="872"/>
      <c r="AL47" s="872"/>
      <c r="AM47" s="873"/>
      <c r="AN47" s="871"/>
      <c r="AO47" s="872"/>
      <c r="AP47" s="872"/>
      <c r="AQ47" s="872"/>
      <c r="AR47" s="872"/>
      <c r="AS47" s="872"/>
      <c r="AT47" s="872"/>
      <c r="AU47" s="872"/>
      <c r="AV47" s="873"/>
      <c r="AW47" s="871"/>
      <c r="AX47" s="872"/>
      <c r="AY47" s="872"/>
      <c r="AZ47" s="872"/>
      <c r="BA47" s="872"/>
      <c r="BB47" s="872"/>
      <c r="BC47" s="872"/>
      <c r="BD47" s="872"/>
      <c r="BE47" s="872"/>
      <c r="BF47" s="872"/>
      <c r="BG47" s="872"/>
      <c r="BH47" s="872"/>
      <c r="BI47" s="873"/>
      <c r="BJ47" s="934"/>
      <c r="BK47" s="935"/>
      <c r="BL47" s="935"/>
      <c r="BM47" s="935"/>
      <c r="BN47" s="935"/>
      <c r="BO47" s="935"/>
      <c r="BP47" s="935"/>
      <c r="BQ47" s="935"/>
      <c r="BR47" s="935"/>
      <c r="BS47" s="935"/>
      <c r="BT47" s="935"/>
      <c r="BU47" s="935"/>
      <c r="BV47" s="935"/>
      <c r="BW47" s="935"/>
      <c r="BX47" s="935"/>
      <c r="BY47" s="935"/>
      <c r="BZ47" s="935"/>
      <c r="CA47" s="935"/>
      <c r="CB47" s="936"/>
    </row>
    <row r="48" spans="1:80" s="31" customFormat="1" ht="15" customHeight="1">
      <c r="A48" s="930" t="s">
        <v>422</v>
      </c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30"/>
      <c r="N48" s="930"/>
      <c r="O48" s="930"/>
      <c r="P48" s="930"/>
      <c r="Q48" s="930"/>
      <c r="R48" s="930"/>
      <c r="S48" s="930"/>
      <c r="T48" s="930"/>
      <c r="U48" s="930"/>
      <c r="V48" s="930"/>
      <c r="W48" s="930"/>
      <c r="X48" s="930"/>
      <c r="Y48" s="930"/>
      <c r="Z48" s="930"/>
      <c r="AA48" s="930"/>
      <c r="AB48" s="930"/>
      <c r="AC48" s="930"/>
      <c r="AD48" s="930"/>
      <c r="AE48" s="930"/>
      <c r="AF48" s="930"/>
      <c r="AG48" s="930"/>
      <c r="AH48" s="930"/>
      <c r="AI48" s="930"/>
      <c r="AJ48" s="930"/>
      <c r="AK48" s="930"/>
      <c r="AL48" s="930"/>
      <c r="AM48" s="930"/>
      <c r="AN48" s="930"/>
      <c r="AO48" s="930"/>
      <c r="AP48" s="930"/>
      <c r="AQ48" s="930"/>
      <c r="AR48" s="930"/>
      <c r="AS48" s="930"/>
      <c r="AT48" s="930"/>
      <c r="AU48" s="930"/>
      <c r="AV48" s="930"/>
      <c r="AW48" s="930"/>
      <c r="AX48" s="930"/>
      <c r="AY48" s="930"/>
      <c r="AZ48" s="930"/>
      <c r="BA48" s="930"/>
      <c r="BB48" s="930"/>
      <c r="BC48" s="930"/>
      <c r="BD48" s="930"/>
      <c r="BE48" s="930"/>
      <c r="BF48" s="930"/>
      <c r="BG48" s="930"/>
      <c r="BH48" s="930"/>
      <c r="BI48" s="930"/>
      <c r="BJ48" s="930"/>
      <c r="BK48" s="930"/>
      <c r="BL48" s="930"/>
      <c r="BM48" s="930"/>
      <c r="BN48" s="930"/>
      <c r="BO48" s="930"/>
      <c r="BP48" s="930"/>
      <c r="BQ48" s="930"/>
      <c r="BR48" s="930"/>
      <c r="BS48" s="930"/>
      <c r="BT48" s="930"/>
      <c r="BU48" s="930"/>
      <c r="BV48" s="930"/>
      <c r="BW48" s="930"/>
      <c r="BX48" s="930"/>
      <c r="BY48" s="930"/>
      <c r="BZ48" s="930"/>
      <c r="CA48" s="930"/>
      <c r="CB48" s="930"/>
    </row>
    <row r="49" spans="1:80" s="31" customFormat="1" ht="15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</row>
    <row r="50" spans="1:80" s="31" customFormat="1" ht="15" hidden="1">
      <c r="A50" s="370" t="s">
        <v>187</v>
      </c>
      <c r="B50" s="371"/>
      <c r="C50" s="371"/>
      <c r="D50" s="372"/>
      <c r="E50" s="423" t="s">
        <v>17</v>
      </c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3"/>
      <c r="AJ50" s="379" t="s">
        <v>295</v>
      </c>
      <c r="AK50" s="340"/>
      <c r="AL50" s="340"/>
      <c r="AM50" s="340"/>
      <c r="AN50" s="340"/>
      <c r="AO50" s="340"/>
      <c r="AP50" s="340"/>
      <c r="AQ50" s="340"/>
      <c r="AR50" s="379" t="s">
        <v>296</v>
      </c>
      <c r="AS50" s="340"/>
      <c r="AT50" s="340"/>
      <c r="AU50" s="340"/>
      <c r="AV50" s="340"/>
      <c r="AW50" s="340"/>
      <c r="AX50" s="379" t="s">
        <v>297</v>
      </c>
      <c r="AY50" s="340"/>
      <c r="AZ50" s="340"/>
      <c r="BA50" s="340"/>
      <c r="BB50" s="340"/>
      <c r="BC50" s="340"/>
      <c r="BD50" s="340"/>
      <c r="BE50" s="379" t="s">
        <v>298</v>
      </c>
      <c r="BF50" s="340"/>
      <c r="BG50" s="340"/>
      <c r="BH50" s="340"/>
      <c r="BI50" s="340"/>
      <c r="BJ50" s="340"/>
      <c r="BK50" s="340"/>
      <c r="BL50" s="340"/>
      <c r="BM50" s="340"/>
      <c r="BN50" s="340"/>
      <c r="BO50" s="340"/>
      <c r="BP50" s="340"/>
      <c r="BQ50" s="340"/>
      <c r="BR50" s="340"/>
      <c r="BS50" s="340"/>
      <c r="BT50" s="340"/>
      <c r="BU50" s="340"/>
      <c r="BV50" s="340"/>
      <c r="BW50" s="340"/>
      <c r="BX50" s="340"/>
      <c r="BY50" s="340"/>
      <c r="BZ50" s="340"/>
      <c r="CA50" s="340"/>
      <c r="CB50" s="340"/>
    </row>
    <row r="51" spans="1:80" s="31" customFormat="1" ht="15" hidden="1">
      <c r="A51" s="373"/>
      <c r="B51" s="374"/>
      <c r="C51" s="374"/>
      <c r="D51" s="375"/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3"/>
      <c r="AI51" s="423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  <c r="BC51" s="340"/>
      <c r="BD51" s="340"/>
      <c r="BE51" s="340"/>
      <c r="BF51" s="340"/>
      <c r="BG51" s="340"/>
      <c r="BH51" s="340"/>
      <c r="BI51" s="340"/>
      <c r="BJ51" s="340"/>
      <c r="BK51" s="340"/>
      <c r="BL51" s="340"/>
      <c r="BM51" s="340"/>
      <c r="BN51" s="340"/>
      <c r="BO51" s="340"/>
      <c r="BP51" s="340"/>
      <c r="BQ51" s="340"/>
      <c r="BR51" s="340"/>
      <c r="BS51" s="340"/>
      <c r="BT51" s="340"/>
      <c r="BU51" s="340"/>
      <c r="BV51" s="340"/>
      <c r="BW51" s="340"/>
      <c r="BX51" s="340"/>
      <c r="BY51" s="340"/>
      <c r="BZ51" s="340"/>
      <c r="CA51" s="340"/>
      <c r="CB51" s="340"/>
    </row>
    <row r="52" spans="1:80" s="31" customFormat="1" ht="15" hidden="1">
      <c r="A52" s="373"/>
      <c r="B52" s="374"/>
      <c r="C52" s="374"/>
      <c r="D52" s="375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  <c r="AH52" s="423"/>
      <c r="AI52" s="423"/>
      <c r="AJ52" s="340"/>
      <c r="AK52" s="340"/>
      <c r="AL52" s="340"/>
      <c r="AM52" s="340"/>
      <c r="AN52" s="340"/>
      <c r="AO52" s="340"/>
      <c r="AP52" s="340"/>
      <c r="AQ52" s="340"/>
      <c r="AR52" s="340"/>
      <c r="AS52" s="340"/>
      <c r="AT52" s="340"/>
      <c r="AU52" s="340"/>
      <c r="AV52" s="340"/>
      <c r="AW52" s="340"/>
      <c r="AX52" s="340"/>
      <c r="AY52" s="340"/>
      <c r="AZ52" s="340"/>
      <c r="BA52" s="340"/>
      <c r="BB52" s="340"/>
      <c r="BC52" s="340"/>
      <c r="BD52" s="340"/>
      <c r="BE52" s="379" t="s">
        <v>273</v>
      </c>
      <c r="BF52" s="340"/>
      <c r="BG52" s="340"/>
      <c r="BH52" s="340"/>
      <c r="BI52" s="340"/>
      <c r="BJ52" s="340"/>
      <c r="BK52" s="340"/>
      <c r="BL52" s="340"/>
      <c r="BM52" s="340"/>
      <c r="BN52" s="340"/>
      <c r="BO52" s="379" t="s">
        <v>274</v>
      </c>
      <c r="BP52" s="340"/>
      <c r="BQ52" s="340"/>
      <c r="BR52" s="340"/>
      <c r="BS52" s="340"/>
      <c r="BT52" s="340"/>
      <c r="BU52" s="340"/>
      <c r="BV52" s="340"/>
      <c r="BW52" s="340"/>
      <c r="BX52" s="340"/>
      <c r="BY52" s="340"/>
      <c r="BZ52" s="340"/>
      <c r="CA52" s="340"/>
      <c r="CB52" s="340"/>
    </row>
    <row r="53" spans="1:80" s="31" customFormat="1" ht="22.5" hidden="1" customHeight="1">
      <c r="A53" s="376"/>
      <c r="B53" s="377"/>
      <c r="C53" s="377"/>
      <c r="D53" s="378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423"/>
      <c r="AH53" s="423"/>
      <c r="AI53" s="423"/>
      <c r="AJ53" s="340"/>
      <c r="AK53" s="340"/>
      <c r="AL53" s="340"/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0"/>
      <c r="AY53" s="340"/>
      <c r="AZ53" s="340"/>
      <c r="BA53" s="340"/>
      <c r="BB53" s="340"/>
      <c r="BC53" s="340"/>
      <c r="BD53" s="340"/>
      <c r="BE53" s="340"/>
      <c r="BF53" s="340"/>
      <c r="BG53" s="340"/>
      <c r="BH53" s="340"/>
      <c r="BI53" s="340"/>
      <c r="BJ53" s="340"/>
      <c r="BK53" s="340"/>
      <c r="BL53" s="340"/>
      <c r="BM53" s="340"/>
      <c r="BN53" s="340"/>
      <c r="BO53" s="390" t="s">
        <v>275</v>
      </c>
      <c r="BP53" s="391"/>
      <c r="BQ53" s="391"/>
      <c r="BR53" s="391"/>
      <c r="BS53" s="391"/>
      <c r="BT53" s="391"/>
      <c r="BU53" s="391"/>
      <c r="BV53" s="392"/>
      <c r="BW53" s="390" t="s">
        <v>276</v>
      </c>
      <c r="BX53" s="391"/>
      <c r="BY53" s="391"/>
      <c r="BZ53" s="391"/>
      <c r="CA53" s="391"/>
      <c r="CB53" s="392"/>
    </row>
    <row r="54" spans="1:80" s="31" customFormat="1" ht="15" hidden="1">
      <c r="A54" s="346">
        <v>1</v>
      </c>
      <c r="B54" s="347"/>
      <c r="C54" s="347"/>
      <c r="D54" s="347"/>
      <c r="E54" s="551">
        <v>2</v>
      </c>
      <c r="F54" s="552"/>
      <c r="G54" s="552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3"/>
      <c r="AJ54" s="551">
        <v>3</v>
      </c>
      <c r="AK54" s="552"/>
      <c r="AL54" s="552"/>
      <c r="AM54" s="552"/>
      <c r="AN54" s="552"/>
      <c r="AO54" s="552"/>
      <c r="AP54" s="552"/>
      <c r="AQ54" s="553"/>
      <c r="AR54" s="551">
        <v>4</v>
      </c>
      <c r="AS54" s="552"/>
      <c r="AT54" s="552"/>
      <c r="AU54" s="552"/>
      <c r="AV54" s="552"/>
      <c r="AW54" s="553"/>
      <c r="AX54" s="551">
        <v>5</v>
      </c>
      <c r="AY54" s="552"/>
      <c r="AZ54" s="552"/>
      <c r="BA54" s="552"/>
      <c r="BB54" s="552"/>
      <c r="BC54" s="552"/>
      <c r="BD54" s="553"/>
      <c r="BE54" s="551">
        <v>6</v>
      </c>
      <c r="BF54" s="552"/>
      <c r="BG54" s="552"/>
      <c r="BH54" s="552"/>
      <c r="BI54" s="552"/>
      <c r="BJ54" s="552"/>
      <c r="BK54" s="552"/>
      <c r="BL54" s="552"/>
      <c r="BM54" s="552"/>
      <c r="BN54" s="553"/>
      <c r="BO54" s="551">
        <v>7</v>
      </c>
      <c r="BP54" s="552"/>
      <c r="BQ54" s="552"/>
      <c r="BR54" s="552"/>
      <c r="BS54" s="552"/>
      <c r="BT54" s="552"/>
      <c r="BU54" s="552"/>
      <c r="BV54" s="553"/>
      <c r="BW54" s="551">
        <v>8</v>
      </c>
      <c r="BX54" s="552"/>
      <c r="BY54" s="552"/>
      <c r="BZ54" s="552"/>
      <c r="CA54" s="552"/>
      <c r="CB54" s="553"/>
    </row>
    <row r="55" spans="1:80" s="31" customFormat="1" ht="15" hidden="1">
      <c r="A55" s="533">
        <v>1</v>
      </c>
      <c r="B55" s="533"/>
      <c r="C55" s="533"/>
      <c r="D55" s="533"/>
      <c r="E55" s="528" t="s">
        <v>415</v>
      </c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  <c r="AG55" s="528"/>
      <c r="AH55" s="528"/>
      <c r="AI55" s="528"/>
      <c r="AJ55" s="405"/>
      <c r="AK55" s="406"/>
      <c r="AL55" s="406"/>
      <c r="AM55" s="406"/>
      <c r="AN55" s="406"/>
      <c r="AO55" s="406"/>
      <c r="AP55" s="406"/>
      <c r="AQ55" s="406"/>
      <c r="AR55" s="405"/>
      <c r="AS55" s="406"/>
      <c r="AT55" s="406"/>
      <c r="AU55" s="406"/>
      <c r="AV55" s="406"/>
      <c r="AW55" s="406"/>
      <c r="AX55" s="406"/>
      <c r="AY55" s="406"/>
      <c r="AZ55" s="406"/>
      <c r="BA55" s="406"/>
      <c r="BB55" s="406"/>
      <c r="BC55" s="406"/>
      <c r="BD55" s="406"/>
      <c r="BE55" s="561"/>
      <c r="BF55" s="562"/>
      <c r="BG55" s="562"/>
      <c r="BH55" s="562"/>
      <c r="BI55" s="562"/>
      <c r="BJ55" s="562"/>
      <c r="BK55" s="562"/>
      <c r="BL55" s="562"/>
      <c r="BM55" s="562"/>
      <c r="BN55" s="562"/>
      <c r="BO55" s="561">
        <f>BE55</f>
        <v>0</v>
      </c>
      <c r="BP55" s="562"/>
      <c r="BQ55" s="562"/>
      <c r="BR55" s="562"/>
      <c r="BS55" s="562"/>
      <c r="BT55" s="562"/>
      <c r="BU55" s="562"/>
      <c r="BV55" s="562"/>
      <c r="BW55" s="606">
        <f>BE55</f>
        <v>0</v>
      </c>
      <c r="BX55" s="606"/>
      <c r="BY55" s="606"/>
      <c r="BZ55" s="606"/>
      <c r="CA55" s="606"/>
      <c r="CB55" s="606"/>
    </row>
    <row r="56" spans="1:80" ht="15" hidden="1" customHeight="1">
      <c r="A56" s="350"/>
      <c r="B56" s="351"/>
      <c r="C56" s="351"/>
      <c r="D56" s="352"/>
      <c r="E56" s="409" t="s">
        <v>168</v>
      </c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1"/>
      <c r="AJ56" s="412" t="s">
        <v>5</v>
      </c>
      <c r="AK56" s="413"/>
      <c r="AL56" s="413"/>
      <c r="AM56" s="413"/>
      <c r="AN56" s="413"/>
      <c r="AO56" s="413"/>
      <c r="AP56" s="413"/>
      <c r="AQ56" s="413"/>
      <c r="AR56" s="412" t="s">
        <v>5</v>
      </c>
      <c r="AS56" s="413"/>
      <c r="AT56" s="413"/>
      <c r="AU56" s="413" t="s">
        <v>5</v>
      </c>
      <c r="AV56" s="413"/>
      <c r="AW56" s="413"/>
      <c r="AX56" s="413" t="s">
        <v>5</v>
      </c>
      <c r="AY56" s="413"/>
      <c r="AZ56" s="413"/>
      <c r="BA56" s="413"/>
      <c r="BB56" s="413"/>
      <c r="BC56" s="413"/>
      <c r="BD56" s="413"/>
      <c r="BE56" s="937">
        <f>BE55</f>
        <v>0</v>
      </c>
      <c r="BF56" s="938"/>
      <c r="BG56" s="938"/>
      <c r="BH56" s="938"/>
      <c r="BI56" s="938"/>
      <c r="BJ56" s="938"/>
      <c r="BK56" s="938"/>
      <c r="BL56" s="938"/>
      <c r="BM56" s="938"/>
      <c r="BN56" s="938"/>
      <c r="BO56" s="937">
        <f>BO55</f>
        <v>0</v>
      </c>
      <c r="BP56" s="938">
        <f>SUM(BP55:CB55)</f>
        <v>0</v>
      </c>
      <c r="BQ56" s="938"/>
      <c r="BR56" s="938"/>
      <c r="BS56" s="938"/>
      <c r="BT56" s="938"/>
      <c r="BU56" s="938"/>
      <c r="BV56" s="938"/>
      <c r="BW56" s="734">
        <f>BW55</f>
        <v>0</v>
      </c>
      <c r="BX56" s="734"/>
      <c r="BY56" s="734"/>
      <c r="BZ56" s="734"/>
      <c r="CA56" s="734"/>
      <c r="CB56" s="734"/>
    </row>
    <row r="57" spans="1:80" ht="15" hidden="1"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81"/>
      <c r="AK57" s="82"/>
      <c r="AL57" s="82"/>
      <c r="AM57" s="82"/>
      <c r="AN57" s="82"/>
      <c r="AO57" s="82"/>
      <c r="AP57" s="82"/>
      <c r="AQ57" s="82"/>
      <c r="AR57" s="81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3"/>
      <c r="BF57" s="82"/>
      <c r="BG57" s="82"/>
      <c r="BH57" s="82"/>
      <c r="BI57" s="82"/>
      <c r="BJ57" s="82"/>
      <c r="BK57" s="82"/>
      <c r="BL57" s="82"/>
      <c r="BM57" s="82"/>
      <c r="BN57" s="82"/>
      <c r="BO57" s="83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</row>
    <row r="58" spans="1:80" ht="14.25" hidden="1">
      <c r="A58" s="33" t="s">
        <v>162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570" t="s">
        <v>180</v>
      </c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570"/>
      <c r="AN58" s="570"/>
      <c r="AO58" s="570"/>
      <c r="AP58" s="570"/>
      <c r="AQ58" s="570"/>
      <c r="AR58" s="570"/>
      <c r="AS58" s="570"/>
      <c r="AT58" s="570"/>
      <c r="AU58" s="570"/>
      <c r="AV58" s="570"/>
      <c r="AW58" s="570"/>
      <c r="AX58" s="570"/>
      <c r="AY58" s="570"/>
      <c r="AZ58" s="570"/>
      <c r="BA58" s="570"/>
      <c r="BB58" s="570"/>
      <c r="BC58" s="570"/>
      <c r="BD58" s="570"/>
      <c r="BE58" s="570"/>
      <c r="BF58" s="570"/>
      <c r="BG58" s="570"/>
      <c r="BH58" s="570"/>
      <c r="BI58" s="570"/>
      <c r="BJ58" s="570"/>
      <c r="BK58" s="570"/>
      <c r="BL58" s="570"/>
      <c r="BM58" s="570"/>
      <c r="BN58" s="570"/>
      <c r="BO58" s="570"/>
      <c r="BP58" s="570"/>
      <c r="BQ58" s="570"/>
      <c r="BR58" s="570"/>
      <c r="BS58" s="570"/>
      <c r="BT58" s="570"/>
      <c r="BU58" s="570"/>
      <c r="BV58" s="570"/>
      <c r="BW58" s="570"/>
      <c r="BX58" s="570"/>
      <c r="BY58" s="570"/>
      <c r="BZ58" s="570"/>
      <c r="CA58" s="570"/>
      <c r="CB58" s="570"/>
    </row>
    <row r="59" spans="1:80" ht="15" hidden="1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</row>
    <row r="60" spans="1:80" ht="14.25" hidden="1">
      <c r="A60" s="33" t="s">
        <v>164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571" t="s">
        <v>402</v>
      </c>
      <c r="AI60" s="571"/>
      <c r="AJ60" s="571"/>
      <c r="AK60" s="571"/>
      <c r="AL60" s="571"/>
      <c r="AM60" s="571"/>
      <c r="AN60" s="571"/>
      <c r="AO60" s="571"/>
      <c r="AP60" s="571"/>
      <c r="AQ60" s="571"/>
      <c r="AR60" s="571"/>
      <c r="AS60" s="571"/>
      <c r="AT60" s="571"/>
      <c r="AU60" s="571"/>
      <c r="AV60" s="571"/>
      <c r="AW60" s="571"/>
      <c r="AX60" s="571"/>
      <c r="AY60" s="571"/>
      <c r="AZ60" s="571"/>
      <c r="BA60" s="571"/>
      <c r="BB60" s="571"/>
      <c r="BC60" s="571"/>
      <c r="BD60" s="571"/>
      <c r="BE60" s="571"/>
      <c r="BF60" s="571"/>
      <c r="BG60" s="571"/>
      <c r="BH60" s="571"/>
      <c r="BI60" s="571"/>
      <c r="BJ60" s="571"/>
      <c r="BK60" s="571"/>
      <c r="BL60" s="571"/>
      <c r="BM60" s="571"/>
      <c r="BN60" s="571"/>
      <c r="BO60" s="571"/>
      <c r="BP60" s="571"/>
      <c r="BQ60" s="571"/>
      <c r="BR60" s="571"/>
      <c r="BS60" s="571"/>
      <c r="BT60" s="571"/>
      <c r="BU60" s="571"/>
      <c r="BV60" s="571"/>
      <c r="BW60" s="571"/>
      <c r="BX60" s="571"/>
      <c r="BY60" s="571"/>
      <c r="BZ60" s="571"/>
      <c r="CA60" s="571"/>
      <c r="CB60" s="571"/>
    </row>
    <row r="61" spans="1:80" ht="14.25" hidden="1">
      <c r="A61" s="930" t="s">
        <v>414</v>
      </c>
      <c r="B61" s="930"/>
      <c r="C61" s="930"/>
      <c r="D61" s="930"/>
      <c r="E61" s="930"/>
      <c r="F61" s="930"/>
      <c r="G61" s="930"/>
      <c r="H61" s="930"/>
      <c r="I61" s="930"/>
      <c r="J61" s="930"/>
      <c r="K61" s="930"/>
      <c r="L61" s="930"/>
      <c r="M61" s="930"/>
      <c r="N61" s="930"/>
      <c r="O61" s="930"/>
      <c r="P61" s="930"/>
      <c r="Q61" s="930"/>
      <c r="R61" s="930"/>
      <c r="S61" s="930"/>
      <c r="T61" s="930"/>
      <c r="U61" s="930"/>
      <c r="V61" s="930"/>
      <c r="W61" s="930"/>
      <c r="X61" s="930"/>
      <c r="Y61" s="930"/>
      <c r="Z61" s="930"/>
      <c r="AA61" s="930"/>
      <c r="AB61" s="930"/>
      <c r="AC61" s="930"/>
      <c r="AD61" s="930"/>
      <c r="AE61" s="930"/>
      <c r="AF61" s="930"/>
      <c r="AG61" s="930"/>
      <c r="AH61" s="930"/>
      <c r="AI61" s="930"/>
      <c r="AJ61" s="930"/>
      <c r="AK61" s="930"/>
      <c r="AL61" s="930"/>
      <c r="AM61" s="930"/>
      <c r="AN61" s="930"/>
      <c r="AO61" s="930"/>
      <c r="AP61" s="930"/>
      <c r="AQ61" s="930"/>
      <c r="AR61" s="930"/>
      <c r="AS61" s="930"/>
      <c r="AT61" s="930"/>
      <c r="AU61" s="930"/>
      <c r="AV61" s="930"/>
      <c r="AW61" s="930"/>
      <c r="AX61" s="930"/>
      <c r="AY61" s="930"/>
      <c r="AZ61" s="930"/>
      <c r="BA61" s="930"/>
      <c r="BB61" s="930"/>
      <c r="BC61" s="930"/>
      <c r="BD61" s="930"/>
      <c r="BE61" s="930"/>
      <c r="BF61" s="930"/>
      <c r="BG61" s="930"/>
      <c r="BH61" s="930"/>
      <c r="BI61" s="930"/>
      <c r="BJ61" s="930"/>
      <c r="BK61" s="930"/>
      <c r="BL61" s="930"/>
      <c r="BM61" s="930"/>
      <c r="BN61" s="930"/>
      <c r="BO61" s="930"/>
      <c r="BP61" s="930"/>
      <c r="BQ61" s="930"/>
      <c r="BR61" s="930"/>
      <c r="BS61" s="930"/>
      <c r="BT61" s="930"/>
      <c r="BU61" s="930"/>
      <c r="BV61" s="930"/>
      <c r="BW61" s="930"/>
      <c r="BX61" s="930"/>
      <c r="BY61" s="930"/>
      <c r="BZ61" s="930"/>
      <c r="CA61" s="930"/>
      <c r="CB61" s="930"/>
    </row>
    <row r="62" spans="1:80" ht="15" hidden="1" customHeight="1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</row>
    <row r="63" spans="1:80">
      <c r="A63" s="370" t="s">
        <v>187</v>
      </c>
      <c r="B63" s="371"/>
      <c r="C63" s="371"/>
      <c r="D63" s="372"/>
      <c r="E63" s="423" t="s">
        <v>17</v>
      </c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3"/>
      <c r="AJ63" s="379" t="s">
        <v>295</v>
      </c>
      <c r="AK63" s="340"/>
      <c r="AL63" s="340"/>
      <c r="AM63" s="340"/>
      <c r="AN63" s="340"/>
      <c r="AO63" s="340"/>
      <c r="AP63" s="340"/>
      <c r="AQ63" s="340"/>
      <c r="AR63" s="379" t="s">
        <v>296</v>
      </c>
      <c r="AS63" s="340"/>
      <c r="AT63" s="340"/>
      <c r="AU63" s="340"/>
      <c r="AV63" s="340"/>
      <c r="AW63" s="340"/>
      <c r="AX63" s="379" t="s">
        <v>297</v>
      </c>
      <c r="AY63" s="340"/>
      <c r="AZ63" s="340"/>
      <c r="BA63" s="340"/>
      <c r="BB63" s="340"/>
      <c r="BC63" s="340"/>
      <c r="BD63" s="340"/>
      <c r="BE63" s="379" t="s">
        <v>298</v>
      </c>
      <c r="BF63" s="340"/>
      <c r="BG63" s="340"/>
      <c r="BH63" s="340"/>
      <c r="BI63" s="340"/>
      <c r="BJ63" s="340"/>
      <c r="BK63" s="340"/>
      <c r="BL63" s="340"/>
      <c r="BM63" s="340"/>
      <c r="BN63" s="340"/>
      <c r="BO63" s="340"/>
      <c r="BP63" s="340"/>
      <c r="BQ63" s="340"/>
      <c r="BR63" s="340"/>
      <c r="BS63" s="340"/>
      <c r="BT63" s="340"/>
      <c r="BU63" s="340"/>
      <c r="BV63" s="340"/>
      <c r="BW63" s="340"/>
      <c r="BX63" s="340"/>
      <c r="BY63" s="340"/>
      <c r="BZ63" s="340"/>
      <c r="CA63" s="340"/>
      <c r="CB63" s="340"/>
    </row>
    <row r="64" spans="1:80" ht="15" customHeight="1">
      <c r="A64" s="373"/>
      <c r="B64" s="374"/>
      <c r="C64" s="374"/>
      <c r="D64" s="375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  <c r="AH64" s="423"/>
      <c r="AI64" s="423"/>
      <c r="AJ64" s="340"/>
      <c r="AK64" s="340"/>
      <c r="AL64" s="340"/>
      <c r="AM64" s="340"/>
      <c r="AN64" s="340"/>
      <c r="AO64" s="340"/>
      <c r="AP64" s="340"/>
      <c r="AQ64" s="340"/>
      <c r="AR64" s="340"/>
      <c r="AS64" s="340"/>
      <c r="AT64" s="340"/>
      <c r="AU64" s="340"/>
      <c r="AV64" s="340"/>
      <c r="AW64" s="340"/>
      <c r="AX64" s="340"/>
      <c r="AY64" s="340"/>
      <c r="AZ64" s="340"/>
      <c r="BA64" s="340"/>
      <c r="BB64" s="340"/>
      <c r="BC64" s="340"/>
      <c r="BD64" s="340"/>
      <c r="BE64" s="340"/>
      <c r="BF64" s="340"/>
      <c r="BG64" s="340"/>
      <c r="BH64" s="340"/>
      <c r="BI64" s="340"/>
      <c r="BJ64" s="340"/>
      <c r="BK64" s="340"/>
      <c r="BL64" s="340"/>
      <c r="BM64" s="340"/>
      <c r="BN64" s="340"/>
      <c r="BO64" s="340"/>
      <c r="BP64" s="340"/>
      <c r="BQ64" s="340"/>
      <c r="BR64" s="340"/>
      <c r="BS64" s="340"/>
      <c r="BT64" s="340"/>
      <c r="BU64" s="340"/>
      <c r="BV64" s="340"/>
      <c r="BW64" s="340"/>
      <c r="BX64" s="340"/>
      <c r="BY64" s="340"/>
      <c r="BZ64" s="340"/>
      <c r="CA64" s="340"/>
      <c r="CB64" s="340"/>
    </row>
    <row r="65" spans="1:127" ht="15" customHeight="1">
      <c r="A65" s="373"/>
      <c r="B65" s="374"/>
      <c r="C65" s="374"/>
      <c r="D65" s="375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  <c r="AH65" s="423"/>
      <c r="AI65" s="423"/>
      <c r="AJ65" s="340"/>
      <c r="AK65" s="340"/>
      <c r="AL65" s="340"/>
      <c r="AM65" s="340"/>
      <c r="AN65" s="340"/>
      <c r="AO65" s="340"/>
      <c r="AP65" s="340"/>
      <c r="AQ65" s="340"/>
      <c r="AR65" s="340"/>
      <c r="AS65" s="340"/>
      <c r="AT65" s="340"/>
      <c r="AU65" s="340"/>
      <c r="AV65" s="340"/>
      <c r="AW65" s="340"/>
      <c r="AX65" s="340"/>
      <c r="AY65" s="340"/>
      <c r="AZ65" s="340"/>
      <c r="BA65" s="340"/>
      <c r="BB65" s="340"/>
      <c r="BC65" s="340"/>
      <c r="BD65" s="340"/>
      <c r="BE65" s="379" t="s">
        <v>276</v>
      </c>
      <c r="BF65" s="340"/>
      <c r="BG65" s="340"/>
      <c r="BH65" s="340"/>
      <c r="BI65" s="340"/>
      <c r="BJ65" s="340"/>
      <c r="BK65" s="340"/>
      <c r="BL65" s="340"/>
      <c r="BM65" s="340"/>
      <c r="BN65" s="340"/>
      <c r="BO65" s="379" t="s">
        <v>274</v>
      </c>
      <c r="BP65" s="340"/>
      <c r="BQ65" s="340"/>
      <c r="BR65" s="340"/>
      <c r="BS65" s="340"/>
      <c r="BT65" s="340"/>
      <c r="BU65" s="340"/>
      <c r="BV65" s="340"/>
      <c r="BW65" s="340"/>
      <c r="BX65" s="340"/>
      <c r="BY65" s="340"/>
      <c r="BZ65" s="340"/>
      <c r="CA65" s="340"/>
      <c r="CB65" s="340"/>
    </row>
    <row r="66" spans="1:127" ht="25.5" customHeight="1">
      <c r="A66" s="376"/>
      <c r="B66" s="377"/>
      <c r="C66" s="377"/>
      <c r="D66" s="378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340"/>
      <c r="AK66" s="340"/>
      <c r="AL66" s="340"/>
      <c r="AM66" s="340"/>
      <c r="AN66" s="340"/>
      <c r="AO66" s="340"/>
      <c r="AP66" s="340"/>
      <c r="AQ66" s="340"/>
      <c r="AR66" s="340"/>
      <c r="AS66" s="340"/>
      <c r="AT66" s="340"/>
      <c r="AU66" s="340"/>
      <c r="AV66" s="340"/>
      <c r="AW66" s="340"/>
      <c r="AX66" s="340"/>
      <c r="AY66" s="340"/>
      <c r="AZ66" s="340"/>
      <c r="BA66" s="340"/>
      <c r="BB66" s="340"/>
      <c r="BC66" s="340"/>
      <c r="BD66" s="340"/>
      <c r="BE66" s="340"/>
      <c r="BF66" s="340"/>
      <c r="BG66" s="340"/>
      <c r="BH66" s="340"/>
      <c r="BI66" s="340"/>
      <c r="BJ66" s="340"/>
      <c r="BK66" s="340"/>
      <c r="BL66" s="340"/>
      <c r="BM66" s="340"/>
      <c r="BN66" s="340"/>
      <c r="BO66" s="390" t="s">
        <v>485</v>
      </c>
      <c r="BP66" s="391"/>
      <c r="BQ66" s="391"/>
      <c r="BR66" s="391"/>
      <c r="BS66" s="391"/>
      <c r="BT66" s="391"/>
      <c r="BU66" s="391"/>
      <c r="BV66" s="392"/>
      <c r="BW66" s="390" t="s">
        <v>518</v>
      </c>
      <c r="BX66" s="391"/>
      <c r="BY66" s="391"/>
      <c r="BZ66" s="391"/>
      <c r="CA66" s="391"/>
      <c r="CB66" s="392"/>
    </row>
    <row r="67" spans="1:127" ht="15">
      <c r="A67" s="346">
        <v>1</v>
      </c>
      <c r="B67" s="347"/>
      <c r="C67" s="347"/>
      <c r="D67" s="347"/>
      <c r="E67" s="551">
        <v>2</v>
      </c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3"/>
      <c r="AJ67" s="551">
        <v>3</v>
      </c>
      <c r="AK67" s="552"/>
      <c r="AL67" s="552"/>
      <c r="AM67" s="552"/>
      <c r="AN67" s="552"/>
      <c r="AO67" s="552"/>
      <c r="AP67" s="552"/>
      <c r="AQ67" s="553"/>
      <c r="AR67" s="551">
        <v>4</v>
      </c>
      <c r="AS67" s="552"/>
      <c r="AT67" s="552"/>
      <c r="AU67" s="552"/>
      <c r="AV67" s="552"/>
      <c r="AW67" s="553"/>
      <c r="AX67" s="551">
        <v>5</v>
      </c>
      <c r="AY67" s="552"/>
      <c r="AZ67" s="552"/>
      <c r="BA67" s="552"/>
      <c r="BB67" s="552"/>
      <c r="BC67" s="552"/>
      <c r="BD67" s="553"/>
      <c r="BE67" s="551">
        <v>6</v>
      </c>
      <c r="BF67" s="552"/>
      <c r="BG67" s="552"/>
      <c r="BH67" s="552"/>
      <c r="BI67" s="552"/>
      <c r="BJ67" s="552"/>
      <c r="BK67" s="552"/>
      <c r="BL67" s="552"/>
      <c r="BM67" s="552"/>
      <c r="BN67" s="553"/>
      <c r="BO67" s="551">
        <v>7</v>
      </c>
      <c r="BP67" s="552"/>
      <c r="BQ67" s="552"/>
      <c r="BR67" s="552"/>
      <c r="BS67" s="552"/>
      <c r="BT67" s="552"/>
      <c r="BU67" s="552"/>
      <c r="BV67" s="553"/>
      <c r="BW67" s="551">
        <v>8</v>
      </c>
      <c r="BX67" s="552"/>
      <c r="BY67" s="552"/>
      <c r="BZ67" s="552"/>
      <c r="CA67" s="552"/>
      <c r="CB67" s="553"/>
    </row>
    <row r="68" spans="1:127" ht="15">
      <c r="A68" s="533">
        <v>1</v>
      </c>
      <c r="B68" s="533"/>
      <c r="C68" s="533"/>
      <c r="D68" s="533"/>
      <c r="E68" s="528" t="s">
        <v>181</v>
      </c>
      <c r="F68" s="528"/>
      <c r="G68" s="528"/>
      <c r="H68" s="528"/>
      <c r="I68" s="528"/>
      <c r="J68" s="528"/>
      <c r="K68" s="528"/>
      <c r="L68" s="528"/>
      <c r="M68" s="528"/>
      <c r="N68" s="528"/>
      <c r="O68" s="528"/>
      <c r="P68" s="528"/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405"/>
      <c r="AK68" s="406"/>
      <c r="AL68" s="406"/>
      <c r="AM68" s="406"/>
      <c r="AN68" s="406"/>
      <c r="AO68" s="406"/>
      <c r="AP68" s="406"/>
      <c r="AQ68" s="406"/>
      <c r="AR68" s="405"/>
      <c r="AS68" s="406"/>
      <c r="AT68" s="406"/>
      <c r="AU68" s="406"/>
      <c r="AV68" s="406"/>
      <c r="AW68" s="406"/>
      <c r="AX68" s="406"/>
      <c r="AY68" s="406"/>
      <c r="AZ68" s="406"/>
      <c r="BA68" s="406"/>
      <c r="BB68" s="406"/>
      <c r="BC68" s="406"/>
      <c r="BD68" s="406"/>
      <c r="BE68" s="407">
        <v>70000</v>
      </c>
      <c r="BF68" s="408"/>
      <c r="BG68" s="408"/>
      <c r="BH68" s="408"/>
      <c r="BI68" s="408"/>
      <c r="BJ68" s="408"/>
      <c r="BK68" s="408"/>
      <c r="BL68" s="408"/>
      <c r="BM68" s="408"/>
      <c r="BN68" s="408"/>
      <c r="BO68" s="407">
        <v>70000</v>
      </c>
      <c r="BP68" s="408"/>
      <c r="BQ68" s="408"/>
      <c r="BR68" s="408"/>
      <c r="BS68" s="408"/>
      <c r="BT68" s="408"/>
      <c r="BU68" s="408"/>
      <c r="BV68" s="408"/>
      <c r="BW68" s="349">
        <v>70000</v>
      </c>
      <c r="BX68" s="349"/>
      <c r="BY68" s="349"/>
      <c r="BZ68" s="349"/>
      <c r="CA68" s="349"/>
      <c r="CB68" s="349"/>
    </row>
    <row r="69" spans="1:127" ht="15" customHeight="1">
      <c r="A69" s="350"/>
      <c r="B69" s="351"/>
      <c r="C69" s="351"/>
      <c r="D69" s="352"/>
      <c r="E69" s="409" t="s">
        <v>168</v>
      </c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  <c r="W69" s="410"/>
      <c r="X69" s="410"/>
      <c r="Y69" s="410"/>
      <c r="Z69" s="410"/>
      <c r="AA69" s="410"/>
      <c r="AB69" s="410"/>
      <c r="AC69" s="410"/>
      <c r="AD69" s="410"/>
      <c r="AE69" s="410"/>
      <c r="AF69" s="410"/>
      <c r="AG69" s="410"/>
      <c r="AH69" s="410"/>
      <c r="AI69" s="411"/>
      <c r="AJ69" s="412" t="s">
        <v>5</v>
      </c>
      <c r="AK69" s="413"/>
      <c r="AL69" s="413"/>
      <c r="AM69" s="413"/>
      <c r="AN69" s="413"/>
      <c r="AO69" s="413"/>
      <c r="AP69" s="413"/>
      <c r="AQ69" s="413"/>
      <c r="AR69" s="412" t="s">
        <v>5</v>
      </c>
      <c r="AS69" s="413"/>
      <c r="AT69" s="413"/>
      <c r="AU69" s="413" t="s">
        <v>5</v>
      </c>
      <c r="AV69" s="413"/>
      <c r="AW69" s="413"/>
      <c r="AX69" s="413" t="s">
        <v>5</v>
      </c>
      <c r="AY69" s="413"/>
      <c r="AZ69" s="413"/>
      <c r="BA69" s="413"/>
      <c r="BB69" s="413"/>
      <c r="BC69" s="413"/>
      <c r="BD69" s="413"/>
      <c r="BE69" s="414">
        <f>BE68</f>
        <v>70000</v>
      </c>
      <c r="BF69" s="415"/>
      <c r="BG69" s="415"/>
      <c r="BH69" s="415"/>
      <c r="BI69" s="415"/>
      <c r="BJ69" s="415"/>
      <c r="BK69" s="415"/>
      <c r="BL69" s="415"/>
      <c r="BM69" s="415"/>
      <c r="BN69" s="415"/>
      <c r="BO69" s="414">
        <f>BO68</f>
        <v>70000</v>
      </c>
      <c r="BP69" s="415">
        <f>SUM(BP68:CB68)</f>
        <v>70000</v>
      </c>
      <c r="BQ69" s="415"/>
      <c r="BR69" s="415"/>
      <c r="BS69" s="415"/>
      <c r="BT69" s="415"/>
      <c r="BU69" s="415"/>
      <c r="BV69" s="415"/>
      <c r="BW69" s="360">
        <f>BW68</f>
        <v>70000</v>
      </c>
      <c r="BX69" s="360"/>
      <c r="BY69" s="360"/>
      <c r="BZ69" s="360"/>
      <c r="CA69" s="360"/>
      <c r="CB69" s="360"/>
    </row>
    <row r="70" spans="1:127" ht="15"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81"/>
      <c r="AK70" s="82"/>
      <c r="AL70" s="82"/>
      <c r="AM70" s="82"/>
      <c r="AN70" s="82"/>
      <c r="AO70" s="82"/>
      <c r="AP70" s="82"/>
      <c r="AQ70" s="82"/>
      <c r="AR70" s="81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3"/>
      <c r="BF70" s="82"/>
      <c r="BG70" s="82"/>
      <c r="BH70" s="82"/>
      <c r="BI70" s="82"/>
      <c r="BJ70" s="82"/>
      <c r="BK70" s="82"/>
      <c r="BL70" s="82"/>
      <c r="BM70" s="82"/>
      <c r="BN70" s="82"/>
      <c r="BO70" s="83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</row>
    <row r="71" spans="1:127" ht="14.25">
      <c r="A71" s="597" t="s">
        <v>582</v>
      </c>
      <c r="B71" s="597"/>
      <c r="C71" s="597"/>
      <c r="D71" s="597"/>
      <c r="E71" s="597"/>
      <c r="F71" s="597"/>
      <c r="G71" s="597"/>
      <c r="H71" s="597"/>
      <c r="I71" s="597"/>
      <c r="J71" s="597"/>
      <c r="K71" s="597"/>
      <c r="L71" s="597"/>
      <c r="M71" s="597"/>
      <c r="N71" s="597"/>
      <c r="O71" s="597"/>
      <c r="P71" s="597"/>
      <c r="Q71" s="597"/>
      <c r="R71" s="597"/>
      <c r="S71" s="597"/>
      <c r="T71" s="597"/>
      <c r="U71" s="597"/>
      <c r="V71" s="597"/>
      <c r="W71" s="597"/>
      <c r="X71" s="597"/>
      <c r="Y71" s="597"/>
      <c r="Z71" s="597"/>
      <c r="AA71" s="597"/>
      <c r="AB71" s="597"/>
      <c r="AC71" s="597"/>
      <c r="AD71" s="597"/>
      <c r="AE71" s="597"/>
      <c r="AF71" s="597"/>
      <c r="AG71" s="597"/>
      <c r="AH71" s="597"/>
      <c r="AI71" s="597"/>
      <c r="AJ71" s="597"/>
      <c r="AK71" s="597"/>
      <c r="AL71" s="597"/>
      <c r="AM71" s="597"/>
      <c r="AN71" s="597"/>
      <c r="AO71" s="597"/>
      <c r="AP71" s="597"/>
      <c r="AQ71" s="597"/>
      <c r="AR71" s="597"/>
      <c r="AS71" s="597"/>
      <c r="AT71" s="597"/>
      <c r="AU71" s="597"/>
      <c r="AV71" s="597"/>
      <c r="AW71" s="597"/>
      <c r="AX71" s="597"/>
      <c r="AY71" s="597"/>
      <c r="AZ71" s="597"/>
      <c r="BA71" s="597"/>
      <c r="BB71" s="597"/>
      <c r="BC71" s="597"/>
      <c r="BD71" s="597"/>
      <c r="BE71" s="597"/>
      <c r="BF71" s="597"/>
      <c r="BG71" s="506">
        <v>44555.12</v>
      </c>
      <c r="BH71" s="506"/>
      <c r="BI71" s="506"/>
      <c r="BJ71" s="506"/>
      <c r="BK71" s="506"/>
      <c r="BL71" s="506"/>
      <c r="BM71" s="506"/>
      <c r="BN71" s="506"/>
      <c r="BO71" s="506"/>
      <c r="BP71" s="506"/>
      <c r="BQ71" s="506"/>
      <c r="BR71" s="506"/>
      <c r="BS71" s="506"/>
      <c r="BT71" s="506"/>
      <c r="BU71" s="506"/>
      <c r="BV71" s="506"/>
      <c r="BW71" s="506"/>
      <c r="BX71" s="506"/>
      <c r="BY71" s="506"/>
      <c r="BZ71" s="506"/>
      <c r="CA71" s="506"/>
      <c r="CB71" s="506"/>
    </row>
    <row r="72" spans="1:127" ht="14.25">
      <c r="A72" s="597" t="s">
        <v>182</v>
      </c>
      <c r="B72" s="597"/>
      <c r="C72" s="597"/>
      <c r="D72" s="597"/>
      <c r="E72" s="597"/>
      <c r="F72" s="597"/>
      <c r="G72" s="597"/>
      <c r="H72" s="597"/>
      <c r="I72" s="597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7"/>
      <c r="V72" s="597"/>
      <c r="W72" s="597"/>
      <c r="X72" s="597"/>
      <c r="Y72" s="597"/>
      <c r="Z72" s="597"/>
      <c r="AA72" s="597"/>
      <c r="AB72" s="597"/>
      <c r="AC72" s="597"/>
      <c r="AD72" s="597"/>
      <c r="AE72" s="597"/>
      <c r="AF72" s="597"/>
      <c r="AG72" s="597"/>
      <c r="AH72" s="597"/>
      <c r="AI72" s="597"/>
      <c r="AJ72" s="597"/>
      <c r="AK72" s="597"/>
      <c r="AL72" s="597"/>
      <c r="AM72" s="597"/>
      <c r="AN72" s="597"/>
      <c r="AO72" s="597"/>
      <c r="AP72" s="597"/>
      <c r="AQ72" s="597"/>
      <c r="AR72" s="597"/>
      <c r="AS72" s="597"/>
      <c r="AT72" s="597"/>
      <c r="AU72" s="597"/>
      <c r="AV72" s="597"/>
      <c r="AW72" s="597"/>
      <c r="AX72" s="597"/>
      <c r="AY72" s="597"/>
      <c r="AZ72" s="597"/>
      <c r="BA72" s="597"/>
      <c r="BB72" s="597"/>
      <c r="BC72" s="597"/>
      <c r="BD72" s="597"/>
      <c r="BE72" s="597"/>
      <c r="BF72" s="597"/>
      <c r="BG72" s="506">
        <f>BE56+BE69+BE18</f>
        <v>85000</v>
      </c>
      <c r="BH72" s="506"/>
      <c r="BI72" s="506"/>
      <c r="BJ72" s="506"/>
      <c r="BK72" s="506"/>
      <c r="BL72" s="506"/>
      <c r="BM72" s="506"/>
      <c r="BN72" s="506"/>
      <c r="BO72" s="506"/>
      <c r="BP72" s="506"/>
      <c r="BQ72" s="506"/>
      <c r="BR72" s="506"/>
      <c r="BS72" s="506"/>
      <c r="BT72" s="506"/>
      <c r="BU72" s="506"/>
      <c r="BV72" s="506"/>
      <c r="BW72" s="506"/>
      <c r="BX72" s="506"/>
      <c r="BY72" s="506"/>
      <c r="BZ72" s="506"/>
      <c r="CA72" s="506"/>
      <c r="CB72" s="506"/>
    </row>
    <row r="73" spans="1:127" ht="14.25" customHeight="1">
      <c r="A73" s="597" t="s">
        <v>574</v>
      </c>
      <c r="B73" s="597"/>
      <c r="C73" s="597"/>
      <c r="D73" s="597"/>
      <c r="E73" s="597"/>
      <c r="F73" s="597"/>
      <c r="G73" s="597"/>
      <c r="H73" s="597"/>
      <c r="I73" s="597"/>
      <c r="J73" s="597"/>
      <c r="K73" s="597"/>
      <c r="L73" s="597"/>
      <c r="M73" s="597"/>
      <c r="N73" s="597"/>
      <c r="O73" s="597"/>
      <c r="P73" s="597"/>
      <c r="Q73" s="597"/>
      <c r="R73" s="597"/>
      <c r="S73" s="597"/>
      <c r="T73" s="597"/>
      <c r="U73" s="597"/>
      <c r="V73" s="597"/>
      <c r="W73" s="597"/>
      <c r="X73" s="597"/>
      <c r="Y73" s="597"/>
      <c r="Z73" s="597"/>
      <c r="AA73" s="597"/>
      <c r="AB73" s="597"/>
      <c r="AC73" s="597"/>
      <c r="AD73" s="597"/>
      <c r="AE73" s="597"/>
      <c r="AF73" s="597"/>
      <c r="AG73" s="597"/>
      <c r="AH73" s="597"/>
      <c r="AI73" s="597"/>
      <c r="AJ73" s="597"/>
      <c r="AK73" s="597"/>
      <c r="AL73" s="597"/>
      <c r="AM73" s="597"/>
      <c r="AN73" s="597"/>
      <c r="AO73" s="597"/>
      <c r="AP73" s="597"/>
      <c r="AQ73" s="597"/>
      <c r="AR73" s="597"/>
      <c r="AS73" s="597"/>
      <c r="AT73" s="597"/>
      <c r="AU73" s="597"/>
      <c r="AV73" s="597"/>
      <c r="AW73" s="597"/>
      <c r="AX73" s="597"/>
      <c r="AY73" s="597"/>
      <c r="AZ73" s="597"/>
      <c r="BA73" s="597"/>
      <c r="BB73" s="597"/>
      <c r="BC73" s="597"/>
      <c r="BD73" s="597"/>
      <c r="BE73" s="597"/>
      <c r="BF73" s="597"/>
      <c r="BG73" s="506">
        <f>BE18</f>
        <v>15000</v>
      </c>
      <c r="BH73" s="506"/>
      <c r="BI73" s="506"/>
      <c r="BJ73" s="506"/>
      <c r="BK73" s="506"/>
      <c r="BL73" s="506"/>
      <c r="BM73" s="506"/>
      <c r="BN73" s="506"/>
      <c r="BO73" s="506"/>
      <c r="BP73" s="506"/>
      <c r="BQ73" s="506"/>
      <c r="BR73" s="506"/>
      <c r="BS73" s="506"/>
      <c r="BT73" s="506"/>
      <c r="BU73" s="506"/>
      <c r="BV73" s="506"/>
      <c r="BW73" s="506"/>
      <c r="BX73" s="506"/>
      <c r="BY73" s="506"/>
      <c r="BZ73" s="506"/>
      <c r="CA73" s="506"/>
      <c r="CB73" s="506"/>
    </row>
    <row r="74" spans="1:127" ht="14.25" customHeight="1">
      <c r="A74" s="597" t="s">
        <v>575</v>
      </c>
      <c r="B74" s="597"/>
      <c r="C74" s="597"/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597"/>
      <c r="U74" s="597"/>
      <c r="V74" s="597"/>
      <c r="W74" s="597"/>
      <c r="X74" s="597"/>
      <c r="Y74" s="597"/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7"/>
      <c r="AL74" s="597"/>
      <c r="AM74" s="597"/>
      <c r="AN74" s="597"/>
      <c r="AO74" s="597"/>
      <c r="AP74" s="597"/>
      <c r="AQ74" s="597"/>
      <c r="AR74" s="597"/>
      <c r="AS74" s="597"/>
      <c r="AT74" s="597"/>
      <c r="AU74" s="597"/>
      <c r="AV74" s="597"/>
      <c r="AW74" s="597"/>
      <c r="AX74" s="597"/>
      <c r="AY74" s="597"/>
      <c r="AZ74" s="597"/>
      <c r="BA74" s="597"/>
      <c r="BB74" s="597"/>
      <c r="BC74" s="597"/>
      <c r="BD74" s="597"/>
      <c r="BE74" s="597"/>
      <c r="BF74" s="597"/>
      <c r="BG74" s="506">
        <f>BE69</f>
        <v>70000</v>
      </c>
      <c r="BH74" s="506"/>
      <c r="BI74" s="506"/>
      <c r="BJ74" s="506"/>
      <c r="BK74" s="506"/>
      <c r="BL74" s="506"/>
      <c r="BM74" s="506"/>
      <c r="BN74" s="506"/>
      <c r="BO74" s="506"/>
      <c r="BP74" s="506"/>
      <c r="BQ74" s="506"/>
      <c r="BR74" s="506"/>
      <c r="BS74" s="506"/>
      <c r="BT74" s="506"/>
      <c r="BU74" s="506"/>
      <c r="BV74" s="506"/>
      <c r="BW74" s="506"/>
      <c r="BX74" s="506"/>
      <c r="BY74" s="506"/>
      <c r="BZ74" s="506"/>
      <c r="CA74" s="506"/>
      <c r="CB74" s="506"/>
    </row>
    <row r="75" spans="1:127" ht="14.25">
      <c r="A75" s="604" t="s">
        <v>416</v>
      </c>
      <c r="B75" s="604"/>
      <c r="C75" s="604"/>
      <c r="D75" s="604"/>
      <c r="E75" s="604"/>
      <c r="F75" s="604"/>
      <c r="G75" s="604"/>
      <c r="H75" s="604"/>
      <c r="I75" s="604"/>
      <c r="J75" s="604"/>
      <c r="K75" s="604"/>
      <c r="L75" s="604"/>
      <c r="M75" s="604"/>
      <c r="N75" s="604"/>
      <c r="O75" s="604"/>
      <c r="P75" s="604"/>
      <c r="Q75" s="604"/>
      <c r="R75" s="604"/>
      <c r="S75" s="604"/>
      <c r="T75" s="604"/>
      <c r="U75" s="604"/>
      <c r="V75" s="604"/>
      <c r="W75" s="604"/>
      <c r="X75" s="604"/>
      <c r="Y75" s="604"/>
      <c r="Z75" s="604"/>
      <c r="AA75" s="604"/>
      <c r="AB75" s="604"/>
      <c r="AC75" s="604"/>
      <c r="AD75" s="604"/>
      <c r="AE75" s="604"/>
      <c r="AF75" s="604"/>
      <c r="AG75" s="604"/>
      <c r="AH75" s="604"/>
      <c r="AI75" s="604"/>
      <c r="AJ75" s="604"/>
      <c r="AK75" s="604"/>
      <c r="AL75" s="604"/>
      <c r="AM75" s="604"/>
      <c r="AN75" s="604"/>
      <c r="AO75" s="604"/>
      <c r="AP75" s="604"/>
      <c r="AQ75" s="604"/>
      <c r="AR75" s="604"/>
      <c r="AS75" s="604"/>
      <c r="AT75" s="604"/>
      <c r="AU75" s="604"/>
      <c r="AV75" s="604"/>
      <c r="AW75" s="604"/>
      <c r="AX75" s="604"/>
      <c r="AY75" s="604"/>
      <c r="AZ75" s="604"/>
      <c r="BA75" s="604"/>
      <c r="BB75" s="604"/>
      <c r="BC75" s="604"/>
      <c r="BD75" s="604"/>
      <c r="BE75" s="604"/>
      <c r="BF75" s="604"/>
      <c r="BG75" s="506">
        <f>BG72</f>
        <v>85000</v>
      </c>
      <c r="BH75" s="506"/>
      <c r="BI75" s="506"/>
      <c r="BJ75" s="506"/>
      <c r="BK75" s="506"/>
      <c r="BL75" s="506"/>
      <c r="BM75" s="506"/>
      <c r="BN75" s="506"/>
      <c r="BO75" s="506"/>
      <c r="BP75" s="506"/>
      <c r="BQ75" s="506"/>
      <c r="BR75" s="506"/>
      <c r="BS75" s="506"/>
      <c r="BT75" s="506"/>
      <c r="BU75" s="506"/>
      <c r="BV75" s="506"/>
      <c r="BW75" s="506"/>
      <c r="BX75" s="506"/>
      <c r="BY75" s="506"/>
      <c r="BZ75" s="506"/>
      <c r="CA75" s="506"/>
      <c r="CB75" s="506"/>
    </row>
    <row r="77" spans="1:127" ht="15">
      <c r="BT77" s="735">
        <f>BO18+BO69</f>
        <v>85000</v>
      </c>
      <c r="BU77" s="285"/>
      <c r="BV77" s="285"/>
      <c r="BW77" s="285"/>
      <c r="BX77" s="285"/>
      <c r="BY77" s="285"/>
      <c r="BZ77" s="285"/>
      <c r="CA77" s="285"/>
      <c r="CB77" s="285"/>
      <c r="DG77" s="929" t="s">
        <v>529</v>
      </c>
      <c r="DH77" s="285"/>
      <c r="DI77" s="285"/>
      <c r="DJ77" s="285"/>
      <c r="DK77" s="285"/>
      <c r="DL77" s="285"/>
      <c r="DM77" s="285"/>
      <c r="DN77" s="285"/>
      <c r="DO77" s="285"/>
      <c r="DP77" s="285"/>
      <c r="DQ77" s="285"/>
      <c r="DR77" s="285"/>
      <c r="DS77" s="285"/>
      <c r="DT77" s="285"/>
      <c r="DU77" s="285"/>
      <c r="DV77" s="285"/>
      <c r="DW77" s="285"/>
    </row>
    <row r="78" spans="1:127" ht="14.25" customHeight="1">
      <c r="A78" s="597"/>
      <c r="B78" s="597"/>
      <c r="C78" s="597"/>
      <c r="D78" s="597"/>
      <c r="E78" s="597"/>
      <c r="F78" s="597"/>
      <c r="G78" s="597"/>
      <c r="H78" s="597"/>
      <c r="I78" s="597"/>
      <c r="J78" s="597"/>
      <c r="K78" s="597"/>
      <c r="L78" s="597"/>
      <c r="M78" s="597"/>
      <c r="N78" s="597"/>
      <c r="O78" s="597"/>
      <c r="P78" s="597"/>
      <c r="Q78" s="597"/>
      <c r="R78" s="597"/>
      <c r="S78" s="597"/>
      <c r="T78" s="597"/>
      <c r="U78" s="597"/>
      <c r="V78" s="597"/>
      <c r="W78" s="597"/>
      <c r="X78" s="597"/>
      <c r="Y78" s="597"/>
      <c r="Z78" s="597"/>
      <c r="AA78" s="597"/>
      <c r="AB78" s="597"/>
      <c r="AC78" s="597"/>
      <c r="AD78" s="597"/>
      <c r="AE78" s="597"/>
      <c r="AF78" s="597"/>
      <c r="AG78" s="597"/>
      <c r="AH78" s="597"/>
      <c r="AI78" s="597"/>
      <c r="AJ78" s="597"/>
      <c r="AK78" s="597"/>
      <c r="AL78" s="597"/>
      <c r="AM78" s="597"/>
      <c r="AN78" s="597"/>
      <c r="AO78" s="597"/>
      <c r="AP78" s="597"/>
      <c r="AQ78" s="597"/>
      <c r="AR78" s="597"/>
      <c r="AS78" s="597"/>
      <c r="AT78" s="597"/>
      <c r="AU78" s="597"/>
      <c r="AV78" s="597"/>
      <c r="AW78" s="597"/>
      <c r="AX78" s="597"/>
      <c r="AY78" s="597"/>
      <c r="AZ78" s="597"/>
      <c r="BA78" s="597"/>
      <c r="BB78" s="597"/>
      <c r="BC78" s="597"/>
      <c r="BD78" s="597"/>
      <c r="BE78" s="597"/>
      <c r="BF78" s="597"/>
      <c r="BG78" s="39">
        <f>BE23</f>
        <v>0</v>
      </c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735">
        <f>BO18</f>
        <v>15000</v>
      </c>
      <c r="BU78" s="285"/>
      <c r="BV78" s="285"/>
      <c r="BW78" s="285"/>
      <c r="BX78" s="285"/>
      <c r="BY78" s="285"/>
      <c r="BZ78" s="285"/>
      <c r="CA78" s="285"/>
      <c r="CB78" s="285"/>
      <c r="DH78" s="38" t="s">
        <v>574</v>
      </c>
    </row>
    <row r="79" spans="1:127" ht="14.25" customHeight="1">
      <c r="A79" s="597"/>
      <c r="B79" s="597"/>
      <c r="C79" s="597"/>
      <c r="D79" s="597"/>
      <c r="E79" s="597"/>
      <c r="F79" s="597"/>
      <c r="G79" s="597"/>
      <c r="H79" s="597"/>
      <c r="I79" s="597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597"/>
      <c r="V79" s="597"/>
      <c r="W79" s="597"/>
      <c r="X79" s="597"/>
      <c r="Y79" s="597"/>
      <c r="Z79" s="597"/>
      <c r="AA79" s="597"/>
      <c r="AB79" s="597"/>
      <c r="AC79" s="597"/>
      <c r="AD79" s="597"/>
      <c r="AE79" s="597"/>
      <c r="AF79" s="597"/>
      <c r="AG79" s="597"/>
      <c r="AH79" s="597"/>
      <c r="AI79" s="597"/>
      <c r="AJ79" s="597"/>
      <c r="AK79" s="597"/>
      <c r="AL79" s="597"/>
      <c r="AM79" s="597"/>
      <c r="AN79" s="597"/>
      <c r="AO79" s="597"/>
      <c r="AP79" s="597"/>
      <c r="AQ79" s="597"/>
      <c r="AR79" s="597"/>
      <c r="AS79" s="597"/>
      <c r="AT79" s="597"/>
      <c r="AU79" s="597"/>
      <c r="AV79" s="597"/>
      <c r="AW79" s="597"/>
      <c r="AX79" s="597"/>
      <c r="AY79" s="597"/>
      <c r="AZ79" s="597"/>
      <c r="BA79" s="597"/>
      <c r="BB79" s="597"/>
      <c r="BC79" s="597"/>
      <c r="BD79" s="597"/>
      <c r="BE79" s="597"/>
      <c r="BF79" s="597"/>
      <c r="BG79" s="58">
        <f>BE75</f>
        <v>0</v>
      </c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735">
        <f>BO69</f>
        <v>70000</v>
      </c>
      <c r="BU79" s="285"/>
      <c r="BV79" s="285"/>
      <c r="BW79" s="285"/>
      <c r="BX79" s="285"/>
      <c r="BY79" s="285"/>
      <c r="BZ79" s="285"/>
      <c r="CA79" s="285"/>
      <c r="CB79" s="285"/>
      <c r="DH79" s="38" t="s">
        <v>575</v>
      </c>
    </row>
    <row r="80" spans="1:127" ht="15">
      <c r="BT80" s="735">
        <f>BW18+BW69</f>
        <v>85000</v>
      </c>
      <c r="BU80" s="285"/>
      <c r="BV80" s="285"/>
      <c r="BW80" s="285"/>
      <c r="BX80" s="285"/>
      <c r="BY80" s="285"/>
      <c r="BZ80" s="285"/>
      <c r="CA80" s="285"/>
      <c r="CB80" s="285"/>
      <c r="DH80" s="929" t="s">
        <v>530</v>
      </c>
      <c r="DI80" s="285"/>
      <c r="DJ80" s="285"/>
      <c r="DK80" s="285"/>
      <c r="DL80" s="285"/>
      <c r="DM80" s="285"/>
      <c r="DN80" s="285"/>
      <c r="DO80" s="285"/>
      <c r="DP80" s="285"/>
      <c r="DQ80" s="285"/>
      <c r="DR80" s="285"/>
      <c r="DS80" s="285"/>
      <c r="DT80" s="285"/>
      <c r="DU80" s="285"/>
      <c r="DV80" s="285"/>
      <c r="DW80" s="285"/>
    </row>
    <row r="81" spans="1:127" ht="14.25" customHeight="1">
      <c r="A81" s="597"/>
      <c r="B81" s="597"/>
      <c r="C81" s="597"/>
      <c r="D81" s="597"/>
      <c r="E81" s="597"/>
      <c r="F81" s="597"/>
      <c r="G81" s="597"/>
      <c r="H81" s="597"/>
      <c r="I81" s="597"/>
      <c r="J81" s="597"/>
      <c r="K81" s="597"/>
      <c r="L81" s="597"/>
      <c r="M81" s="597"/>
      <c r="N81" s="597"/>
      <c r="O81" s="597"/>
      <c r="P81" s="597"/>
      <c r="Q81" s="597"/>
      <c r="R81" s="597"/>
      <c r="S81" s="597"/>
      <c r="T81" s="597"/>
      <c r="U81" s="597"/>
      <c r="V81" s="597"/>
      <c r="W81" s="597"/>
      <c r="X81" s="597"/>
      <c r="Y81" s="597"/>
      <c r="Z81" s="597"/>
      <c r="AA81" s="597"/>
      <c r="AB81" s="597"/>
      <c r="AC81" s="597"/>
      <c r="AD81" s="597"/>
      <c r="AE81" s="597"/>
      <c r="AF81" s="597"/>
      <c r="AG81" s="597"/>
      <c r="AH81" s="597"/>
      <c r="AI81" s="597"/>
      <c r="AJ81" s="597"/>
      <c r="AK81" s="597"/>
      <c r="AL81" s="597"/>
      <c r="AM81" s="597"/>
      <c r="AN81" s="597"/>
      <c r="AO81" s="597"/>
      <c r="AP81" s="597"/>
      <c r="AQ81" s="597"/>
      <c r="AR81" s="597"/>
      <c r="AS81" s="597"/>
      <c r="AT81" s="597"/>
      <c r="AU81" s="597"/>
      <c r="AV81" s="597"/>
      <c r="AW81" s="597"/>
      <c r="AX81" s="597"/>
      <c r="AY81" s="597"/>
      <c r="AZ81" s="597"/>
      <c r="BA81" s="597"/>
      <c r="BB81" s="597"/>
      <c r="BC81" s="597"/>
      <c r="BD81" s="597"/>
      <c r="BE81" s="597"/>
      <c r="BF81" s="597"/>
      <c r="BG81" s="58">
        <f>BE26</f>
        <v>0</v>
      </c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735">
        <f>BW18</f>
        <v>15000</v>
      </c>
      <c r="BU81" s="285"/>
      <c r="BV81" s="285"/>
      <c r="BW81" s="285"/>
      <c r="BX81" s="285"/>
      <c r="BY81" s="285"/>
      <c r="BZ81" s="285"/>
      <c r="CA81" s="285"/>
      <c r="CB81" s="285"/>
      <c r="DH81" s="38" t="s">
        <v>574</v>
      </c>
    </row>
    <row r="82" spans="1:127" ht="14.25" customHeight="1">
      <c r="A82" s="597"/>
      <c r="B82" s="597"/>
      <c r="C82" s="597"/>
      <c r="D82" s="597"/>
      <c r="E82" s="597"/>
      <c r="F82" s="597"/>
      <c r="G82" s="597"/>
      <c r="H82" s="597"/>
      <c r="I82" s="597"/>
      <c r="J82" s="597"/>
      <c r="K82" s="597"/>
      <c r="L82" s="597"/>
      <c r="M82" s="597"/>
      <c r="N82" s="597"/>
      <c r="O82" s="597"/>
      <c r="P82" s="597"/>
      <c r="Q82" s="597"/>
      <c r="R82" s="597"/>
      <c r="S82" s="597"/>
      <c r="T82" s="597"/>
      <c r="U82" s="597"/>
      <c r="V82" s="597"/>
      <c r="W82" s="597"/>
      <c r="X82" s="597"/>
      <c r="Y82" s="597"/>
      <c r="Z82" s="597"/>
      <c r="AA82" s="597"/>
      <c r="AB82" s="597"/>
      <c r="AC82" s="597"/>
      <c r="AD82" s="597"/>
      <c r="AE82" s="597"/>
      <c r="AF82" s="597"/>
      <c r="AG82" s="597"/>
      <c r="AH82" s="597"/>
      <c r="AI82" s="597"/>
      <c r="AJ82" s="597"/>
      <c r="AK82" s="597"/>
      <c r="AL82" s="597"/>
      <c r="AM82" s="597"/>
      <c r="AN82" s="597"/>
      <c r="AO82" s="597"/>
      <c r="AP82" s="597"/>
      <c r="AQ82" s="597"/>
      <c r="AR82" s="597"/>
      <c r="AS82" s="597"/>
      <c r="AT82" s="597"/>
      <c r="AU82" s="597"/>
      <c r="AV82" s="597"/>
      <c r="AW82" s="597"/>
      <c r="AX82" s="597"/>
      <c r="AY82" s="597"/>
      <c r="AZ82" s="597"/>
      <c r="BA82" s="597"/>
      <c r="BB82" s="597"/>
      <c r="BC82" s="597"/>
      <c r="BD82" s="597"/>
      <c r="BE82" s="597"/>
      <c r="BF82" s="597"/>
      <c r="BG82" s="58">
        <f>BE78</f>
        <v>0</v>
      </c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735">
        <f>BW69</f>
        <v>70000</v>
      </c>
      <c r="BU82" s="285"/>
      <c r="BV82" s="285"/>
      <c r="BW82" s="285"/>
      <c r="BX82" s="285"/>
      <c r="BY82" s="285"/>
      <c r="BZ82" s="285"/>
      <c r="CA82" s="285"/>
      <c r="CB82" s="285"/>
      <c r="DH82" s="38" t="s">
        <v>575</v>
      </c>
    </row>
    <row r="83" spans="1:127" ht="15">
      <c r="DH83" s="929"/>
      <c r="DI83" s="285"/>
      <c r="DJ83" s="285"/>
      <c r="DK83" s="285"/>
      <c r="DL83" s="285"/>
      <c r="DM83" s="285"/>
      <c r="DN83" s="285"/>
      <c r="DO83" s="285"/>
      <c r="DP83" s="285"/>
      <c r="DQ83" s="285"/>
      <c r="DR83" s="285"/>
      <c r="DS83" s="285"/>
      <c r="DT83" s="285"/>
      <c r="DU83" s="285"/>
      <c r="DV83" s="285"/>
      <c r="DW83" s="285"/>
    </row>
    <row r="87" spans="1:127" ht="15" customHeight="1"/>
    <row r="89" spans="1:127" ht="15" customHeight="1"/>
    <row r="90" spans="1:127" ht="89.25" customHeight="1"/>
    <row r="91" spans="1:127" ht="15" customHeight="1"/>
    <row r="94" spans="1:127" ht="15" customHeight="1"/>
    <row r="95" spans="1:127" ht="15" customHeight="1"/>
    <row r="96" spans="1:12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22" ht="15" customHeight="1"/>
    <row r="126" ht="15" customHeight="1"/>
    <row r="127" ht="15" customHeight="1"/>
    <row r="128" ht="15" customHeight="1"/>
    <row r="130" ht="15" customHeight="1"/>
    <row r="137" ht="15" customHeight="1"/>
    <row r="141" ht="15" customHeight="1"/>
    <row r="142" ht="15" customHeight="1"/>
    <row r="143" ht="15" customHeight="1"/>
    <row r="145" ht="15" customHeight="1"/>
    <row r="152" ht="15" customHeight="1"/>
    <row r="156" ht="15" customHeight="1"/>
    <row r="157" ht="15" customHeight="1"/>
    <row r="158" ht="15" customHeight="1"/>
    <row r="160" ht="15" customHeight="1"/>
    <row r="169" ht="15" customHeight="1"/>
    <row r="173" ht="15" customHeight="1"/>
    <row r="174" ht="15" customHeight="1"/>
    <row r="175" ht="15" customHeight="1"/>
    <row r="177" ht="12.75" customHeight="1"/>
    <row r="182" ht="15" customHeight="1"/>
    <row r="186" ht="15" customHeight="1"/>
    <row r="187" ht="15" customHeight="1"/>
    <row r="188" ht="15" customHeight="1"/>
    <row r="190" ht="12.75" customHeight="1"/>
    <row r="198" ht="15" customHeight="1"/>
    <row r="201" ht="15" customHeight="1"/>
    <row r="206" ht="15" customHeight="1"/>
    <row r="214" ht="15" customHeight="1"/>
    <row r="218" ht="15" customHeight="1"/>
    <row r="219" ht="15" customHeight="1"/>
    <row r="220" ht="15" customHeight="1"/>
    <row r="222" ht="15" customHeight="1"/>
    <row r="230" ht="15" customHeight="1"/>
    <row r="234" ht="15" customHeight="1"/>
    <row r="235" ht="15" customHeight="1"/>
    <row r="236" ht="15" customHeight="1"/>
    <row r="238" ht="15" customHeight="1"/>
    <row r="246" ht="15" customHeight="1"/>
    <row r="253" ht="15" customHeight="1"/>
    <row r="258" ht="12.75" customHeight="1"/>
    <row r="259" ht="12.75" customHeight="1"/>
    <row r="260" ht="12.75" customHeight="1"/>
    <row r="266" ht="15" customHeight="1"/>
    <row r="268" ht="15" customHeight="1"/>
    <row r="269" ht="89.25" customHeight="1"/>
    <row r="270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.75" customHeight="1"/>
    <row r="297" ht="15" customHeight="1"/>
  </sheetData>
  <mergeCells count="233">
    <mergeCell ref="A82:BF82"/>
    <mergeCell ref="BT78:CB78"/>
    <mergeCell ref="BT79:CB79"/>
    <mergeCell ref="BT81:CB81"/>
    <mergeCell ref="BT82:CB82"/>
    <mergeCell ref="A73:BF73"/>
    <mergeCell ref="BG73:CB73"/>
    <mergeCell ref="A74:BF74"/>
    <mergeCell ref="BG74:CB74"/>
    <mergeCell ref="A78:BF78"/>
    <mergeCell ref="A79:BF79"/>
    <mergeCell ref="A81:BF81"/>
    <mergeCell ref="BT77:CB77"/>
    <mergeCell ref="BT80:CB80"/>
    <mergeCell ref="AH25:CB25"/>
    <mergeCell ref="A27:CB27"/>
    <mergeCell ref="A36:D36"/>
    <mergeCell ref="A35:D35"/>
    <mergeCell ref="A34:D34"/>
    <mergeCell ref="A33:D33"/>
    <mergeCell ref="A32:D32"/>
    <mergeCell ref="A31:D31"/>
    <mergeCell ref="A29:D29"/>
    <mergeCell ref="E29:AI29"/>
    <mergeCell ref="AJ29:AT29"/>
    <mergeCell ref="AU29:BD29"/>
    <mergeCell ref="BE29:BO29"/>
    <mergeCell ref="BP29:CB29"/>
    <mergeCell ref="A30:D30"/>
    <mergeCell ref="E30:AI30"/>
    <mergeCell ref="AJ30:AT30"/>
    <mergeCell ref="AU30:BD30"/>
    <mergeCell ref="BE30:BO30"/>
    <mergeCell ref="BP30:CB30"/>
    <mergeCell ref="E31:AI31"/>
    <mergeCell ref="AJ31:AT31"/>
    <mergeCell ref="AU31:BD31"/>
    <mergeCell ref="BE31:BO31"/>
    <mergeCell ref="E46:AM46"/>
    <mergeCell ref="AN46:AV46"/>
    <mergeCell ref="AW46:BI46"/>
    <mergeCell ref="BJ46:CB46"/>
    <mergeCell ref="E44:AM44"/>
    <mergeCell ref="AN44:AV44"/>
    <mergeCell ref="AW44:BI44"/>
    <mergeCell ref="BJ44:CB44"/>
    <mergeCell ref="E45:AM45"/>
    <mergeCell ref="AN45:AV45"/>
    <mergeCell ref="AW45:BI45"/>
    <mergeCell ref="BJ45:CB45"/>
    <mergeCell ref="BP31:CB31"/>
    <mergeCell ref="E32:AI32"/>
    <mergeCell ref="AJ32:AT32"/>
    <mergeCell ref="AU32:BD32"/>
    <mergeCell ref="A1:CC1"/>
    <mergeCell ref="A3:CB3"/>
    <mergeCell ref="A21:AD21"/>
    <mergeCell ref="AE21:CB21"/>
    <mergeCell ref="S23:BO23"/>
    <mergeCell ref="BP23:CB23"/>
    <mergeCell ref="BE32:BO32"/>
    <mergeCell ref="BP32:CB32"/>
    <mergeCell ref="A4:AD4"/>
    <mergeCell ref="AE4:CB4"/>
    <mergeCell ref="S6:BO6"/>
    <mergeCell ref="BP6:CB6"/>
    <mergeCell ref="AH8:CB8"/>
    <mergeCell ref="A17:D17"/>
    <mergeCell ref="E17:AI17"/>
    <mergeCell ref="AJ17:AQ17"/>
    <mergeCell ref="AR17:AW17"/>
    <mergeCell ref="AX17:BD17"/>
    <mergeCell ref="BE17:BN17"/>
    <mergeCell ref="BO17:BV17"/>
    <mergeCell ref="BO68:BV68"/>
    <mergeCell ref="BW68:CB68"/>
    <mergeCell ref="A67:D67"/>
    <mergeCell ref="E67:AI67"/>
    <mergeCell ref="AJ67:AQ67"/>
    <mergeCell ref="AR67:AW67"/>
    <mergeCell ref="AX67:BD67"/>
    <mergeCell ref="BE67:BN67"/>
    <mergeCell ref="BO69:BV69"/>
    <mergeCell ref="BW69:CB69"/>
    <mergeCell ref="AR69:AW69"/>
    <mergeCell ref="AX69:BD69"/>
    <mergeCell ref="BE69:BN69"/>
    <mergeCell ref="A68:D68"/>
    <mergeCell ref="E68:AI68"/>
    <mergeCell ref="BO67:BV67"/>
    <mergeCell ref="A56:D56"/>
    <mergeCell ref="E56:AI56"/>
    <mergeCell ref="AJ56:AQ56"/>
    <mergeCell ref="AR56:AW56"/>
    <mergeCell ref="AX56:BD56"/>
    <mergeCell ref="A55:D55"/>
    <mergeCell ref="A54:D54"/>
    <mergeCell ref="E54:AI54"/>
    <mergeCell ref="AJ54:AQ54"/>
    <mergeCell ref="E55:AI55"/>
    <mergeCell ref="AJ55:AQ55"/>
    <mergeCell ref="E33:AI33"/>
    <mergeCell ref="AJ33:AT33"/>
    <mergeCell ref="AU33:BD33"/>
    <mergeCell ref="BE33:BO33"/>
    <mergeCell ref="BP33:CB33"/>
    <mergeCell ref="E34:AI34"/>
    <mergeCell ref="AJ34:AT34"/>
    <mergeCell ref="AU34:BD34"/>
    <mergeCell ref="BE34:BO34"/>
    <mergeCell ref="BP34:CB34"/>
    <mergeCell ref="E35:AI35"/>
    <mergeCell ref="AJ35:AT35"/>
    <mergeCell ref="AU35:BD35"/>
    <mergeCell ref="BE35:BO35"/>
    <mergeCell ref="BP35:CB35"/>
    <mergeCell ref="E36:AI36"/>
    <mergeCell ref="AJ36:AT36"/>
    <mergeCell ref="AU36:BD36"/>
    <mergeCell ref="BE36:BO36"/>
    <mergeCell ref="BP36:CB36"/>
    <mergeCell ref="AW41:BI41"/>
    <mergeCell ref="BJ41:CB41"/>
    <mergeCell ref="E42:AM42"/>
    <mergeCell ref="AN42:AV42"/>
    <mergeCell ref="AW42:BI42"/>
    <mergeCell ref="BJ42:CB42"/>
    <mergeCell ref="A38:CB38"/>
    <mergeCell ref="A40:D40"/>
    <mergeCell ref="E40:AM40"/>
    <mergeCell ref="AN40:AV40"/>
    <mergeCell ref="AW40:BI40"/>
    <mergeCell ref="BJ40:CB40"/>
    <mergeCell ref="A42:D42"/>
    <mergeCell ref="A41:D41"/>
    <mergeCell ref="E41:AM41"/>
    <mergeCell ref="AN41:AV41"/>
    <mergeCell ref="A44:D44"/>
    <mergeCell ref="A43:D43"/>
    <mergeCell ref="E43:AM43"/>
    <mergeCell ref="AN43:AV43"/>
    <mergeCell ref="AW43:BI43"/>
    <mergeCell ref="BJ43:CB43"/>
    <mergeCell ref="AX68:BD68"/>
    <mergeCell ref="BE68:BN68"/>
    <mergeCell ref="A47:D47"/>
    <mergeCell ref="A46:D46"/>
    <mergeCell ref="A45:D45"/>
    <mergeCell ref="E47:AM47"/>
    <mergeCell ref="AN47:AV47"/>
    <mergeCell ref="AW47:BI47"/>
    <mergeCell ref="BJ47:CB47"/>
    <mergeCell ref="BE56:BN56"/>
    <mergeCell ref="BO56:BV56"/>
    <mergeCell ref="BW56:CB56"/>
    <mergeCell ref="A48:CB48"/>
    <mergeCell ref="A50:D53"/>
    <mergeCell ref="E50:AI53"/>
    <mergeCell ref="AJ50:AQ53"/>
    <mergeCell ref="AR50:AW53"/>
    <mergeCell ref="AX50:BD53"/>
    <mergeCell ref="BE50:CB51"/>
    <mergeCell ref="BE52:BN53"/>
    <mergeCell ref="BO52:CB52"/>
    <mergeCell ref="BO53:BV53"/>
    <mergeCell ref="BW53:CB53"/>
    <mergeCell ref="BW54:CB54"/>
    <mergeCell ref="BO16:BV16"/>
    <mergeCell ref="BW16:CB16"/>
    <mergeCell ref="A72:BF72"/>
    <mergeCell ref="BG72:CB72"/>
    <mergeCell ref="A61:CB61"/>
    <mergeCell ref="A63:D66"/>
    <mergeCell ref="E63:AI66"/>
    <mergeCell ref="AJ63:AQ66"/>
    <mergeCell ref="AR63:AW66"/>
    <mergeCell ref="AX63:BD66"/>
    <mergeCell ref="BE63:CB64"/>
    <mergeCell ref="BE65:BN66"/>
    <mergeCell ref="BO65:CB65"/>
    <mergeCell ref="BO66:BV66"/>
    <mergeCell ref="AR68:AW68"/>
    <mergeCell ref="A69:D69"/>
    <mergeCell ref="E69:AI69"/>
    <mergeCell ref="AJ69:AQ69"/>
    <mergeCell ref="BW66:CB66"/>
    <mergeCell ref="BW67:CB67"/>
    <mergeCell ref="AJ68:AQ68"/>
    <mergeCell ref="S58:BO58"/>
    <mergeCell ref="BP58:CB58"/>
    <mergeCell ref="AH60:CB60"/>
    <mergeCell ref="BE54:BN54"/>
    <mergeCell ref="BO54:BV54"/>
    <mergeCell ref="A10:CB10"/>
    <mergeCell ref="A12:D15"/>
    <mergeCell ref="E12:AI15"/>
    <mergeCell ref="AJ12:AQ15"/>
    <mergeCell ref="AR12:AW15"/>
    <mergeCell ref="AX12:BD15"/>
    <mergeCell ref="BE12:CB13"/>
    <mergeCell ref="BE14:BN15"/>
    <mergeCell ref="BO14:CB14"/>
    <mergeCell ref="BO15:BV15"/>
    <mergeCell ref="BW15:CB15"/>
    <mergeCell ref="A16:D16"/>
    <mergeCell ref="E16:AI16"/>
    <mergeCell ref="AJ16:AQ16"/>
    <mergeCell ref="AR16:AW16"/>
    <mergeCell ref="AX16:BD16"/>
    <mergeCell ref="BE16:BN16"/>
    <mergeCell ref="A71:BF71"/>
    <mergeCell ref="BG71:CB71"/>
    <mergeCell ref="BW17:CB17"/>
    <mergeCell ref="DG77:DW77"/>
    <mergeCell ref="DH80:DW80"/>
    <mergeCell ref="DH83:DW83"/>
    <mergeCell ref="A18:D18"/>
    <mergeCell ref="E18:AI18"/>
    <mergeCell ref="AJ18:AQ18"/>
    <mergeCell ref="AR18:AW18"/>
    <mergeCell ref="AX18:BD18"/>
    <mergeCell ref="BE18:BN18"/>
    <mergeCell ref="BO18:BV18"/>
    <mergeCell ref="BW18:CB18"/>
    <mergeCell ref="AR55:AW55"/>
    <mergeCell ref="AX55:BD55"/>
    <mergeCell ref="BE55:BN55"/>
    <mergeCell ref="BO55:BV55"/>
    <mergeCell ref="BW55:CB55"/>
    <mergeCell ref="AR54:AW54"/>
    <mergeCell ref="AX54:BD54"/>
    <mergeCell ref="A75:BF75"/>
    <mergeCell ref="BG75:CB75"/>
  </mergeCells>
  <pageMargins left="0.9055118110236221" right="0.31496062992125984" top="0.74803149606299213" bottom="0.35433070866141736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I135"/>
  <sheetViews>
    <sheetView view="pageBreakPreview" topLeftCell="A89" zoomScaleNormal="100" zoomScaleSheetLayoutView="100" workbookViewId="0">
      <selection activeCell="BG120" sqref="BG120:CB120"/>
    </sheetView>
  </sheetViews>
  <sheetFormatPr defaultColWidth="1.140625" defaultRowHeight="12.75"/>
  <cols>
    <col min="1" max="17" width="1.140625" style="38"/>
    <col min="18" max="18" width="2.28515625" style="38" customWidth="1"/>
    <col min="19" max="32" width="1.140625" style="38"/>
    <col min="33" max="33" width="2.7109375" style="38" customWidth="1"/>
    <col min="34" max="79" width="1.140625" style="38"/>
    <col min="80" max="80" width="3.7109375" style="38" customWidth="1"/>
    <col min="81" max="273" width="1.140625" style="38"/>
    <col min="274" max="274" width="2.28515625" style="38" customWidth="1"/>
    <col min="275" max="288" width="1.140625" style="38"/>
    <col min="289" max="289" width="2.7109375" style="38" customWidth="1"/>
    <col min="290" max="529" width="1.140625" style="38"/>
    <col min="530" max="530" width="2.28515625" style="38" customWidth="1"/>
    <col min="531" max="544" width="1.140625" style="38"/>
    <col min="545" max="545" width="2.7109375" style="38" customWidth="1"/>
    <col min="546" max="785" width="1.140625" style="38"/>
    <col min="786" max="786" width="2.28515625" style="38" customWidth="1"/>
    <col min="787" max="800" width="1.140625" style="38"/>
    <col min="801" max="801" width="2.7109375" style="38" customWidth="1"/>
    <col min="802" max="1041" width="1.140625" style="38"/>
    <col min="1042" max="1042" width="2.28515625" style="38" customWidth="1"/>
    <col min="1043" max="1056" width="1.140625" style="38"/>
    <col min="1057" max="1057" width="2.7109375" style="38" customWidth="1"/>
    <col min="1058" max="1297" width="1.140625" style="38"/>
    <col min="1298" max="1298" width="2.28515625" style="38" customWidth="1"/>
    <col min="1299" max="1312" width="1.140625" style="38"/>
    <col min="1313" max="1313" width="2.7109375" style="38" customWidth="1"/>
    <col min="1314" max="1553" width="1.140625" style="38"/>
    <col min="1554" max="1554" width="2.28515625" style="38" customWidth="1"/>
    <col min="1555" max="1568" width="1.140625" style="38"/>
    <col min="1569" max="1569" width="2.7109375" style="38" customWidth="1"/>
    <col min="1570" max="1809" width="1.140625" style="38"/>
    <col min="1810" max="1810" width="2.28515625" style="38" customWidth="1"/>
    <col min="1811" max="1824" width="1.140625" style="38"/>
    <col min="1825" max="1825" width="2.7109375" style="38" customWidth="1"/>
    <col min="1826" max="2065" width="1.140625" style="38"/>
    <col min="2066" max="2066" width="2.28515625" style="38" customWidth="1"/>
    <col min="2067" max="2080" width="1.140625" style="38"/>
    <col min="2081" max="2081" width="2.7109375" style="38" customWidth="1"/>
    <col min="2082" max="2321" width="1.140625" style="38"/>
    <col min="2322" max="2322" width="2.28515625" style="38" customWidth="1"/>
    <col min="2323" max="2336" width="1.140625" style="38"/>
    <col min="2337" max="2337" width="2.7109375" style="38" customWidth="1"/>
    <col min="2338" max="2577" width="1.140625" style="38"/>
    <col min="2578" max="2578" width="2.28515625" style="38" customWidth="1"/>
    <col min="2579" max="2592" width="1.140625" style="38"/>
    <col min="2593" max="2593" width="2.7109375" style="38" customWidth="1"/>
    <col min="2594" max="2833" width="1.140625" style="38"/>
    <col min="2834" max="2834" width="2.28515625" style="38" customWidth="1"/>
    <col min="2835" max="2848" width="1.140625" style="38"/>
    <col min="2849" max="2849" width="2.7109375" style="38" customWidth="1"/>
    <col min="2850" max="3089" width="1.140625" style="38"/>
    <col min="3090" max="3090" width="2.28515625" style="38" customWidth="1"/>
    <col min="3091" max="3104" width="1.140625" style="38"/>
    <col min="3105" max="3105" width="2.7109375" style="38" customWidth="1"/>
    <col min="3106" max="3345" width="1.140625" style="38"/>
    <col min="3346" max="3346" width="2.28515625" style="38" customWidth="1"/>
    <col min="3347" max="3360" width="1.140625" style="38"/>
    <col min="3361" max="3361" width="2.7109375" style="38" customWidth="1"/>
    <col min="3362" max="3601" width="1.140625" style="38"/>
    <col min="3602" max="3602" width="2.28515625" style="38" customWidth="1"/>
    <col min="3603" max="3616" width="1.140625" style="38"/>
    <col min="3617" max="3617" width="2.7109375" style="38" customWidth="1"/>
    <col min="3618" max="3857" width="1.140625" style="38"/>
    <col min="3858" max="3858" width="2.28515625" style="38" customWidth="1"/>
    <col min="3859" max="3872" width="1.140625" style="38"/>
    <col min="3873" max="3873" width="2.7109375" style="38" customWidth="1"/>
    <col min="3874" max="4113" width="1.140625" style="38"/>
    <col min="4114" max="4114" width="2.28515625" style="38" customWidth="1"/>
    <col min="4115" max="4128" width="1.140625" style="38"/>
    <col min="4129" max="4129" width="2.7109375" style="38" customWidth="1"/>
    <col min="4130" max="4369" width="1.140625" style="38"/>
    <col min="4370" max="4370" width="2.28515625" style="38" customWidth="1"/>
    <col min="4371" max="4384" width="1.140625" style="38"/>
    <col min="4385" max="4385" width="2.7109375" style="38" customWidth="1"/>
    <col min="4386" max="4625" width="1.140625" style="38"/>
    <col min="4626" max="4626" width="2.28515625" style="38" customWidth="1"/>
    <col min="4627" max="4640" width="1.140625" style="38"/>
    <col min="4641" max="4641" width="2.7109375" style="38" customWidth="1"/>
    <col min="4642" max="4881" width="1.140625" style="38"/>
    <col min="4882" max="4882" width="2.28515625" style="38" customWidth="1"/>
    <col min="4883" max="4896" width="1.140625" style="38"/>
    <col min="4897" max="4897" width="2.7109375" style="38" customWidth="1"/>
    <col min="4898" max="5137" width="1.140625" style="38"/>
    <col min="5138" max="5138" width="2.28515625" style="38" customWidth="1"/>
    <col min="5139" max="5152" width="1.140625" style="38"/>
    <col min="5153" max="5153" width="2.7109375" style="38" customWidth="1"/>
    <col min="5154" max="5393" width="1.140625" style="38"/>
    <col min="5394" max="5394" width="2.28515625" style="38" customWidth="1"/>
    <col min="5395" max="5408" width="1.140625" style="38"/>
    <col min="5409" max="5409" width="2.7109375" style="38" customWidth="1"/>
    <col min="5410" max="5649" width="1.140625" style="38"/>
    <col min="5650" max="5650" width="2.28515625" style="38" customWidth="1"/>
    <col min="5651" max="5664" width="1.140625" style="38"/>
    <col min="5665" max="5665" width="2.7109375" style="38" customWidth="1"/>
    <col min="5666" max="5905" width="1.140625" style="38"/>
    <col min="5906" max="5906" width="2.28515625" style="38" customWidth="1"/>
    <col min="5907" max="5920" width="1.140625" style="38"/>
    <col min="5921" max="5921" width="2.7109375" style="38" customWidth="1"/>
    <col min="5922" max="6161" width="1.140625" style="38"/>
    <col min="6162" max="6162" width="2.28515625" style="38" customWidth="1"/>
    <col min="6163" max="6176" width="1.140625" style="38"/>
    <col min="6177" max="6177" width="2.7109375" style="38" customWidth="1"/>
    <col min="6178" max="6417" width="1.140625" style="38"/>
    <col min="6418" max="6418" width="2.28515625" style="38" customWidth="1"/>
    <col min="6419" max="6432" width="1.140625" style="38"/>
    <col min="6433" max="6433" width="2.7109375" style="38" customWidth="1"/>
    <col min="6434" max="6673" width="1.140625" style="38"/>
    <col min="6674" max="6674" width="2.28515625" style="38" customWidth="1"/>
    <col min="6675" max="6688" width="1.140625" style="38"/>
    <col min="6689" max="6689" width="2.7109375" style="38" customWidth="1"/>
    <col min="6690" max="6929" width="1.140625" style="38"/>
    <col min="6930" max="6930" width="2.28515625" style="38" customWidth="1"/>
    <col min="6931" max="6944" width="1.140625" style="38"/>
    <col min="6945" max="6945" width="2.7109375" style="38" customWidth="1"/>
    <col min="6946" max="7185" width="1.140625" style="38"/>
    <col min="7186" max="7186" width="2.28515625" style="38" customWidth="1"/>
    <col min="7187" max="7200" width="1.140625" style="38"/>
    <col min="7201" max="7201" width="2.7109375" style="38" customWidth="1"/>
    <col min="7202" max="7441" width="1.140625" style="38"/>
    <col min="7442" max="7442" width="2.28515625" style="38" customWidth="1"/>
    <col min="7443" max="7456" width="1.140625" style="38"/>
    <col min="7457" max="7457" width="2.7109375" style="38" customWidth="1"/>
    <col min="7458" max="7697" width="1.140625" style="38"/>
    <col min="7698" max="7698" width="2.28515625" style="38" customWidth="1"/>
    <col min="7699" max="7712" width="1.140625" style="38"/>
    <col min="7713" max="7713" width="2.7109375" style="38" customWidth="1"/>
    <col min="7714" max="7953" width="1.140625" style="38"/>
    <col min="7954" max="7954" width="2.28515625" style="38" customWidth="1"/>
    <col min="7955" max="7968" width="1.140625" style="38"/>
    <col min="7969" max="7969" width="2.7109375" style="38" customWidth="1"/>
    <col min="7970" max="8209" width="1.140625" style="38"/>
    <col min="8210" max="8210" width="2.28515625" style="38" customWidth="1"/>
    <col min="8211" max="8224" width="1.140625" style="38"/>
    <col min="8225" max="8225" width="2.7109375" style="38" customWidth="1"/>
    <col min="8226" max="8465" width="1.140625" style="38"/>
    <col min="8466" max="8466" width="2.28515625" style="38" customWidth="1"/>
    <col min="8467" max="8480" width="1.140625" style="38"/>
    <col min="8481" max="8481" width="2.7109375" style="38" customWidth="1"/>
    <col min="8482" max="8721" width="1.140625" style="38"/>
    <col min="8722" max="8722" width="2.28515625" style="38" customWidth="1"/>
    <col min="8723" max="8736" width="1.140625" style="38"/>
    <col min="8737" max="8737" width="2.7109375" style="38" customWidth="1"/>
    <col min="8738" max="8977" width="1.140625" style="38"/>
    <col min="8978" max="8978" width="2.28515625" style="38" customWidth="1"/>
    <col min="8979" max="8992" width="1.140625" style="38"/>
    <col min="8993" max="8993" width="2.7109375" style="38" customWidth="1"/>
    <col min="8994" max="9233" width="1.140625" style="38"/>
    <col min="9234" max="9234" width="2.28515625" style="38" customWidth="1"/>
    <col min="9235" max="9248" width="1.140625" style="38"/>
    <col min="9249" max="9249" width="2.7109375" style="38" customWidth="1"/>
    <col min="9250" max="9489" width="1.140625" style="38"/>
    <col min="9490" max="9490" width="2.28515625" style="38" customWidth="1"/>
    <col min="9491" max="9504" width="1.140625" style="38"/>
    <col min="9505" max="9505" width="2.7109375" style="38" customWidth="1"/>
    <col min="9506" max="9745" width="1.140625" style="38"/>
    <col min="9746" max="9746" width="2.28515625" style="38" customWidth="1"/>
    <col min="9747" max="9760" width="1.140625" style="38"/>
    <col min="9761" max="9761" width="2.7109375" style="38" customWidth="1"/>
    <col min="9762" max="10001" width="1.140625" style="38"/>
    <col min="10002" max="10002" width="2.28515625" style="38" customWidth="1"/>
    <col min="10003" max="10016" width="1.140625" style="38"/>
    <col min="10017" max="10017" width="2.7109375" style="38" customWidth="1"/>
    <col min="10018" max="10257" width="1.140625" style="38"/>
    <col min="10258" max="10258" width="2.28515625" style="38" customWidth="1"/>
    <col min="10259" max="10272" width="1.140625" style="38"/>
    <col min="10273" max="10273" width="2.7109375" style="38" customWidth="1"/>
    <col min="10274" max="10513" width="1.140625" style="38"/>
    <col min="10514" max="10514" width="2.28515625" style="38" customWidth="1"/>
    <col min="10515" max="10528" width="1.140625" style="38"/>
    <col min="10529" max="10529" width="2.7109375" style="38" customWidth="1"/>
    <col min="10530" max="10769" width="1.140625" style="38"/>
    <col min="10770" max="10770" width="2.28515625" style="38" customWidth="1"/>
    <col min="10771" max="10784" width="1.140625" style="38"/>
    <col min="10785" max="10785" width="2.7109375" style="38" customWidth="1"/>
    <col min="10786" max="11025" width="1.140625" style="38"/>
    <col min="11026" max="11026" width="2.28515625" style="38" customWidth="1"/>
    <col min="11027" max="11040" width="1.140625" style="38"/>
    <col min="11041" max="11041" width="2.7109375" style="38" customWidth="1"/>
    <col min="11042" max="11281" width="1.140625" style="38"/>
    <col min="11282" max="11282" width="2.28515625" style="38" customWidth="1"/>
    <col min="11283" max="11296" width="1.140625" style="38"/>
    <col min="11297" max="11297" width="2.7109375" style="38" customWidth="1"/>
    <col min="11298" max="11537" width="1.140625" style="38"/>
    <col min="11538" max="11538" width="2.28515625" style="38" customWidth="1"/>
    <col min="11539" max="11552" width="1.140625" style="38"/>
    <col min="11553" max="11553" width="2.7109375" style="38" customWidth="1"/>
    <col min="11554" max="11793" width="1.140625" style="38"/>
    <col min="11794" max="11794" width="2.28515625" style="38" customWidth="1"/>
    <col min="11795" max="11808" width="1.140625" style="38"/>
    <col min="11809" max="11809" width="2.7109375" style="38" customWidth="1"/>
    <col min="11810" max="12049" width="1.140625" style="38"/>
    <col min="12050" max="12050" width="2.28515625" style="38" customWidth="1"/>
    <col min="12051" max="12064" width="1.140625" style="38"/>
    <col min="12065" max="12065" width="2.7109375" style="38" customWidth="1"/>
    <col min="12066" max="12305" width="1.140625" style="38"/>
    <col min="12306" max="12306" width="2.28515625" style="38" customWidth="1"/>
    <col min="12307" max="12320" width="1.140625" style="38"/>
    <col min="12321" max="12321" width="2.7109375" style="38" customWidth="1"/>
    <col min="12322" max="12561" width="1.140625" style="38"/>
    <col min="12562" max="12562" width="2.28515625" style="38" customWidth="1"/>
    <col min="12563" max="12576" width="1.140625" style="38"/>
    <col min="12577" max="12577" width="2.7109375" style="38" customWidth="1"/>
    <col min="12578" max="12817" width="1.140625" style="38"/>
    <col min="12818" max="12818" width="2.28515625" style="38" customWidth="1"/>
    <col min="12819" max="12832" width="1.140625" style="38"/>
    <col min="12833" max="12833" width="2.7109375" style="38" customWidth="1"/>
    <col min="12834" max="13073" width="1.140625" style="38"/>
    <col min="13074" max="13074" width="2.28515625" style="38" customWidth="1"/>
    <col min="13075" max="13088" width="1.140625" style="38"/>
    <col min="13089" max="13089" width="2.7109375" style="38" customWidth="1"/>
    <col min="13090" max="13329" width="1.140625" style="38"/>
    <col min="13330" max="13330" width="2.28515625" style="38" customWidth="1"/>
    <col min="13331" max="13344" width="1.140625" style="38"/>
    <col min="13345" max="13345" width="2.7109375" style="38" customWidth="1"/>
    <col min="13346" max="13585" width="1.140625" style="38"/>
    <col min="13586" max="13586" width="2.28515625" style="38" customWidth="1"/>
    <col min="13587" max="13600" width="1.140625" style="38"/>
    <col min="13601" max="13601" width="2.7109375" style="38" customWidth="1"/>
    <col min="13602" max="13841" width="1.140625" style="38"/>
    <col min="13842" max="13842" width="2.28515625" style="38" customWidth="1"/>
    <col min="13843" max="13856" width="1.140625" style="38"/>
    <col min="13857" max="13857" width="2.7109375" style="38" customWidth="1"/>
    <col min="13858" max="14097" width="1.140625" style="38"/>
    <col min="14098" max="14098" width="2.28515625" style="38" customWidth="1"/>
    <col min="14099" max="14112" width="1.140625" style="38"/>
    <col min="14113" max="14113" width="2.7109375" style="38" customWidth="1"/>
    <col min="14114" max="14353" width="1.140625" style="38"/>
    <col min="14354" max="14354" width="2.28515625" style="38" customWidth="1"/>
    <col min="14355" max="14368" width="1.140625" style="38"/>
    <col min="14369" max="14369" width="2.7109375" style="38" customWidth="1"/>
    <col min="14370" max="14609" width="1.140625" style="38"/>
    <col min="14610" max="14610" width="2.28515625" style="38" customWidth="1"/>
    <col min="14611" max="14624" width="1.140625" style="38"/>
    <col min="14625" max="14625" width="2.7109375" style="38" customWidth="1"/>
    <col min="14626" max="14865" width="1.140625" style="38"/>
    <col min="14866" max="14866" width="2.28515625" style="38" customWidth="1"/>
    <col min="14867" max="14880" width="1.140625" style="38"/>
    <col min="14881" max="14881" width="2.7109375" style="38" customWidth="1"/>
    <col min="14882" max="15121" width="1.140625" style="38"/>
    <col min="15122" max="15122" width="2.28515625" style="38" customWidth="1"/>
    <col min="15123" max="15136" width="1.140625" style="38"/>
    <col min="15137" max="15137" width="2.7109375" style="38" customWidth="1"/>
    <col min="15138" max="15377" width="1.140625" style="38"/>
    <col min="15378" max="15378" width="2.28515625" style="38" customWidth="1"/>
    <col min="15379" max="15392" width="1.140625" style="38"/>
    <col min="15393" max="15393" width="2.7109375" style="38" customWidth="1"/>
    <col min="15394" max="15633" width="1.140625" style="38"/>
    <col min="15634" max="15634" width="2.28515625" style="38" customWidth="1"/>
    <col min="15635" max="15648" width="1.140625" style="38"/>
    <col min="15649" max="15649" width="2.7109375" style="38" customWidth="1"/>
    <col min="15650" max="15889" width="1.140625" style="38"/>
    <col min="15890" max="15890" width="2.28515625" style="38" customWidth="1"/>
    <col min="15891" max="15904" width="1.140625" style="38"/>
    <col min="15905" max="15905" width="2.7109375" style="38" customWidth="1"/>
    <col min="15906" max="16145" width="1.140625" style="38"/>
    <col min="16146" max="16146" width="2.28515625" style="38" customWidth="1"/>
    <col min="16147" max="16160" width="1.140625" style="38"/>
    <col min="16161" max="16161" width="2.7109375" style="38" customWidth="1"/>
    <col min="16162" max="16384" width="1.140625" style="38"/>
  </cols>
  <sheetData>
    <row r="1" spans="1:113" s="30" customFormat="1" ht="44.25" customHeight="1">
      <c r="A1" s="588" t="s">
        <v>344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  <c r="T1" s="950"/>
      <c r="U1" s="950"/>
      <c r="V1" s="950"/>
      <c r="W1" s="950"/>
      <c r="X1" s="950"/>
      <c r="Y1" s="950"/>
      <c r="Z1" s="950"/>
      <c r="AA1" s="950"/>
      <c r="AB1" s="950"/>
      <c r="AC1" s="950"/>
      <c r="AD1" s="950"/>
      <c r="AE1" s="950"/>
      <c r="AF1" s="950"/>
      <c r="AG1" s="950"/>
      <c r="AH1" s="950"/>
      <c r="AI1" s="950"/>
      <c r="AJ1" s="950"/>
      <c r="AK1" s="950"/>
      <c r="AL1" s="950"/>
      <c r="AM1" s="950"/>
      <c r="AN1" s="950"/>
      <c r="AO1" s="950"/>
      <c r="AP1" s="950"/>
      <c r="AQ1" s="950"/>
      <c r="AR1" s="950"/>
      <c r="AS1" s="950"/>
      <c r="AT1" s="950"/>
      <c r="AU1" s="950"/>
      <c r="AV1" s="950"/>
      <c r="AW1" s="950"/>
      <c r="AX1" s="950"/>
      <c r="AY1" s="950"/>
      <c r="AZ1" s="950"/>
      <c r="BA1" s="950"/>
      <c r="BB1" s="950"/>
      <c r="BC1" s="950"/>
      <c r="BD1" s="950"/>
      <c r="BE1" s="950"/>
      <c r="BF1" s="950"/>
      <c r="BG1" s="950"/>
      <c r="BH1" s="950"/>
      <c r="BI1" s="950"/>
      <c r="BJ1" s="950"/>
      <c r="BK1" s="950"/>
      <c r="BL1" s="950"/>
      <c r="BM1" s="950"/>
      <c r="BN1" s="950"/>
      <c r="BO1" s="950"/>
      <c r="BP1" s="950"/>
      <c r="BQ1" s="950"/>
      <c r="BR1" s="950"/>
      <c r="BS1" s="950"/>
      <c r="BT1" s="950"/>
      <c r="BU1" s="950"/>
      <c r="BV1" s="950"/>
      <c r="BW1" s="950"/>
      <c r="BX1" s="950"/>
      <c r="BY1" s="950"/>
      <c r="BZ1" s="950"/>
      <c r="CA1" s="950"/>
      <c r="CB1" s="950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</row>
    <row r="2" spans="1:113" s="30" customFormat="1" ht="15" hidden="1">
      <c r="A2" s="10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</row>
    <row r="3" spans="1:113" s="75" customFormat="1" ht="15">
      <c r="A3" s="422" t="s">
        <v>400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L3" s="422"/>
      <c r="BM3" s="422"/>
      <c r="BN3" s="422"/>
      <c r="BO3" s="422"/>
      <c r="BP3" s="422"/>
      <c r="BQ3" s="422"/>
      <c r="BR3" s="422"/>
      <c r="BS3" s="422"/>
      <c r="BT3" s="422"/>
      <c r="BU3" s="422"/>
      <c r="BV3" s="422"/>
      <c r="BW3" s="422"/>
      <c r="BX3" s="422"/>
      <c r="BY3" s="422"/>
      <c r="BZ3" s="422"/>
      <c r="CA3" s="422"/>
      <c r="CB3" s="422"/>
    </row>
    <row r="4" spans="1:113" ht="15"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86"/>
      <c r="AO4" s="79"/>
      <c r="AP4" s="79"/>
      <c r="AQ4" s="79"/>
      <c r="AR4" s="79"/>
      <c r="AS4" s="79"/>
      <c r="AT4" s="79"/>
      <c r="AU4" s="78"/>
      <c r="AV4" s="78"/>
      <c r="AW4" s="78"/>
      <c r="AX4" s="78"/>
      <c r="AY4" s="78"/>
      <c r="AZ4" s="78"/>
      <c r="BA4" s="78"/>
      <c r="BB4" s="78"/>
      <c r="BC4" s="78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</row>
    <row r="5" spans="1:113" s="75" customFormat="1" ht="15">
      <c r="A5" s="422" t="s">
        <v>161</v>
      </c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943" t="s">
        <v>583</v>
      </c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</row>
    <row r="6" spans="1:113" s="75" customFormat="1" ht="15.75" customHeight="1">
      <c r="A6" s="120" t="s">
        <v>162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504" t="s">
        <v>172</v>
      </c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504"/>
      <c r="BR6" s="504"/>
      <c r="BS6" s="504"/>
      <c r="BT6" s="504"/>
      <c r="BU6" s="504"/>
      <c r="BV6" s="504"/>
      <c r="BW6" s="504"/>
      <c r="BX6" s="504"/>
      <c r="BY6" s="504"/>
      <c r="BZ6" s="504"/>
      <c r="CA6" s="504"/>
      <c r="CB6" s="504"/>
    </row>
    <row r="7" spans="1:113" s="75" customFormat="1" ht="31.5" customHeight="1">
      <c r="A7" s="120" t="s">
        <v>164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942" t="s">
        <v>584</v>
      </c>
      <c r="AI7" s="942"/>
      <c r="AJ7" s="942"/>
      <c r="AK7" s="942"/>
      <c r="AL7" s="942"/>
      <c r="AM7" s="942"/>
      <c r="AN7" s="942"/>
      <c r="AO7" s="942"/>
      <c r="AP7" s="942"/>
      <c r="AQ7" s="942"/>
      <c r="AR7" s="942"/>
      <c r="AS7" s="942"/>
      <c r="AT7" s="942"/>
      <c r="AU7" s="942"/>
      <c r="AV7" s="942"/>
      <c r="AW7" s="942"/>
      <c r="AX7" s="942"/>
      <c r="AY7" s="942"/>
      <c r="AZ7" s="942"/>
      <c r="BA7" s="942"/>
      <c r="BB7" s="942"/>
      <c r="BC7" s="942"/>
      <c r="BD7" s="942"/>
      <c r="BE7" s="942"/>
      <c r="BF7" s="942"/>
      <c r="BG7" s="942"/>
      <c r="BH7" s="942"/>
      <c r="BI7" s="942"/>
      <c r="BJ7" s="942"/>
      <c r="BK7" s="942"/>
      <c r="BL7" s="942"/>
      <c r="BM7" s="942"/>
      <c r="BN7" s="942"/>
      <c r="BO7" s="942"/>
      <c r="BP7" s="942"/>
      <c r="BQ7" s="942"/>
      <c r="BR7" s="942"/>
      <c r="BS7" s="942"/>
      <c r="BT7" s="942"/>
      <c r="BU7" s="942"/>
      <c r="BV7" s="942"/>
      <c r="BW7" s="942"/>
      <c r="BX7" s="942"/>
      <c r="BY7" s="942"/>
      <c r="BZ7" s="942"/>
      <c r="CA7" s="942"/>
      <c r="CB7" s="942"/>
    </row>
    <row r="8" spans="1:113" ht="15" customHeight="1">
      <c r="A8" s="389" t="s">
        <v>585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389"/>
      <c r="AX8" s="389"/>
      <c r="AY8" s="389"/>
      <c r="AZ8" s="389"/>
      <c r="BA8" s="389"/>
      <c r="BB8" s="389"/>
      <c r="BC8" s="389"/>
      <c r="BD8" s="389"/>
      <c r="BE8" s="389"/>
      <c r="BF8" s="389"/>
      <c r="BG8" s="389"/>
      <c r="BH8" s="389"/>
      <c r="BI8" s="389"/>
      <c r="BJ8" s="389"/>
      <c r="BK8" s="389"/>
      <c r="BL8" s="389"/>
      <c r="BM8" s="389"/>
      <c r="BN8" s="389"/>
      <c r="BO8" s="389"/>
      <c r="BP8" s="389"/>
      <c r="BQ8" s="389"/>
      <c r="BR8" s="389"/>
      <c r="BS8" s="389"/>
      <c r="BT8" s="389"/>
      <c r="BU8" s="389"/>
      <c r="BV8" s="389"/>
      <c r="BW8" s="389"/>
      <c r="BX8" s="389"/>
      <c r="BY8" s="389"/>
      <c r="BZ8" s="389"/>
      <c r="CA8" s="389"/>
      <c r="CB8" s="389"/>
    </row>
    <row r="9" spans="1:113" ht="14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</row>
    <row r="10" spans="1:113" ht="38.25" customHeight="1">
      <c r="A10" s="370" t="s">
        <v>187</v>
      </c>
      <c r="B10" s="371"/>
      <c r="C10" s="371"/>
      <c r="D10" s="372"/>
      <c r="E10" s="379" t="s">
        <v>166</v>
      </c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  <c r="AL10" s="340"/>
      <c r="AM10" s="340"/>
      <c r="AN10" s="379" t="s">
        <v>173</v>
      </c>
      <c r="AO10" s="340"/>
      <c r="AP10" s="340"/>
      <c r="AQ10" s="340"/>
      <c r="AR10" s="340"/>
      <c r="AS10" s="340"/>
      <c r="AT10" s="340"/>
      <c r="AU10" s="379" t="s">
        <v>229</v>
      </c>
      <c r="AV10" s="340"/>
      <c r="AW10" s="340"/>
      <c r="AX10" s="340"/>
      <c r="AY10" s="340"/>
      <c r="AZ10" s="340"/>
      <c r="BA10" s="340"/>
      <c r="BB10" s="340"/>
      <c r="BC10" s="340"/>
      <c r="BD10" s="379" t="s">
        <v>315</v>
      </c>
      <c r="BE10" s="340"/>
      <c r="BF10" s="340"/>
      <c r="BG10" s="340"/>
      <c r="BH10" s="340"/>
      <c r="BI10" s="340"/>
      <c r="BJ10" s="340"/>
      <c r="BK10" s="340"/>
      <c r="BL10" s="340"/>
      <c r="BM10" s="340"/>
      <c r="BN10" s="340"/>
      <c r="BO10" s="340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</row>
    <row r="11" spans="1:113" ht="15" customHeight="1">
      <c r="A11" s="373"/>
      <c r="B11" s="374"/>
      <c r="C11" s="374"/>
      <c r="D11" s="375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79" t="s">
        <v>276</v>
      </c>
      <c r="BE11" s="340"/>
      <c r="BF11" s="340"/>
      <c r="BG11" s="340"/>
      <c r="BH11" s="340"/>
      <c r="BI11" s="340"/>
      <c r="BJ11" s="340"/>
      <c r="BK11" s="340"/>
      <c r="BL11" s="340"/>
      <c r="BM11" s="340"/>
      <c r="BN11" s="379" t="s">
        <v>274</v>
      </c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40"/>
    </row>
    <row r="12" spans="1:113" ht="20.25" customHeight="1">
      <c r="A12" s="376"/>
      <c r="B12" s="377"/>
      <c r="C12" s="377"/>
      <c r="D12" s="378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340"/>
      <c r="BJ12" s="340"/>
      <c r="BK12" s="340"/>
      <c r="BL12" s="340"/>
      <c r="BM12" s="340"/>
      <c r="BN12" s="379" t="s">
        <v>485</v>
      </c>
      <c r="BO12" s="340"/>
      <c r="BP12" s="340"/>
      <c r="BQ12" s="340"/>
      <c r="BR12" s="340"/>
      <c r="BS12" s="340"/>
      <c r="BT12" s="340"/>
      <c r="BU12" s="340"/>
      <c r="BV12" s="340"/>
      <c r="BW12" s="390" t="s">
        <v>518</v>
      </c>
      <c r="BX12" s="391"/>
      <c r="BY12" s="391"/>
      <c r="BZ12" s="391"/>
      <c r="CA12" s="391"/>
      <c r="CB12" s="392"/>
    </row>
    <row r="13" spans="1:113" ht="14.25" customHeight="1">
      <c r="A13" s="361">
        <v>1</v>
      </c>
      <c r="B13" s="362"/>
      <c r="C13" s="362"/>
      <c r="D13" s="363"/>
      <c r="E13" s="346">
        <v>2</v>
      </c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6">
        <v>3</v>
      </c>
      <c r="AO13" s="347"/>
      <c r="AP13" s="347"/>
      <c r="AQ13" s="347"/>
      <c r="AR13" s="347"/>
      <c r="AS13" s="347"/>
      <c r="AT13" s="347"/>
      <c r="AU13" s="348">
        <v>4</v>
      </c>
      <c r="AV13" s="348"/>
      <c r="AW13" s="348"/>
      <c r="AX13" s="348"/>
      <c r="AY13" s="348"/>
      <c r="AZ13" s="348"/>
      <c r="BA13" s="348"/>
      <c r="BB13" s="348"/>
      <c r="BC13" s="348"/>
      <c r="BD13" s="348">
        <v>5</v>
      </c>
      <c r="BE13" s="348"/>
      <c r="BF13" s="348"/>
      <c r="BG13" s="348"/>
      <c r="BH13" s="348"/>
      <c r="BI13" s="348"/>
      <c r="BJ13" s="348"/>
      <c r="BK13" s="348"/>
      <c r="BL13" s="348"/>
      <c r="BM13" s="348"/>
      <c r="BN13" s="348">
        <v>6</v>
      </c>
      <c r="BO13" s="348"/>
      <c r="BP13" s="348"/>
      <c r="BQ13" s="348"/>
      <c r="BR13" s="348"/>
      <c r="BS13" s="348"/>
      <c r="BT13" s="348"/>
      <c r="BU13" s="348"/>
      <c r="BV13" s="348"/>
      <c r="BW13" s="348">
        <v>7</v>
      </c>
      <c r="BX13" s="348"/>
      <c r="BY13" s="348"/>
      <c r="BZ13" s="348"/>
      <c r="CA13" s="348"/>
      <c r="CB13" s="348"/>
    </row>
    <row r="14" spans="1:113" ht="25.5" customHeight="1">
      <c r="A14" s="341" t="s">
        <v>197</v>
      </c>
      <c r="B14" s="342"/>
      <c r="C14" s="342"/>
      <c r="D14" s="343"/>
      <c r="E14" s="364" t="s">
        <v>586</v>
      </c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46"/>
      <c r="AO14" s="347"/>
      <c r="AP14" s="347"/>
      <c r="AQ14" s="347"/>
      <c r="AR14" s="347"/>
      <c r="AS14" s="347"/>
      <c r="AT14" s="347"/>
      <c r="AU14" s="348"/>
      <c r="AV14" s="348"/>
      <c r="AW14" s="348"/>
      <c r="AX14" s="348"/>
      <c r="AY14" s="348"/>
      <c r="AZ14" s="348"/>
      <c r="BA14" s="348"/>
      <c r="BB14" s="348"/>
      <c r="BC14" s="348"/>
      <c r="BD14" s="349">
        <v>20000</v>
      </c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</row>
    <row r="15" spans="1:113" ht="18" hidden="1" customHeight="1">
      <c r="A15" s="341" t="s">
        <v>139</v>
      </c>
      <c r="B15" s="342"/>
      <c r="C15" s="342"/>
      <c r="D15" s="343"/>
      <c r="E15" s="364" t="s">
        <v>501</v>
      </c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46"/>
      <c r="AO15" s="347"/>
      <c r="AP15" s="347"/>
      <c r="AQ15" s="347"/>
      <c r="AR15" s="347"/>
      <c r="AS15" s="347"/>
      <c r="AT15" s="347"/>
      <c r="AU15" s="348"/>
      <c r="AV15" s="348"/>
      <c r="AW15" s="348"/>
      <c r="AX15" s="348"/>
      <c r="AY15" s="348"/>
      <c r="AZ15" s="348"/>
      <c r="BA15" s="348"/>
      <c r="BB15" s="348"/>
      <c r="BC15" s="348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  <c r="BS15" s="349"/>
      <c r="BT15" s="349"/>
      <c r="BU15" s="349"/>
      <c r="BV15" s="349"/>
      <c r="BW15" s="349"/>
      <c r="BX15" s="349"/>
      <c r="BY15" s="349"/>
      <c r="BZ15" s="349"/>
      <c r="CA15" s="349"/>
      <c r="CB15" s="349"/>
    </row>
    <row r="16" spans="1:113" ht="15" customHeight="1">
      <c r="A16" s="350"/>
      <c r="B16" s="351"/>
      <c r="C16" s="351"/>
      <c r="D16" s="352"/>
      <c r="E16" s="353" t="s">
        <v>168</v>
      </c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5" t="s">
        <v>5</v>
      </c>
      <c r="AO16" s="356"/>
      <c r="AP16" s="356"/>
      <c r="AQ16" s="356"/>
      <c r="AR16" s="356"/>
      <c r="AS16" s="356" t="s">
        <v>5</v>
      </c>
      <c r="AT16" s="356"/>
      <c r="AU16" s="357" t="s">
        <v>5</v>
      </c>
      <c r="AV16" s="358"/>
      <c r="AW16" s="358"/>
      <c r="AX16" s="358"/>
      <c r="AY16" s="358"/>
      <c r="AZ16" s="358"/>
      <c r="BA16" s="358"/>
      <c r="BB16" s="358"/>
      <c r="BC16" s="359" t="s">
        <v>5</v>
      </c>
      <c r="BD16" s="360">
        <f>SUM(BD14:BD15)</f>
        <v>20000</v>
      </c>
      <c r="BE16" s="360"/>
      <c r="BF16" s="360"/>
      <c r="BG16" s="360"/>
      <c r="BH16" s="360"/>
      <c r="BI16" s="360"/>
      <c r="BJ16" s="360"/>
      <c r="BK16" s="360"/>
      <c r="BL16" s="360"/>
      <c r="BM16" s="360"/>
      <c r="BN16" s="360">
        <f>SUM(BN14:BN15)</f>
        <v>0</v>
      </c>
      <c r="BO16" s="360"/>
      <c r="BP16" s="360"/>
      <c r="BQ16" s="360"/>
      <c r="BR16" s="360"/>
      <c r="BS16" s="360"/>
      <c r="BT16" s="360"/>
      <c r="BU16" s="360"/>
      <c r="BV16" s="360"/>
      <c r="BW16" s="360">
        <f>SUM(BW14:BW15)</f>
        <v>0</v>
      </c>
      <c r="BX16" s="360"/>
      <c r="BY16" s="360"/>
      <c r="BZ16" s="360"/>
      <c r="CA16" s="360"/>
      <c r="CB16" s="360"/>
    </row>
    <row r="17" spans="1:80" ht="15" customHeight="1">
      <c r="E17" s="102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86"/>
      <c r="AO17" s="79"/>
      <c r="AP17" s="79"/>
      <c r="AQ17" s="79"/>
      <c r="AR17" s="79"/>
      <c r="AS17" s="79"/>
      <c r="AT17" s="79"/>
      <c r="AU17" s="78"/>
      <c r="AV17" s="78"/>
      <c r="AW17" s="78"/>
      <c r="AX17" s="78"/>
      <c r="AY17" s="78"/>
      <c r="AZ17" s="78"/>
      <c r="BA17" s="78"/>
      <c r="BB17" s="78"/>
      <c r="BC17" s="78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</row>
    <row r="18" spans="1:80" s="75" customFormat="1" ht="15">
      <c r="A18" s="422" t="s">
        <v>171</v>
      </c>
      <c r="B18" s="422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/>
      <c r="AC18" s="422"/>
      <c r="AD18" s="422"/>
      <c r="AE18" s="422"/>
      <c r="AF18" s="422"/>
      <c r="AG18" s="422"/>
      <c r="AH18" s="422"/>
      <c r="AI18" s="422"/>
      <c r="AJ18" s="422"/>
      <c r="AK18" s="422"/>
      <c r="AL18" s="422"/>
      <c r="AM18" s="422"/>
      <c r="AN18" s="422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422"/>
      <c r="BB18" s="422"/>
      <c r="BC18" s="422"/>
      <c r="BD18" s="422"/>
      <c r="BE18" s="422"/>
      <c r="BF18" s="422"/>
      <c r="BG18" s="422"/>
      <c r="BH18" s="422"/>
      <c r="BI18" s="422"/>
      <c r="BJ18" s="422"/>
      <c r="BK18" s="422"/>
      <c r="BL18" s="422"/>
      <c r="BM18" s="422"/>
      <c r="BN18" s="422"/>
      <c r="BO18" s="422"/>
      <c r="BP18" s="422"/>
      <c r="BQ18" s="422"/>
      <c r="BR18" s="422"/>
      <c r="BS18" s="422"/>
      <c r="BT18" s="422"/>
      <c r="BU18" s="422"/>
      <c r="BV18" s="422"/>
      <c r="BW18" s="422"/>
      <c r="BX18" s="422"/>
      <c r="BY18" s="422"/>
      <c r="BZ18" s="422"/>
      <c r="CA18" s="422"/>
      <c r="CB18" s="422"/>
    </row>
    <row r="19" spans="1:80" s="75" customFormat="1" ht="14.25" customHeight="1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</row>
    <row r="20" spans="1:80" s="75" customFormat="1" ht="15">
      <c r="A20" s="422" t="s">
        <v>161</v>
      </c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943" t="s">
        <v>543</v>
      </c>
      <c r="AF20" s="943"/>
      <c r="AG20" s="943"/>
      <c r="AH20" s="943"/>
      <c r="AI20" s="943"/>
      <c r="AJ20" s="943"/>
      <c r="AK20" s="943"/>
      <c r="AL20" s="943"/>
      <c r="AM20" s="943"/>
      <c r="AN20" s="943"/>
      <c r="AO20" s="943"/>
      <c r="AP20" s="943"/>
      <c r="AQ20" s="943"/>
      <c r="AR20" s="943"/>
      <c r="AS20" s="943"/>
      <c r="AT20" s="943"/>
      <c r="AU20" s="943"/>
      <c r="AV20" s="943"/>
      <c r="AW20" s="943"/>
      <c r="AX20" s="943"/>
      <c r="AY20" s="943"/>
      <c r="AZ20" s="943"/>
      <c r="BA20" s="943"/>
      <c r="BB20" s="943"/>
      <c r="BC20" s="943"/>
      <c r="BD20" s="943"/>
      <c r="BE20" s="943"/>
      <c r="BF20" s="943"/>
      <c r="BG20" s="943"/>
      <c r="BH20" s="943"/>
      <c r="BI20" s="943"/>
      <c r="BJ20" s="943"/>
      <c r="BK20" s="943"/>
      <c r="BL20" s="943"/>
      <c r="BM20" s="943"/>
      <c r="BN20" s="943"/>
      <c r="BO20" s="943"/>
      <c r="BP20" s="943"/>
      <c r="BQ20" s="943"/>
      <c r="BR20" s="943"/>
      <c r="BS20" s="943"/>
      <c r="BT20" s="943"/>
      <c r="BU20" s="943"/>
      <c r="BV20" s="943"/>
      <c r="BW20" s="943"/>
      <c r="BX20" s="943"/>
      <c r="BY20" s="943"/>
      <c r="BZ20" s="943"/>
      <c r="CA20" s="943"/>
      <c r="CB20" s="943"/>
    </row>
    <row r="21" spans="1:80" s="75" customFormat="1" ht="15" customHeight="1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</row>
    <row r="22" spans="1:80" s="75" customFormat="1" ht="15.75" customHeight="1">
      <c r="A22" s="120" t="s">
        <v>162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504" t="s">
        <v>172</v>
      </c>
      <c r="T22" s="504"/>
      <c r="U22" s="504"/>
      <c r="V22" s="504"/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504"/>
      <c r="AK22" s="504"/>
      <c r="AL22" s="504"/>
      <c r="AM22" s="504"/>
      <c r="AN22" s="504"/>
      <c r="AO22" s="504"/>
      <c r="AP22" s="504"/>
      <c r="AQ22" s="504"/>
      <c r="AR22" s="504"/>
      <c r="AS22" s="504"/>
      <c r="AT22" s="504"/>
      <c r="AU22" s="504"/>
      <c r="AV22" s="504"/>
      <c r="AW22" s="504"/>
      <c r="AX22" s="504"/>
      <c r="AY22" s="504"/>
      <c r="AZ22" s="504"/>
      <c r="BA22" s="504"/>
      <c r="BB22" s="504"/>
      <c r="BC22" s="504"/>
      <c r="BD22" s="504"/>
      <c r="BE22" s="504"/>
      <c r="BF22" s="504"/>
      <c r="BG22" s="504"/>
      <c r="BH22" s="504"/>
      <c r="BI22" s="504"/>
      <c r="BJ22" s="504"/>
      <c r="BK22" s="504"/>
      <c r="BL22" s="504"/>
      <c r="BM22" s="504"/>
      <c r="BN22" s="504"/>
      <c r="BO22" s="504"/>
      <c r="BP22" s="504"/>
      <c r="BQ22" s="504"/>
      <c r="BR22" s="504"/>
      <c r="BS22" s="504"/>
      <c r="BT22" s="504"/>
      <c r="BU22" s="504"/>
      <c r="BV22" s="504"/>
      <c r="BW22" s="504"/>
      <c r="BX22" s="504"/>
      <c r="BY22" s="504"/>
      <c r="BZ22" s="504"/>
      <c r="CA22" s="504"/>
      <c r="CB22" s="504"/>
    </row>
    <row r="23" spans="1:80" s="75" customFormat="1" ht="13.5" customHeight="1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</row>
    <row r="24" spans="1:80" s="75" customFormat="1" ht="31.5" customHeight="1">
      <c r="A24" s="120" t="s">
        <v>164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942" t="s">
        <v>537</v>
      </c>
      <c r="AI24" s="942"/>
      <c r="AJ24" s="942"/>
      <c r="AK24" s="942"/>
      <c r="AL24" s="942"/>
      <c r="AM24" s="942"/>
      <c r="AN24" s="942"/>
      <c r="AO24" s="942"/>
      <c r="AP24" s="942"/>
      <c r="AQ24" s="942"/>
      <c r="AR24" s="942"/>
      <c r="AS24" s="942"/>
      <c r="AT24" s="942"/>
      <c r="AU24" s="942"/>
      <c r="AV24" s="942"/>
      <c r="AW24" s="942"/>
      <c r="AX24" s="942"/>
      <c r="AY24" s="942"/>
      <c r="AZ24" s="942"/>
      <c r="BA24" s="942"/>
      <c r="BB24" s="942"/>
      <c r="BC24" s="942"/>
      <c r="BD24" s="942"/>
      <c r="BE24" s="942"/>
      <c r="BF24" s="942"/>
      <c r="BG24" s="942"/>
      <c r="BH24" s="942"/>
      <c r="BI24" s="942"/>
      <c r="BJ24" s="942"/>
      <c r="BK24" s="942"/>
      <c r="BL24" s="942"/>
      <c r="BM24" s="942"/>
      <c r="BN24" s="942"/>
      <c r="BO24" s="942"/>
      <c r="BP24" s="942"/>
      <c r="BQ24" s="942"/>
      <c r="BR24" s="942"/>
      <c r="BS24" s="942"/>
      <c r="BT24" s="942"/>
      <c r="BU24" s="942"/>
      <c r="BV24" s="942"/>
      <c r="BW24" s="942"/>
      <c r="BX24" s="942"/>
      <c r="BY24" s="942"/>
      <c r="BZ24" s="942"/>
      <c r="CA24" s="942"/>
      <c r="CB24" s="942"/>
    </row>
    <row r="25" spans="1:80" s="75" customFormat="1" ht="15" customHeight="1">
      <c r="A25" s="120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</row>
    <row r="26" spans="1:80" ht="27" customHeight="1">
      <c r="A26" s="568" t="s">
        <v>587</v>
      </c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J26" s="568"/>
      <c r="AK26" s="568"/>
      <c r="AL26" s="568"/>
      <c r="AM26" s="568"/>
      <c r="AN26" s="568"/>
      <c r="AO26" s="568"/>
      <c r="AP26" s="568"/>
      <c r="AQ26" s="568"/>
      <c r="AR26" s="568"/>
      <c r="AS26" s="568"/>
      <c r="AT26" s="568"/>
      <c r="AU26" s="568"/>
      <c r="AV26" s="568"/>
      <c r="AW26" s="568"/>
      <c r="AX26" s="568"/>
      <c r="AY26" s="568"/>
      <c r="AZ26" s="568"/>
      <c r="BA26" s="568"/>
      <c r="BB26" s="568"/>
      <c r="BC26" s="568"/>
      <c r="BD26" s="568"/>
      <c r="BE26" s="568"/>
      <c r="BF26" s="568"/>
      <c r="BG26" s="568"/>
      <c r="BH26" s="568"/>
      <c r="BI26" s="568"/>
      <c r="BJ26" s="568"/>
      <c r="BK26" s="568"/>
      <c r="BL26" s="568"/>
      <c r="BM26" s="568"/>
      <c r="BN26" s="568"/>
      <c r="BO26" s="568"/>
      <c r="BP26" s="568"/>
      <c r="BQ26" s="568"/>
      <c r="BR26" s="568"/>
      <c r="BS26" s="568"/>
      <c r="BT26" s="568"/>
      <c r="BU26" s="568"/>
      <c r="BV26" s="568"/>
      <c r="BW26" s="568"/>
      <c r="BX26" s="568"/>
      <c r="BY26" s="568"/>
      <c r="BZ26" s="568"/>
      <c r="CA26" s="568"/>
      <c r="CB26" s="568"/>
    </row>
    <row r="27" spans="1:80" ht="14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</row>
    <row r="28" spans="1:80" ht="15" customHeight="1">
      <c r="A28" s="370" t="s">
        <v>187</v>
      </c>
      <c r="B28" s="371"/>
      <c r="C28" s="371"/>
      <c r="D28" s="372"/>
      <c r="E28" s="379" t="s">
        <v>166</v>
      </c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  <c r="AI28" s="379" t="s">
        <v>177</v>
      </c>
      <c r="AJ28" s="340"/>
      <c r="AK28" s="340"/>
      <c r="AL28" s="340"/>
      <c r="AM28" s="340"/>
      <c r="AN28" s="340"/>
      <c r="AO28" s="340"/>
      <c r="AP28" s="340"/>
      <c r="AQ28" s="340"/>
      <c r="AR28" s="340"/>
      <c r="AS28" s="340"/>
      <c r="AT28" s="340"/>
      <c r="AU28" s="340"/>
      <c r="AV28" s="340"/>
      <c r="AW28" s="379" t="s">
        <v>301</v>
      </c>
      <c r="AX28" s="340"/>
      <c r="AY28" s="340"/>
      <c r="AZ28" s="340"/>
      <c r="BA28" s="340"/>
      <c r="BB28" s="340"/>
      <c r="BC28" s="340"/>
      <c r="BD28" s="340"/>
      <c r="BE28" s="379" t="s">
        <v>302</v>
      </c>
      <c r="BF28" s="340"/>
      <c r="BG28" s="340"/>
      <c r="BH28" s="340"/>
      <c r="BI28" s="340"/>
      <c r="BJ28" s="340"/>
      <c r="BK28" s="340"/>
      <c r="BL28" s="340"/>
      <c r="BM28" s="340"/>
      <c r="BN28" s="340"/>
      <c r="BO28" s="340"/>
      <c r="BP28" s="340"/>
      <c r="BQ28" s="340"/>
      <c r="BR28" s="340"/>
      <c r="BS28" s="340"/>
      <c r="BT28" s="340"/>
      <c r="BU28" s="340"/>
      <c r="BV28" s="340"/>
      <c r="BW28" s="340"/>
      <c r="BX28" s="340"/>
      <c r="BY28" s="340"/>
      <c r="BZ28" s="340"/>
      <c r="CA28" s="340"/>
      <c r="CB28" s="340"/>
    </row>
    <row r="29" spans="1:80" ht="15" customHeight="1">
      <c r="A29" s="373"/>
      <c r="B29" s="374"/>
      <c r="C29" s="374"/>
      <c r="D29" s="375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  <c r="AI29" s="340"/>
      <c r="AJ29" s="340"/>
      <c r="AK29" s="340"/>
      <c r="AL29" s="340"/>
      <c r="AM29" s="340"/>
      <c r="AN29" s="340"/>
      <c r="AO29" s="340"/>
      <c r="AP29" s="340"/>
      <c r="AQ29" s="340"/>
      <c r="AR29" s="340"/>
      <c r="AS29" s="340"/>
      <c r="AT29" s="340"/>
      <c r="AU29" s="340"/>
      <c r="AV29" s="340"/>
      <c r="AW29" s="340"/>
      <c r="AX29" s="340"/>
      <c r="AY29" s="340"/>
      <c r="AZ29" s="340"/>
      <c r="BA29" s="340"/>
      <c r="BB29" s="340"/>
      <c r="BC29" s="340"/>
      <c r="BD29" s="340"/>
      <c r="BE29" s="340"/>
      <c r="BF29" s="340"/>
      <c r="BG29" s="340"/>
      <c r="BH29" s="340"/>
      <c r="BI29" s="340"/>
      <c r="BJ29" s="340"/>
      <c r="BK29" s="340"/>
      <c r="BL29" s="340"/>
      <c r="BM29" s="340"/>
      <c r="BN29" s="340"/>
      <c r="BO29" s="340"/>
      <c r="BP29" s="340"/>
      <c r="BQ29" s="340"/>
      <c r="BR29" s="340"/>
      <c r="BS29" s="340"/>
      <c r="BT29" s="340"/>
      <c r="BU29" s="340"/>
      <c r="BV29" s="340"/>
      <c r="BW29" s="340"/>
      <c r="BX29" s="340"/>
      <c r="BY29" s="340"/>
      <c r="BZ29" s="340"/>
      <c r="CA29" s="340"/>
      <c r="CB29" s="340"/>
    </row>
    <row r="30" spans="1:80" ht="23.25" customHeight="1">
      <c r="A30" s="373"/>
      <c r="B30" s="374"/>
      <c r="C30" s="374"/>
      <c r="D30" s="375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0"/>
      <c r="BC30" s="340"/>
      <c r="BD30" s="340"/>
      <c r="BE30" s="379" t="s">
        <v>276</v>
      </c>
      <c r="BF30" s="340"/>
      <c r="BG30" s="340"/>
      <c r="BH30" s="340"/>
      <c r="BI30" s="340"/>
      <c r="BJ30" s="340"/>
      <c r="BK30" s="340"/>
      <c r="BL30" s="340"/>
      <c r="BM30" s="340"/>
      <c r="BN30" s="340"/>
      <c r="BO30" s="379" t="s">
        <v>274</v>
      </c>
      <c r="BP30" s="340"/>
      <c r="BQ30" s="340"/>
      <c r="BR30" s="340"/>
      <c r="BS30" s="340"/>
      <c r="BT30" s="340"/>
      <c r="BU30" s="340"/>
      <c r="BV30" s="340"/>
      <c r="BW30" s="340"/>
      <c r="BX30" s="340"/>
      <c r="BY30" s="340"/>
      <c r="BZ30" s="340"/>
      <c r="CA30" s="340"/>
      <c r="CB30" s="340"/>
    </row>
    <row r="31" spans="1:80" ht="17.25" customHeight="1">
      <c r="A31" s="376"/>
      <c r="B31" s="377"/>
      <c r="C31" s="377"/>
      <c r="D31" s="378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0"/>
      <c r="BC31" s="340"/>
      <c r="BD31" s="340"/>
      <c r="BE31" s="340"/>
      <c r="BF31" s="340"/>
      <c r="BG31" s="340"/>
      <c r="BH31" s="340"/>
      <c r="BI31" s="340"/>
      <c r="BJ31" s="340"/>
      <c r="BK31" s="340"/>
      <c r="BL31" s="340"/>
      <c r="BM31" s="340"/>
      <c r="BN31" s="340"/>
      <c r="BO31" s="390" t="s">
        <v>485</v>
      </c>
      <c r="BP31" s="391"/>
      <c r="BQ31" s="391"/>
      <c r="BR31" s="391"/>
      <c r="BS31" s="391"/>
      <c r="BT31" s="391"/>
      <c r="BU31" s="391"/>
      <c r="BV31" s="392"/>
      <c r="BW31" s="390" t="s">
        <v>518</v>
      </c>
      <c r="BX31" s="391"/>
      <c r="BY31" s="391"/>
      <c r="BZ31" s="391"/>
      <c r="CA31" s="391"/>
      <c r="CB31" s="391"/>
    </row>
    <row r="32" spans="1:80" ht="15">
      <c r="A32" s="361">
        <v>1</v>
      </c>
      <c r="B32" s="362"/>
      <c r="C32" s="362"/>
      <c r="D32" s="363"/>
      <c r="E32" s="346">
        <v>2</v>
      </c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6">
        <v>3</v>
      </c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551">
        <v>4</v>
      </c>
      <c r="AX32" s="552"/>
      <c r="AY32" s="552"/>
      <c r="AZ32" s="552"/>
      <c r="BA32" s="552"/>
      <c r="BB32" s="552"/>
      <c r="BC32" s="552"/>
      <c r="BD32" s="553"/>
      <c r="BE32" s="551">
        <v>5</v>
      </c>
      <c r="BF32" s="552"/>
      <c r="BG32" s="552"/>
      <c r="BH32" s="552"/>
      <c r="BI32" s="552"/>
      <c r="BJ32" s="552"/>
      <c r="BK32" s="552"/>
      <c r="BL32" s="552"/>
      <c r="BM32" s="552"/>
      <c r="BN32" s="553"/>
      <c r="BO32" s="551">
        <v>6</v>
      </c>
      <c r="BP32" s="552"/>
      <c r="BQ32" s="552"/>
      <c r="BR32" s="552"/>
      <c r="BS32" s="552"/>
      <c r="BT32" s="552"/>
      <c r="BU32" s="552"/>
      <c r="BV32" s="553"/>
      <c r="BW32" s="551">
        <v>7</v>
      </c>
      <c r="BX32" s="552"/>
      <c r="BY32" s="552"/>
      <c r="BZ32" s="552"/>
      <c r="CA32" s="552"/>
      <c r="CB32" s="553"/>
    </row>
    <row r="33" spans="1:80" ht="20.25" customHeight="1">
      <c r="A33" s="341">
        <v>1</v>
      </c>
      <c r="B33" s="342"/>
      <c r="C33" s="342"/>
      <c r="D33" s="343"/>
      <c r="E33" s="557" t="s">
        <v>538</v>
      </c>
      <c r="F33" s="558"/>
      <c r="G33" s="558"/>
      <c r="H33" s="558"/>
      <c r="I33" s="558"/>
      <c r="J33" s="558"/>
      <c r="K33" s="558"/>
      <c r="L33" s="558"/>
      <c r="M33" s="558"/>
      <c r="N33" s="558"/>
      <c r="O33" s="558"/>
      <c r="P33" s="558"/>
      <c r="Q33" s="558"/>
      <c r="R33" s="558"/>
      <c r="S33" s="558"/>
      <c r="T33" s="558"/>
      <c r="U33" s="558"/>
      <c r="V33" s="558"/>
      <c r="W33" s="558"/>
      <c r="X33" s="558"/>
      <c r="Y33" s="558"/>
      <c r="Z33" s="558"/>
      <c r="AA33" s="558"/>
      <c r="AB33" s="558"/>
      <c r="AC33" s="558"/>
      <c r="AD33" s="558"/>
      <c r="AE33" s="558"/>
      <c r="AF33" s="558"/>
      <c r="AG33" s="558"/>
      <c r="AH33" s="558"/>
      <c r="AI33" s="607"/>
      <c r="AJ33" s="608"/>
      <c r="AK33" s="608"/>
      <c r="AL33" s="608"/>
      <c r="AM33" s="608"/>
      <c r="AN33" s="608"/>
      <c r="AO33" s="608"/>
      <c r="AP33" s="608"/>
      <c r="AQ33" s="608"/>
      <c r="AR33" s="608"/>
      <c r="AS33" s="608"/>
      <c r="AT33" s="608"/>
      <c r="AU33" s="608"/>
      <c r="AV33" s="608"/>
      <c r="AW33" s="533"/>
      <c r="AX33" s="406"/>
      <c r="AY33" s="406"/>
      <c r="AZ33" s="406"/>
      <c r="BA33" s="406"/>
      <c r="BB33" s="406"/>
      <c r="BC33" s="406"/>
      <c r="BD33" s="406"/>
      <c r="BE33" s="407">
        <v>1512</v>
      </c>
      <c r="BF33" s="349"/>
      <c r="BG33" s="349"/>
      <c r="BH33" s="349"/>
      <c r="BI33" s="349"/>
      <c r="BJ33" s="349"/>
      <c r="BK33" s="349"/>
      <c r="BL33" s="349"/>
      <c r="BM33" s="349"/>
      <c r="BN33" s="349"/>
      <c r="BO33" s="407">
        <v>1512</v>
      </c>
      <c r="BP33" s="349"/>
      <c r="BQ33" s="349"/>
      <c r="BR33" s="349"/>
      <c r="BS33" s="349"/>
      <c r="BT33" s="349"/>
      <c r="BU33" s="349"/>
      <c r="BV33" s="349"/>
      <c r="BW33" s="407">
        <v>1512</v>
      </c>
      <c r="BX33" s="349"/>
      <c r="BY33" s="349"/>
      <c r="BZ33" s="349"/>
      <c r="CA33" s="349"/>
      <c r="CB33" s="349"/>
    </row>
    <row r="34" spans="1:80" ht="15" customHeight="1">
      <c r="A34" s="341"/>
      <c r="B34" s="342"/>
      <c r="C34" s="342"/>
      <c r="D34" s="343"/>
      <c r="E34" s="353" t="s">
        <v>168</v>
      </c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601" t="s">
        <v>5</v>
      </c>
      <c r="AJ34" s="733"/>
      <c r="AK34" s="733"/>
      <c r="AL34" s="733"/>
      <c r="AM34" s="733"/>
      <c r="AN34" s="733"/>
      <c r="AO34" s="733"/>
      <c r="AP34" s="733"/>
      <c r="AQ34" s="733"/>
      <c r="AR34" s="733"/>
      <c r="AS34" s="733"/>
      <c r="AT34" s="733"/>
      <c r="AU34" s="733"/>
      <c r="AV34" s="733"/>
      <c r="AW34" s="603" t="s">
        <v>5</v>
      </c>
      <c r="AX34" s="413"/>
      <c r="AY34" s="413"/>
      <c r="AZ34" s="413"/>
      <c r="BA34" s="413"/>
      <c r="BB34" s="413"/>
      <c r="BC34" s="413"/>
      <c r="BD34" s="413" t="s">
        <v>5</v>
      </c>
      <c r="BE34" s="414">
        <f>BE33</f>
        <v>1512</v>
      </c>
      <c r="BF34" s="360"/>
      <c r="BG34" s="360"/>
      <c r="BH34" s="360"/>
      <c r="BI34" s="360"/>
      <c r="BJ34" s="360"/>
      <c r="BK34" s="360"/>
      <c r="BL34" s="360"/>
      <c r="BM34" s="360"/>
      <c r="BN34" s="360" t="e">
        <f>SUM(#REF!)</f>
        <v>#REF!</v>
      </c>
      <c r="BO34" s="414">
        <f>BO33</f>
        <v>1512</v>
      </c>
      <c r="BP34" s="360"/>
      <c r="BQ34" s="360"/>
      <c r="BR34" s="360"/>
      <c r="BS34" s="360"/>
      <c r="BT34" s="360"/>
      <c r="BU34" s="360"/>
      <c r="BV34" s="360"/>
      <c r="BW34" s="414">
        <f>BW33</f>
        <v>1512</v>
      </c>
      <c r="BX34" s="360"/>
      <c r="BY34" s="360"/>
      <c r="BZ34" s="360"/>
      <c r="CA34" s="360"/>
      <c r="CB34" s="360"/>
    </row>
    <row r="35" spans="1:80" s="75" customFormat="1" ht="13.9" customHeight="1">
      <c r="A35" s="120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</row>
    <row r="36" spans="1:80" s="31" customFormat="1" ht="15">
      <c r="A36" s="389" t="s">
        <v>284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  <c r="AN36" s="389"/>
      <c r="AO36" s="389"/>
      <c r="AP36" s="389"/>
      <c r="AQ36" s="389"/>
      <c r="AR36" s="389"/>
      <c r="AS36" s="389"/>
      <c r="AT36" s="389"/>
      <c r="AU36" s="389"/>
      <c r="AV36" s="389"/>
      <c r="AW36" s="389"/>
      <c r="AX36" s="389"/>
      <c r="AY36" s="389"/>
      <c r="AZ36" s="389"/>
      <c r="BA36" s="389"/>
      <c r="BB36" s="389"/>
      <c r="BC36" s="389"/>
      <c r="BD36" s="389"/>
      <c r="BE36" s="389"/>
      <c r="BF36" s="389"/>
      <c r="BG36" s="389"/>
      <c r="BH36" s="389"/>
      <c r="BI36" s="389"/>
      <c r="BJ36" s="389"/>
      <c r="BK36" s="389"/>
      <c r="BL36" s="389"/>
      <c r="BM36" s="389"/>
      <c r="BN36" s="389"/>
      <c r="BO36" s="389"/>
      <c r="BP36" s="389"/>
      <c r="BQ36" s="389"/>
      <c r="BR36" s="389"/>
      <c r="BS36" s="389"/>
      <c r="BT36" s="389"/>
      <c r="BU36" s="389"/>
      <c r="BV36" s="389"/>
      <c r="BW36" s="389"/>
      <c r="BX36" s="389"/>
      <c r="BY36" s="389"/>
      <c r="BZ36" s="389"/>
      <c r="CA36" s="389"/>
    </row>
    <row r="37" spans="1:80" s="31" customFormat="1" ht="15" hidden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</row>
    <row r="38" spans="1:80" s="31" customFormat="1" ht="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</row>
    <row r="39" spans="1:80" s="31" customFormat="1" ht="15">
      <c r="A39" s="370" t="s">
        <v>187</v>
      </c>
      <c r="B39" s="371"/>
      <c r="C39" s="371"/>
      <c r="D39" s="372"/>
      <c r="E39" s="379" t="s">
        <v>166</v>
      </c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70" t="s">
        <v>280</v>
      </c>
      <c r="AV39" s="518"/>
      <c r="AW39" s="518"/>
      <c r="AX39" s="518"/>
      <c r="AY39" s="518"/>
      <c r="AZ39" s="518"/>
      <c r="BA39" s="518"/>
      <c r="BB39" s="518"/>
      <c r="BC39" s="519"/>
      <c r="BD39" s="379" t="s">
        <v>308</v>
      </c>
      <c r="BE39" s="340"/>
      <c r="BF39" s="340"/>
      <c r="BG39" s="340"/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</row>
    <row r="40" spans="1:80" s="31" customFormat="1" ht="15">
      <c r="A40" s="373"/>
      <c r="B40" s="374"/>
      <c r="C40" s="374"/>
      <c r="D40" s="375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520"/>
      <c r="AV40" s="521"/>
      <c r="AW40" s="521"/>
      <c r="AX40" s="521"/>
      <c r="AY40" s="521"/>
      <c r="AZ40" s="521"/>
      <c r="BA40" s="521"/>
      <c r="BB40" s="521"/>
      <c r="BC40" s="522"/>
      <c r="BD40" s="379" t="s">
        <v>275</v>
      </c>
      <c r="BE40" s="340"/>
      <c r="BF40" s="340"/>
      <c r="BG40" s="340"/>
      <c r="BH40" s="340"/>
      <c r="BI40" s="340"/>
      <c r="BJ40" s="340"/>
      <c r="BK40" s="340"/>
      <c r="BL40" s="340"/>
      <c r="BM40" s="340"/>
      <c r="BN40" s="379" t="s">
        <v>274</v>
      </c>
      <c r="BO40" s="340"/>
      <c r="BP40" s="340"/>
      <c r="BQ40" s="340"/>
      <c r="BR40" s="340"/>
      <c r="BS40" s="340"/>
      <c r="BT40" s="340"/>
      <c r="BU40" s="340"/>
      <c r="BV40" s="340"/>
      <c r="BW40" s="340"/>
      <c r="BX40" s="340"/>
      <c r="BY40" s="340"/>
      <c r="BZ40" s="340"/>
      <c r="CA40" s="340"/>
      <c r="CB40" s="340"/>
    </row>
    <row r="41" spans="1:80" s="31" customFormat="1" ht="15">
      <c r="A41" s="376"/>
      <c r="B41" s="377"/>
      <c r="C41" s="377"/>
      <c r="D41" s="378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40"/>
      <c r="AS41" s="340"/>
      <c r="AT41" s="340"/>
      <c r="AU41" s="523"/>
      <c r="AV41" s="524"/>
      <c r="AW41" s="524"/>
      <c r="AX41" s="524"/>
      <c r="AY41" s="524"/>
      <c r="AZ41" s="524"/>
      <c r="BA41" s="524"/>
      <c r="BB41" s="524"/>
      <c r="BC41" s="525"/>
      <c r="BD41" s="340"/>
      <c r="BE41" s="340"/>
      <c r="BF41" s="340"/>
      <c r="BG41" s="340"/>
      <c r="BH41" s="340"/>
      <c r="BI41" s="340"/>
      <c r="BJ41" s="340"/>
      <c r="BK41" s="340"/>
      <c r="BL41" s="340"/>
      <c r="BM41" s="340"/>
      <c r="BN41" s="379" t="s">
        <v>276</v>
      </c>
      <c r="BO41" s="340"/>
      <c r="BP41" s="340"/>
      <c r="BQ41" s="340"/>
      <c r="BR41" s="340"/>
      <c r="BS41" s="340"/>
      <c r="BT41" s="340"/>
      <c r="BU41" s="340"/>
      <c r="BV41" s="340"/>
      <c r="BW41" s="390" t="s">
        <v>485</v>
      </c>
      <c r="BX41" s="391"/>
      <c r="BY41" s="391"/>
      <c r="BZ41" s="391"/>
      <c r="CA41" s="391"/>
      <c r="CB41" s="392"/>
    </row>
    <row r="42" spans="1:80" s="31" customFormat="1" ht="15">
      <c r="A42" s="361">
        <v>1</v>
      </c>
      <c r="B42" s="362"/>
      <c r="C42" s="362"/>
      <c r="D42" s="363"/>
      <c r="E42" s="346">
        <v>2</v>
      </c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61">
        <v>3</v>
      </c>
      <c r="AV42" s="526"/>
      <c r="AW42" s="526"/>
      <c r="AX42" s="526"/>
      <c r="AY42" s="526"/>
      <c r="AZ42" s="526"/>
      <c r="BA42" s="526"/>
      <c r="BB42" s="526"/>
      <c r="BC42" s="527"/>
      <c r="BD42" s="346">
        <v>4</v>
      </c>
      <c r="BE42" s="346"/>
      <c r="BF42" s="346"/>
      <c r="BG42" s="346"/>
      <c r="BH42" s="346"/>
      <c r="BI42" s="346"/>
      <c r="BJ42" s="346"/>
      <c r="BK42" s="346"/>
      <c r="BL42" s="346"/>
      <c r="BM42" s="346"/>
      <c r="BN42" s="346">
        <v>5</v>
      </c>
      <c r="BO42" s="347"/>
      <c r="BP42" s="347"/>
      <c r="BQ42" s="347"/>
      <c r="BR42" s="347"/>
      <c r="BS42" s="347"/>
      <c r="BT42" s="347"/>
      <c r="BU42" s="347"/>
      <c r="BV42" s="347"/>
      <c r="BW42" s="346">
        <v>6</v>
      </c>
      <c r="BX42" s="347"/>
      <c r="BY42" s="347"/>
      <c r="BZ42" s="347"/>
      <c r="CA42" s="347"/>
      <c r="CB42" s="347"/>
    </row>
    <row r="43" spans="1:80" s="31" customFormat="1" ht="15">
      <c r="A43" s="341">
        <v>1</v>
      </c>
      <c r="B43" s="342"/>
      <c r="C43" s="342"/>
      <c r="D43" s="343"/>
      <c r="E43" s="528" t="s">
        <v>539</v>
      </c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29"/>
      <c r="AS43" s="529"/>
      <c r="AT43" s="529"/>
      <c r="AU43" s="530">
        <v>3</v>
      </c>
      <c r="AV43" s="531"/>
      <c r="AW43" s="531"/>
      <c r="AX43" s="531"/>
      <c r="AY43" s="531"/>
      <c r="AZ43" s="531"/>
      <c r="BA43" s="531"/>
      <c r="BB43" s="531"/>
      <c r="BC43" s="532"/>
      <c r="BD43" s="407">
        <f>73488+9539</f>
        <v>83027</v>
      </c>
      <c r="BE43" s="407"/>
      <c r="BF43" s="407"/>
      <c r="BG43" s="407"/>
      <c r="BH43" s="407"/>
      <c r="BI43" s="407"/>
      <c r="BJ43" s="407"/>
      <c r="BK43" s="407"/>
      <c r="BL43" s="407"/>
      <c r="BM43" s="407"/>
      <c r="BN43" s="407">
        <v>73488</v>
      </c>
      <c r="BO43" s="349"/>
      <c r="BP43" s="349"/>
      <c r="BQ43" s="349"/>
      <c r="BR43" s="349"/>
      <c r="BS43" s="349"/>
      <c r="BT43" s="349"/>
      <c r="BU43" s="349"/>
      <c r="BV43" s="349"/>
      <c r="BW43" s="407">
        <v>73488</v>
      </c>
      <c r="BX43" s="349"/>
      <c r="BY43" s="349"/>
      <c r="BZ43" s="349"/>
      <c r="CA43" s="349"/>
      <c r="CB43" s="349"/>
    </row>
    <row r="44" spans="1:80" s="33" customFormat="1" ht="15" hidden="1">
      <c r="A44" s="341">
        <v>3</v>
      </c>
      <c r="B44" s="342"/>
      <c r="C44" s="342"/>
      <c r="D44" s="343"/>
      <c r="E44" s="528" t="s">
        <v>540</v>
      </c>
      <c r="F44" s="529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29"/>
      <c r="T44" s="529"/>
      <c r="U44" s="529"/>
      <c r="V44" s="529"/>
      <c r="W44" s="529"/>
      <c r="X44" s="529"/>
      <c r="Y44" s="529"/>
      <c r="Z44" s="529"/>
      <c r="AA44" s="529"/>
      <c r="AB44" s="529"/>
      <c r="AC44" s="529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29"/>
      <c r="AS44" s="529"/>
      <c r="AT44" s="529"/>
      <c r="AU44" s="530">
        <v>3</v>
      </c>
      <c r="AV44" s="531"/>
      <c r="AW44" s="531"/>
      <c r="AX44" s="531"/>
      <c r="AY44" s="531"/>
      <c r="AZ44" s="531"/>
      <c r="BA44" s="531"/>
      <c r="BB44" s="531"/>
      <c r="BC44" s="532"/>
      <c r="BD44" s="407"/>
      <c r="BE44" s="407"/>
      <c r="BF44" s="407"/>
      <c r="BG44" s="407"/>
      <c r="BH44" s="407"/>
      <c r="BI44" s="407"/>
      <c r="BJ44" s="407"/>
      <c r="BK44" s="407"/>
      <c r="BL44" s="407"/>
      <c r="BM44" s="407"/>
      <c r="BN44" s="407">
        <f t="shared" ref="BN44" si="0">BD44</f>
        <v>0</v>
      </c>
      <c r="BO44" s="349"/>
      <c r="BP44" s="349"/>
      <c r="BQ44" s="349"/>
      <c r="BR44" s="349"/>
      <c r="BS44" s="349"/>
      <c r="BT44" s="349"/>
      <c r="BU44" s="349"/>
      <c r="BV44" s="349"/>
      <c r="BW44" s="407">
        <f t="shared" ref="BW44" si="1">BD44</f>
        <v>0</v>
      </c>
      <c r="BX44" s="349"/>
      <c r="BY44" s="349"/>
      <c r="BZ44" s="349"/>
      <c r="CA44" s="349"/>
      <c r="CB44" s="349"/>
    </row>
    <row r="45" spans="1:80" s="33" customFormat="1" ht="15">
      <c r="A45" s="350"/>
      <c r="B45" s="351"/>
      <c r="C45" s="351"/>
      <c r="D45" s="352"/>
      <c r="E45" s="510" t="s">
        <v>168</v>
      </c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1"/>
      <c r="AL45" s="511"/>
      <c r="AM45" s="511"/>
      <c r="AN45" s="511"/>
      <c r="AO45" s="511"/>
      <c r="AP45" s="511"/>
      <c r="AQ45" s="511"/>
      <c r="AR45" s="511"/>
      <c r="AS45" s="511"/>
      <c r="AT45" s="512"/>
      <c r="AU45" s="455" t="s">
        <v>5</v>
      </c>
      <c r="AV45" s="513"/>
      <c r="AW45" s="513"/>
      <c r="AX45" s="513"/>
      <c r="AY45" s="513"/>
      <c r="AZ45" s="513"/>
      <c r="BA45" s="513"/>
      <c r="BB45" s="513"/>
      <c r="BC45" s="514"/>
      <c r="BD45" s="515">
        <f>SUM(BD43:BD44)</f>
        <v>83027</v>
      </c>
      <c r="BE45" s="516"/>
      <c r="BF45" s="516"/>
      <c r="BG45" s="516"/>
      <c r="BH45" s="516"/>
      <c r="BI45" s="516"/>
      <c r="BJ45" s="516"/>
      <c r="BK45" s="516"/>
      <c r="BL45" s="516"/>
      <c r="BM45" s="517"/>
      <c r="BN45" s="414">
        <f>SUM(BN43:BN44)</f>
        <v>73488</v>
      </c>
      <c r="BO45" s="360"/>
      <c r="BP45" s="360"/>
      <c r="BQ45" s="360"/>
      <c r="BR45" s="360"/>
      <c r="BS45" s="360"/>
      <c r="BT45" s="360"/>
      <c r="BU45" s="360"/>
      <c r="BV45" s="360"/>
      <c r="BW45" s="414">
        <f>SUM(BW43:BW44)</f>
        <v>73488</v>
      </c>
      <c r="BX45" s="360"/>
      <c r="BY45" s="360"/>
      <c r="BZ45" s="360"/>
      <c r="CA45" s="360"/>
      <c r="CB45" s="360"/>
    </row>
    <row r="46" spans="1:80" s="33" customFormat="1" ht="15">
      <c r="A46" s="38"/>
      <c r="B46" s="38"/>
      <c r="C46" s="38"/>
      <c r="D46" s="38"/>
      <c r="E46" s="104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55"/>
      <c r="AV46" s="245"/>
      <c r="AW46" s="245"/>
      <c r="AX46" s="245"/>
      <c r="AY46" s="245"/>
      <c r="AZ46" s="245"/>
      <c r="BA46" s="245"/>
      <c r="BB46" s="245"/>
      <c r="BC4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175"/>
      <c r="BP46" s="175"/>
      <c r="BQ46" s="175"/>
      <c r="BR46" s="175"/>
      <c r="BS46" s="175"/>
      <c r="BT46" s="175"/>
      <c r="BU46" s="175"/>
      <c r="BV46" s="175"/>
      <c r="BW46" s="96"/>
      <c r="BX46" s="175"/>
      <c r="BY46" s="175"/>
      <c r="BZ46" s="175"/>
      <c r="CA46" s="175"/>
      <c r="CB46" s="175"/>
    </row>
    <row r="47" spans="1:80" s="31" customFormat="1" ht="32.450000000000003" customHeight="1">
      <c r="A47" s="369" t="s">
        <v>588</v>
      </c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369"/>
      <c r="BP47" s="369"/>
      <c r="BQ47" s="369"/>
      <c r="BR47" s="369"/>
      <c r="BS47" s="369"/>
      <c r="BT47" s="369"/>
      <c r="BU47" s="369"/>
      <c r="BV47" s="369"/>
      <c r="BW47" s="369"/>
      <c r="BX47" s="369"/>
      <c r="BY47" s="369"/>
      <c r="BZ47" s="369"/>
      <c r="CA47" s="369"/>
      <c r="CB47" s="369"/>
    </row>
    <row r="48" spans="1:80" s="31" customFormat="1" ht="1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</row>
    <row r="49" spans="1:80" s="31" customFormat="1" ht="15">
      <c r="A49" s="370" t="s">
        <v>187</v>
      </c>
      <c r="B49" s="371"/>
      <c r="C49" s="371"/>
      <c r="D49" s="372"/>
      <c r="E49" s="379" t="s">
        <v>166</v>
      </c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  <c r="AH49" s="340"/>
      <c r="AI49" s="340"/>
      <c r="AJ49" s="340"/>
      <c r="AK49" s="340"/>
      <c r="AL49" s="340"/>
      <c r="AM49" s="340"/>
      <c r="AN49" s="379" t="s">
        <v>173</v>
      </c>
      <c r="AO49" s="340"/>
      <c r="AP49" s="340"/>
      <c r="AQ49" s="340"/>
      <c r="AR49" s="340"/>
      <c r="AS49" s="340"/>
      <c r="AT49" s="340"/>
      <c r="AU49" s="379" t="s">
        <v>229</v>
      </c>
      <c r="AV49" s="340"/>
      <c r="AW49" s="340"/>
      <c r="AX49" s="340"/>
      <c r="AY49" s="340"/>
      <c r="AZ49" s="340"/>
      <c r="BA49" s="340"/>
      <c r="BB49" s="340"/>
      <c r="BC49" s="340"/>
      <c r="BD49" s="379" t="s">
        <v>315</v>
      </c>
      <c r="BE49" s="340"/>
      <c r="BF49" s="340"/>
      <c r="BG49" s="340"/>
      <c r="BH49" s="340"/>
      <c r="BI49" s="340"/>
      <c r="BJ49" s="340"/>
      <c r="BK49" s="340"/>
      <c r="BL49" s="340"/>
      <c r="BM49" s="340"/>
      <c r="BN49" s="340"/>
      <c r="BO49" s="340"/>
      <c r="BP49" s="340"/>
      <c r="BQ49" s="340"/>
      <c r="BR49" s="340"/>
      <c r="BS49" s="340"/>
      <c r="BT49" s="340"/>
      <c r="BU49" s="340"/>
      <c r="BV49" s="340"/>
      <c r="BW49" s="340"/>
      <c r="BX49" s="340"/>
      <c r="BY49" s="340"/>
      <c r="BZ49" s="340"/>
      <c r="CA49" s="340"/>
      <c r="CB49" s="340"/>
    </row>
    <row r="50" spans="1:80" s="31" customFormat="1" ht="15">
      <c r="A50" s="373"/>
      <c r="B50" s="374"/>
      <c r="C50" s="374"/>
      <c r="D50" s="375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  <c r="BC50" s="340"/>
      <c r="BD50" s="721" t="s">
        <v>276</v>
      </c>
      <c r="BE50" s="721"/>
      <c r="BF50" s="721"/>
      <c r="BG50" s="721"/>
      <c r="BH50" s="721"/>
      <c r="BI50" s="721"/>
      <c r="BJ50" s="721"/>
      <c r="BK50" s="721"/>
      <c r="BL50" s="721"/>
      <c r="BM50" s="721"/>
      <c r="BN50" s="379" t="s">
        <v>274</v>
      </c>
      <c r="BO50" s="340"/>
      <c r="BP50" s="340"/>
      <c r="BQ50" s="340"/>
      <c r="BR50" s="340"/>
      <c r="BS50" s="340"/>
      <c r="BT50" s="340"/>
      <c r="BU50" s="340"/>
      <c r="BV50" s="340"/>
      <c r="BW50" s="340"/>
      <c r="BX50" s="340"/>
      <c r="BY50" s="340"/>
      <c r="BZ50" s="340"/>
      <c r="CA50" s="340"/>
      <c r="CB50" s="340"/>
    </row>
    <row r="51" spans="1:80" s="31" customFormat="1" ht="15">
      <c r="A51" s="376"/>
      <c r="B51" s="377"/>
      <c r="C51" s="377"/>
      <c r="D51" s="378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  <c r="BC51" s="340"/>
      <c r="BD51" s="721"/>
      <c r="BE51" s="721"/>
      <c r="BF51" s="721"/>
      <c r="BG51" s="721"/>
      <c r="BH51" s="721"/>
      <c r="BI51" s="721"/>
      <c r="BJ51" s="721"/>
      <c r="BK51" s="721"/>
      <c r="BL51" s="721"/>
      <c r="BM51" s="721"/>
      <c r="BN51" s="379" t="s">
        <v>485</v>
      </c>
      <c r="BO51" s="340"/>
      <c r="BP51" s="340"/>
      <c r="BQ51" s="340"/>
      <c r="BR51" s="340"/>
      <c r="BS51" s="340"/>
      <c r="BT51" s="340"/>
      <c r="BU51" s="340"/>
      <c r="BV51" s="340"/>
      <c r="BW51" s="379" t="s">
        <v>518</v>
      </c>
      <c r="BX51" s="340"/>
      <c r="BY51" s="340"/>
      <c r="BZ51" s="340"/>
      <c r="CA51" s="340"/>
      <c r="CB51" s="340"/>
    </row>
    <row r="52" spans="1:80" s="31" customFormat="1" ht="15">
      <c r="A52" s="361">
        <v>1</v>
      </c>
      <c r="B52" s="362"/>
      <c r="C52" s="362"/>
      <c r="D52" s="363"/>
      <c r="E52" s="346">
        <v>2</v>
      </c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7"/>
      <c r="AN52" s="346">
        <v>3</v>
      </c>
      <c r="AO52" s="347"/>
      <c r="AP52" s="347"/>
      <c r="AQ52" s="347"/>
      <c r="AR52" s="347"/>
      <c r="AS52" s="347"/>
      <c r="AT52" s="347"/>
      <c r="AU52" s="348">
        <v>4</v>
      </c>
      <c r="AV52" s="348"/>
      <c r="AW52" s="348"/>
      <c r="AX52" s="348"/>
      <c r="AY52" s="348"/>
      <c r="AZ52" s="348"/>
      <c r="BA52" s="348"/>
      <c r="BB52" s="348"/>
      <c r="BC52" s="348"/>
      <c r="BD52" s="348">
        <v>5</v>
      </c>
      <c r="BE52" s="348"/>
      <c r="BF52" s="348"/>
      <c r="BG52" s="348"/>
      <c r="BH52" s="348"/>
      <c r="BI52" s="348"/>
      <c r="BJ52" s="348"/>
      <c r="BK52" s="348"/>
      <c r="BL52" s="348"/>
      <c r="BM52" s="348"/>
      <c r="BN52" s="348">
        <v>6</v>
      </c>
      <c r="BO52" s="348"/>
      <c r="BP52" s="348"/>
      <c r="BQ52" s="348"/>
      <c r="BR52" s="348"/>
      <c r="BS52" s="348"/>
      <c r="BT52" s="348"/>
      <c r="BU52" s="348"/>
      <c r="BV52" s="348"/>
      <c r="BW52" s="348">
        <v>7</v>
      </c>
      <c r="BX52" s="348"/>
      <c r="BY52" s="348"/>
      <c r="BZ52" s="348"/>
      <c r="CA52" s="348"/>
      <c r="CB52" s="348"/>
    </row>
    <row r="53" spans="1:80" s="31" customFormat="1" ht="24" customHeight="1">
      <c r="A53" s="341" t="s">
        <v>197</v>
      </c>
      <c r="B53" s="342"/>
      <c r="C53" s="342"/>
      <c r="D53" s="343"/>
      <c r="E53" s="384" t="s">
        <v>541</v>
      </c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385"/>
      <c r="AN53" s="346"/>
      <c r="AO53" s="347"/>
      <c r="AP53" s="347"/>
      <c r="AQ53" s="347"/>
      <c r="AR53" s="347"/>
      <c r="AS53" s="347"/>
      <c r="AT53" s="347"/>
      <c r="AU53" s="606"/>
      <c r="AV53" s="606"/>
      <c r="AW53" s="606"/>
      <c r="AX53" s="606"/>
      <c r="AY53" s="606"/>
      <c r="AZ53" s="606"/>
      <c r="BA53" s="606"/>
      <c r="BB53" s="606"/>
      <c r="BC53" s="606"/>
      <c r="BD53" s="349">
        <f>10000-4539</f>
        <v>5461</v>
      </c>
      <c r="BE53" s="349"/>
      <c r="BF53" s="349"/>
      <c r="BG53" s="349"/>
      <c r="BH53" s="349"/>
      <c r="BI53" s="349"/>
      <c r="BJ53" s="349"/>
      <c r="BK53" s="349"/>
      <c r="BL53" s="349"/>
      <c r="BM53" s="349"/>
      <c r="BN53" s="349">
        <v>10000</v>
      </c>
      <c r="BO53" s="349"/>
      <c r="BP53" s="349"/>
      <c r="BQ53" s="349"/>
      <c r="BR53" s="349"/>
      <c r="BS53" s="349"/>
      <c r="BT53" s="349"/>
      <c r="BU53" s="349"/>
      <c r="BV53" s="349"/>
      <c r="BW53" s="349">
        <v>10000</v>
      </c>
      <c r="BX53" s="349"/>
      <c r="BY53" s="349"/>
      <c r="BZ53" s="349"/>
      <c r="CA53" s="349"/>
      <c r="CB53" s="349"/>
    </row>
    <row r="54" spans="1:80" s="31" customFormat="1" ht="15">
      <c r="A54" s="350"/>
      <c r="B54" s="351"/>
      <c r="C54" s="351"/>
      <c r="D54" s="352"/>
      <c r="E54" s="353" t="s">
        <v>168</v>
      </c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  <c r="AL54" s="354"/>
      <c r="AM54" s="354"/>
      <c r="AN54" s="355" t="s">
        <v>5</v>
      </c>
      <c r="AO54" s="356"/>
      <c r="AP54" s="356"/>
      <c r="AQ54" s="356"/>
      <c r="AR54" s="356"/>
      <c r="AS54" s="356" t="s">
        <v>5</v>
      </c>
      <c r="AT54" s="356"/>
      <c r="AU54" s="357" t="s">
        <v>5</v>
      </c>
      <c r="AV54" s="358"/>
      <c r="AW54" s="358"/>
      <c r="AX54" s="358"/>
      <c r="AY54" s="358"/>
      <c r="AZ54" s="358"/>
      <c r="BA54" s="358"/>
      <c r="BB54" s="358"/>
      <c r="BC54" s="359" t="s">
        <v>5</v>
      </c>
      <c r="BD54" s="360">
        <f>SUM(BD53:BD53)</f>
        <v>5461</v>
      </c>
      <c r="BE54" s="360"/>
      <c r="BF54" s="360"/>
      <c r="BG54" s="360"/>
      <c r="BH54" s="360"/>
      <c r="BI54" s="360"/>
      <c r="BJ54" s="360"/>
      <c r="BK54" s="360"/>
      <c r="BL54" s="360"/>
      <c r="BM54" s="360"/>
      <c r="BN54" s="360">
        <f>SUM(BN53:BN53)</f>
        <v>10000</v>
      </c>
      <c r="BO54" s="360"/>
      <c r="BP54" s="360"/>
      <c r="BQ54" s="360"/>
      <c r="BR54" s="360"/>
      <c r="BS54" s="360"/>
      <c r="BT54" s="360"/>
      <c r="BU54" s="360"/>
      <c r="BV54" s="360"/>
      <c r="BW54" s="360">
        <f>SUM(BW53:BW53)</f>
        <v>10000</v>
      </c>
      <c r="BX54" s="360"/>
      <c r="BY54" s="360"/>
      <c r="BZ54" s="360"/>
      <c r="CA54" s="360"/>
      <c r="CB54" s="360"/>
    </row>
    <row r="55" spans="1:80" s="33" customFormat="1" ht="15">
      <c r="A55" s="38"/>
      <c r="B55" s="38"/>
      <c r="C55" s="38"/>
      <c r="D55" s="38"/>
      <c r="E55" s="104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55"/>
      <c r="AV55" s="245"/>
      <c r="AW55" s="245"/>
      <c r="AX55" s="245"/>
      <c r="AY55" s="245"/>
      <c r="AZ55" s="245"/>
      <c r="BA55" s="245"/>
      <c r="BB55" s="245"/>
      <c r="BC55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175"/>
      <c r="BP55" s="175"/>
      <c r="BQ55" s="175"/>
      <c r="BR55" s="175"/>
      <c r="BS55" s="175"/>
      <c r="BT55" s="175"/>
      <c r="BU55" s="175"/>
      <c r="BV55" s="175"/>
      <c r="BW55" s="96"/>
      <c r="BX55" s="175"/>
      <c r="BY55" s="175"/>
      <c r="BZ55" s="175"/>
      <c r="CA55" s="175"/>
      <c r="CB55" s="175"/>
    </row>
    <row r="56" spans="1:80" ht="28.5" customHeight="1">
      <c r="A56" s="369" t="s">
        <v>589</v>
      </c>
      <c r="B56" s="369"/>
      <c r="C56" s="369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69"/>
      <c r="AH56" s="369"/>
      <c r="AI56" s="369"/>
      <c r="AJ56" s="369"/>
      <c r="AK56" s="369"/>
      <c r="AL56" s="369"/>
      <c r="AM56" s="369"/>
      <c r="AN56" s="369"/>
      <c r="AO56" s="369"/>
      <c r="AP56" s="369"/>
      <c r="AQ56" s="369"/>
      <c r="AR56" s="369"/>
      <c r="AS56" s="369"/>
      <c r="AT56" s="369"/>
      <c r="AU56" s="369"/>
      <c r="AV56" s="369"/>
      <c r="AW56" s="369"/>
      <c r="AX56" s="369"/>
      <c r="AY56" s="369"/>
      <c r="AZ56" s="369"/>
      <c r="BA56" s="369"/>
      <c r="BB56" s="369"/>
      <c r="BC56" s="369"/>
      <c r="BD56" s="369"/>
      <c r="BE56" s="369"/>
      <c r="BF56" s="369"/>
      <c r="BG56" s="369"/>
      <c r="BH56" s="369"/>
      <c r="BI56" s="369"/>
      <c r="BJ56" s="369"/>
      <c r="BK56" s="369"/>
      <c r="BL56" s="369"/>
      <c r="BM56" s="369"/>
      <c r="BN56" s="369"/>
      <c r="BO56" s="369"/>
      <c r="BP56" s="369"/>
      <c r="BQ56" s="369"/>
      <c r="BR56" s="369"/>
      <c r="BS56" s="369"/>
      <c r="BT56" s="369"/>
      <c r="BU56" s="369"/>
      <c r="BV56" s="369"/>
      <c r="BW56" s="369"/>
      <c r="BX56" s="369"/>
      <c r="BY56" s="369"/>
      <c r="BZ56" s="369"/>
      <c r="CA56" s="369"/>
      <c r="CB56" s="369"/>
    </row>
    <row r="57" spans="1:80" ht="14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</row>
    <row r="58" spans="1:80" ht="15">
      <c r="A58" s="370" t="s">
        <v>187</v>
      </c>
      <c r="B58" s="371"/>
      <c r="C58" s="371"/>
      <c r="D58" s="372"/>
      <c r="E58" s="379" t="s">
        <v>166</v>
      </c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79" t="s">
        <v>173</v>
      </c>
      <c r="AO58" s="340"/>
      <c r="AP58" s="340"/>
      <c r="AQ58" s="340"/>
      <c r="AR58" s="340"/>
      <c r="AS58" s="340"/>
      <c r="AT58" s="340"/>
      <c r="AU58" s="379" t="s">
        <v>229</v>
      </c>
      <c r="AV58" s="340"/>
      <c r="AW58" s="340"/>
      <c r="AX58" s="340"/>
      <c r="AY58" s="340"/>
      <c r="AZ58" s="340"/>
      <c r="BA58" s="340"/>
      <c r="BB58" s="340"/>
      <c r="BC58" s="340"/>
      <c r="BD58" s="379" t="s">
        <v>315</v>
      </c>
      <c r="BE58" s="340"/>
      <c r="BF58" s="340"/>
      <c r="BG58" s="340"/>
      <c r="BH58" s="340"/>
      <c r="BI58" s="340"/>
      <c r="BJ58" s="340"/>
      <c r="BK58" s="340"/>
      <c r="BL58" s="340"/>
      <c r="BM58" s="340"/>
      <c r="BN58" s="340"/>
      <c r="BO58" s="340"/>
      <c r="BP58" s="340"/>
      <c r="BQ58" s="340"/>
      <c r="BR58" s="340"/>
      <c r="BS58" s="340"/>
      <c r="BT58" s="340"/>
      <c r="BU58" s="340"/>
      <c r="BV58" s="340"/>
      <c r="BW58" s="340"/>
      <c r="BX58" s="340"/>
      <c r="BY58" s="340"/>
      <c r="BZ58" s="340"/>
      <c r="CA58" s="340"/>
      <c r="CB58" s="340"/>
    </row>
    <row r="59" spans="1:80" ht="15" customHeight="1">
      <c r="A59" s="373"/>
      <c r="B59" s="374"/>
      <c r="C59" s="374"/>
      <c r="D59" s="375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40"/>
      <c r="AH59" s="340"/>
      <c r="AI59" s="340"/>
      <c r="AJ59" s="340"/>
      <c r="AK59" s="340"/>
      <c r="AL59" s="340"/>
      <c r="AM59" s="340"/>
      <c r="AN59" s="340"/>
      <c r="AO59" s="340"/>
      <c r="AP59" s="340"/>
      <c r="AQ59" s="340"/>
      <c r="AR59" s="340"/>
      <c r="AS59" s="340"/>
      <c r="AT59" s="340"/>
      <c r="AU59" s="340"/>
      <c r="AV59" s="340"/>
      <c r="AW59" s="340"/>
      <c r="AX59" s="340"/>
      <c r="AY59" s="340"/>
      <c r="AZ59" s="340"/>
      <c r="BA59" s="340"/>
      <c r="BB59" s="340"/>
      <c r="BC59" s="340"/>
      <c r="BD59" s="721" t="s">
        <v>276</v>
      </c>
      <c r="BE59" s="721"/>
      <c r="BF59" s="721"/>
      <c r="BG59" s="721"/>
      <c r="BH59" s="721"/>
      <c r="BI59" s="721"/>
      <c r="BJ59" s="721"/>
      <c r="BK59" s="721"/>
      <c r="BL59" s="721"/>
      <c r="BM59" s="721"/>
      <c r="BN59" s="379" t="s">
        <v>274</v>
      </c>
      <c r="BO59" s="340"/>
      <c r="BP59" s="340"/>
      <c r="BQ59" s="340"/>
      <c r="BR59" s="340"/>
      <c r="BS59" s="340"/>
      <c r="BT59" s="340"/>
      <c r="BU59" s="340"/>
      <c r="BV59" s="340"/>
      <c r="BW59" s="340"/>
      <c r="BX59" s="340"/>
      <c r="BY59" s="340"/>
      <c r="BZ59" s="340"/>
      <c r="CA59" s="340"/>
      <c r="CB59" s="340"/>
    </row>
    <row r="60" spans="1:80" ht="15" customHeight="1">
      <c r="A60" s="376"/>
      <c r="B60" s="377"/>
      <c r="C60" s="377"/>
      <c r="D60" s="378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  <c r="AE60" s="340"/>
      <c r="AF60" s="340"/>
      <c r="AG60" s="340"/>
      <c r="AH60" s="340"/>
      <c r="AI60" s="340"/>
      <c r="AJ60" s="340"/>
      <c r="AK60" s="340"/>
      <c r="AL60" s="340"/>
      <c r="AM60" s="340"/>
      <c r="AN60" s="340"/>
      <c r="AO60" s="340"/>
      <c r="AP60" s="340"/>
      <c r="AQ60" s="340"/>
      <c r="AR60" s="340"/>
      <c r="AS60" s="340"/>
      <c r="AT60" s="340"/>
      <c r="AU60" s="340"/>
      <c r="AV60" s="340"/>
      <c r="AW60" s="340"/>
      <c r="AX60" s="340"/>
      <c r="AY60" s="340"/>
      <c r="AZ60" s="340"/>
      <c r="BA60" s="340"/>
      <c r="BB60" s="340"/>
      <c r="BC60" s="340"/>
      <c r="BD60" s="721"/>
      <c r="BE60" s="721"/>
      <c r="BF60" s="721"/>
      <c r="BG60" s="721"/>
      <c r="BH60" s="721"/>
      <c r="BI60" s="721"/>
      <c r="BJ60" s="721"/>
      <c r="BK60" s="721"/>
      <c r="BL60" s="721"/>
      <c r="BM60" s="721"/>
      <c r="BN60" s="379" t="s">
        <v>485</v>
      </c>
      <c r="BO60" s="340"/>
      <c r="BP60" s="340"/>
      <c r="BQ60" s="340"/>
      <c r="BR60" s="340"/>
      <c r="BS60" s="340"/>
      <c r="BT60" s="340"/>
      <c r="BU60" s="340"/>
      <c r="BV60" s="340"/>
      <c r="BW60" s="379" t="s">
        <v>518</v>
      </c>
      <c r="BX60" s="340"/>
      <c r="BY60" s="340"/>
      <c r="BZ60" s="340"/>
      <c r="CA60" s="340"/>
      <c r="CB60" s="340"/>
    </row>
    <row r="61" spans="1:80" ht="15">
      <c r="A61" s="361">
        <v>1</v>
      </c>
      <c r="B61" s="362"/>
      <c r="C61" s="362"/>
      <c r="D61" s="363"/>
      <c r="E61" s="346">
        <v>2</v>
      </c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47"/>
      <c r="AH61" s="347"/>
      <c r="AI61" s="347"/>
      <c r="AJ61" s="347"/>
      <c r="AK61" s="347"/>
      <c r="AL61" s="347"/>
      <c r="AM61" s="347"/>
      <c r="AN61" s="346">
        <v>3</v>
      </c>
      <c r="AO61" s="347"/>
      <c r="AP61" s="347"/>
      <c r="AQ61" s="347"/>
      <c r="AR61" s="347"/>
      <c r="AS61" s="347"/>
      <c r="AT61" s="347"/>
      <c r="AU61" s="348">
        <v>4</v>
      </c>
      <c r="AV61" s="348"/>
      <c r="AW61" s="348"/>
      <c r="AX61" s="348"/>
      <c r="AY61" s="348"/>
      <c r="AZ61" s="348"/>
      <c r="BA61" s="348"/>
      <c r="BB61" s="348"/>
      <c r="BC61" s="348"/>
      <c r="BD61" s="348">
        <v>5</v>
      </c>
      <c r="BE61" s="348"/>
      <c r="BF61" s="348"/>
      <c r="BG61" s="348"/>
      <c r="BH61" s="348"/>
      <c r="BI61" s="348"/>
      <c r="BJ61" s="348"/>
      <c r="BK61" s="348"/>
      <c r="BL61" s="348"/>
      <c r="BM61" s="348"/>
      <c r="BN61" s="348">
        <v>6</v>
      </c>
      <c r="BO61" s="348"/>
      <c r="BP61" s="348"/>
      <c r="BQ61" s="348"/>
      <c r="BR61" s="348"/>
      <c r="BS61" s="348"/>
      <c r="BT61" s="348"/>
      <c r="BU61" s="348"/>
      <c r="BV61" s="348"/>
      <c r="BW61" s="348">
        <v>7</v>
      </c>
      <c r="BX61" s="348"/>
      <c r="BY61" s="348"/>
      <c r="BZ61" s="348"/>
      <c r="CA61" s="348"/>
      <c r="CB61" s="348"/>
    </row>
    <row r="62" spans="1:80" ht="24" customHeight="1">
      <c r="A62" s="341" t="s">
        <v>197</v>
      </c>
      <c r="B62" s="342"/>
      <c r="C62" s="342"/>
      <c r="D62" s="343"/>
      <c r="E62" s="364" t="s">
        <v>542</v>
      </c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46"/>
      <c r="AO62" s="347"/>
      <c r="AP62" s="347"/>
      <c r="AQ62" s="347"/>
      <c r="AR62" s="347"/>
      <c r="AS62" s="347"/>
      <c r="AT62" s="347"/>
      <c r="AU62" s="348"/>
      <c r="AV62" s="348"/>
      <c r="AW62" s="348"/>
      <c r="AX62" s="348"/>
      <c r="AY62" s="348"/>
      <c r="AZ62" s="348"/>
      <c r="BA62" s="348"/>
      <c r="BB62" s="348"/>
      <c r="BC62" s="348"/>
      <c r="BD62" s="349">
        <v>8000</v>
      </c>
      <c r="BE62" s="349"/>
      <c r="BF62" s="349"/>
      <c r="BG62" s="349"/>
      <c r="BH62" s="349"/>
      <c r="BI62" s="349"/>
      <c r="BJ62" s="349"/>
      <c r="BK62" s="349"/>
      <c r="BL62" s="349"/>
      <c r="BM62" s="349"/>
      <c r="BN62" s="349">
        <v>8000</v>
      </c>
      <c r="BO62" s="349"/>
      <c r="BP62" s="349"/>
      <c r="BQ62" s="349"/>
      <c r="BR62" s="349"/>
      <c r="BS62" s="349"/>
      <c r="BT62" s="349"/>
      <c r="BU62" s="349"/>
      <c r="BV62" s="349"/>
      <c r="BW62" s="349">
        <v>8000</v>
      </c>
      <c r="BX62" s="349"/>
      <c r="BY62" s="349"/>
      <c r="BZ62" s="349"/>
      <c r="CA62" s="349"/>
      <c r="CB62" s="349"/>
    </row>
    <row r="63" spans="1:80" ht="19.5" hidden="1" customHeight="1">
      <c r="A63" s="341" t="s">
        <v>137</v>
      </c>
      <c r="B63" s="342"/>
      <c r="C63" s="342"/>
      <c r="D63" s="343"/>
      <c r="E63" s="344" t="s">
        <v>364</v>
      </c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  <c r="AL63" s="345"/>
      <c r="AM63" s="345"/>
      <c r="AN63" s="346"/>
      <c r="AO63" s="347"/>
      <c r="AP63" s="347"/>
      <c r="AQ63" s="347"/>
      <c r="AR63" s="347"/>
      <c r="AS63" s="347"/>
      <c r="AT63" s="347"/>
      <c r="AU63" s="348"/>
      <c r="AV63" s="348"/>
      <c r="AW63" s="348"/>
      <c r="AX63" s="348"/>
      <c r="AY63" s="348"/>
      <c r="AZ63" s="348"/>
      <c r="BA63" s="348"/>
      <c r="BB63" s="348"/>
      <c r="BC63" s="348"/>
      <c r="BD63" s="349"/>
      <c r="BE63" s="349"/>
      <c r="BF63" s="349"/>
      <c r="BG63" s="349"/>
      <c r="BH63" s="349"/>
      <c r="BI63" s="349"/>
      <c r="BJ63" s="349"/>
      <c r="BK63" s="349"/>
      <c r="BL63" s="349"/>
      <c r="BM63" s="349"/>
      <c r="BN63" s="349">
        <f>BD63</f>
        <v>0</v>
      </c>
      <c r="BO63" s="349"/>
      <c r="BP63" s="349"/>
      <c r="BQ63" s="349"/>
      <c r="BR63" s="349"/>
      <c r="BS63" s="349"/>
      <c r="BT63" s="349"/>
      <c r="BU63" s="349"/>
      <c r="BV63" s="349"/>
      <c r="BW63" s="349">
        <f>BD63</f>
        <v>0</v>
      </c>
      <c r="BX63" s="349"/>
      <c r="BY63" s="349"/>
      <c r="BZ63" s="349"/>
      <c r="CA63" s="349"/>
      <c r="CB63" s="349"/>
    </row>
    <row r="64" spans="1:80" ht="15" hidden="1">
      <c r="A64" s="341" t="s">
        <v>139</v>
      </c>
      <c r="B64" s="342"/>
      <c r="C64" s="342"/>
      <c r="D64" s="343"/>
      <c r="E64" s="344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345"/>
      <c r="AM64" s="345"/>
      <c r="AN64" s="346"/>
      <c r="AO64" s="347"/>
      <c r="AP64" s="347"/>
      <c r="AQ64" s="347"/>
      <c r="AR64" s="347"/>
      <c r="AS64" s="347"/>
      <c r="AT64" s="347"/>
      <c r="AU64" s="348"/>
      <c r="AV64" s="348"/>
      <c r="AW64" s="348"/>
      <c r="AX64" s="348"/>
      <c r="AY64" s="348"/>
      <c r="AZ64" s="348"/>
      <c r="BA64" s="348"/>
      <c r="BB64" s="348"/>
      <c r="BC64" s="348"/>
      <c r="BD64" s="349"/>
      <c r="BE64" s="349"/>
      <c r="BF64" s="349"/>
      <c r="BG64" s="349"/>
      <c r="BH64" s="349"/>
      <c r="BI64" s="349"/>
      <c r="BJ64" s="349"/>
      <c r="BK64" s="349"/>
      <c r="BL64" s="349"/>
      <c r="BM64" s="349"/>
      <c r="BN64" s="349"/>
      <c r="BO64" s="349"/>
      <c r="BP64" s="349"/>
      <c r="BQ64" s="349"/>
      <c r="BR64" s="349"/>
      <c r="BS64" s="349"/>
      <c r="BT64" s="349"/>
      <c r="BU64" s="349"/>
      <c r="BV64" s="349"/>
      <c r="BW64" s="349"/>
      <c r="BX64" s="349"/>
      <c r="BY64" s="349"/>
      <c r="BZ64" s="349"/>
      <c r="CA64" s="349"/>
      <c r="CB64" s="349"/>
    </row>
    <row r="65" spans="1:80" ht="15">
      <c r="A65" s="350"/>
      <c r="B65" s="351"/>
      <c r="C65" s="351"/>
      <c r="D65" s="352"/>
      <c r="E65" s="353" t="s">
        <v>168</v>
      </c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4"/>
      <c r="Y65" s="354"/>
      <c r="Z65" s="354"/>
      <c r="AA65" s="354"/>
      <c r="AB65" s="354"/>
      <c r="AC65" s="354"/>
      <c r="AD65" s="354"/>
      <c r="AE65" s="354"/>
      <c r="AF65" s="354"/>
      <c r="AG65" s="354"/>
      <c r="AH65" s="354"/>
      <c r="AI65" s="354"/>
      <c r="AJ65" s="354"/>
      <c r="AK65" s="354"/>
      <c r="AL65" s="354"/>
      <c r="AM65" s="354"/>
      <c r="AN65" s="355" t="s">
        <v>5</v>
      </c>
      <c r="AO65" s="356"/>
      <c r="AP65" s="356"/>
      <c r="AQ65" s="356"/>
      <c r="AR65" s="356"/>
      <c r="AS65" s="356" t="s">
        <v>5</v>
      </c>
      <c r="AT65" s="356"/>
      <c r="AU65" s="357" t="s">
        <v>5</v>
      </c>
      <c r="AV65" s="358"/>
      <c r="AW65" s="358"/>
      <c r="AX65" s="358"/>
      <c r="AY65" s="358"/>
      <c r="AZ65" s="358"/>
      <c r="BA65" s="358"/>
      <c r="BB65" s="358"/>
      <c r="BC65" s="359" t="s">
        <v>5</v>
      </c>
      <c r="BD65" s="360">
        <f>SUM(BD62:BD64)</f>
        <v>8000</v>
      </c>
      <c r="BE65" s="360"/>
      <c r="BF65" s="360"/>
      <c r="BG65" s="360"/>
      <c r="BH65" s="360"/>
      <c r="BI65" s="360"/>
      <c r="BJ65" s="360"/>
      <c r="BK65" s="360"/>
      <c r="BL65" s="360"/>
      <c r="BM65" s="360"/>
      <c r="BN65" s="360">
        <f>SUM(BN62:BN64)</f>
        <v>8000</v>
      </c>
      <c r="BO65" s="360"/>
      <c r="BP65" s="360"/>
      <c r="BQ65" s="360"/>
      <c r="BR65" s="360"/>
      <c r="BS65" s="360"/>
      <c r="BT65" s="360"/>
      <c r="BU65" s="360"/>
      <c r="BV65" s="360"/>
      <c r="BW65" s="360">
        <f>SUM(BW62:BW64)</f>
        <v>8000</v>
      </c>
      <c r="BX65" s="360"/>
      <c r="BY65" s="360"/>
      <c r="BZ65" s="360"/>
      <c r="CA65" s="360"/>
      <c r="CB65" s="360"/>
    </row>
    <row r="66" spans="1:80" ht="17.45" customHeight="1">
      <c r="A66" s="120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</row>
    <row r="67" spans="1:80" ht="17.45" customHeight="1">
      <c r="A67" s="120" t="s">
        <v>162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504" t="s">
        <v>180</v>
      </c>
      <c r="T67" s="504"/>
      <c r="U67" s="504"/>
      <c r="V67" s="504"/>
      <c r="W67" s="504"/>
      <c r="X67" s="504"/>
      <c r="Y67" s="504"/>
      <c r="Z67" s="504"/>
      <c r="AA67" s="504"/>
      <c r="AB67" s="504"/>
      <c r="AC67" s="504"/>
      <c r="AD67" s="504"/>
      <c r="AE67" s="504"/>
      <c r="AF67" s="504"/>
      <c r="AG67" s="504"/>
      <c r="AH67" s="504"/>
      <c r="AI67" s="504"/>
      <c r="AJ67" s="504"/>
      <c r="AK67" s="504"/>
      <c r="AL67" s="504"/>
      <c r="AM67" s="504"/>
      <c r="AN67" s="504"/>
      <c r="AO67" s="504"/>
      <c r="AP67" s="504"/>
      <c r="AQ67" s="504"/>
      <c r="AR67" s="504"/>
      <c r="AS67" s="504"/>
      <c r="AT67" s="504"/>
      <c r="AU67" s="504"/>
      <c r="AV67" s="504"/>
      <c r="AW67" s="504"/>
      <c r="AX67" s="504"/>
      <c r="AY67" s="504"/>
      <c r="AZ67" s="504"/>
      <c r="BA67" s="504"/>
      <c r="BB67" s="504"/>
      <c r="BC67" s="504"/>
      <c r="BD67" s="504"/>
      <c r="BE67" s="504"/>
      <c r="BF67" s="504"/>
      <c r="BG67" s="504"/>
      <c r="BH67" s="504"/>
      <c r="BI67" s="504"/>
      <c r="BJ67" s="504"/>
      <c r="BK67" s="504"/>
      <c r="BL67" s="504"/>
      <c r="BM67" s="504"/>
      <c r="BN67" s="504"/>
      <c r="BO67" s="504"/>
      <c r="BP67" s="504"/>
      <c r="BQ67" s="504"/>
      <c r="BR67" s="504"/>
      <c r="BS67" s="504"/>
      <c r="BT67" s="504"/>
      <c r="BU67" s="504"/>
      <c r="BV67" s="504"/>
      <c r="BW67" s="504"/>
      <c r="BX67" s="504"/>
      <c r="BY67" s="504"/>
      <c r="BZ67" s="504"/>
      <c r="CA67" s="504"/>
      <c r="CB67" s="504"/>
    </row>
    <row r="68" spans="1:80" ht="9" customHeight="1">
      <c r="A68" s="120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</row>
    <row r="69" spans="1:80" ht="17.45" customHeight="1">
      <c r="A69" s="422" t="s">
        <v>590</v>
      </c>
      <c r="B69" s="422"/>
      <c r="C69" s="422"/>
      <c r="D69" s="422"/>
      <c r="E69" s="422"/>
      <c r="F69" s="422"/>
      <c r="G69" s="422"/>
      <c r="H69" s="422"/>
      <c r="I69" s="422"/>
      <c r="J69" s="422"/>
      <c r="K69" s="422"/>
      <c r="L69" s="422"/>
      <c r="M69" s="422"/>
      <c r="N69" s="422"/>
      <c r="O69" s="422"/>
      <c r="P69" s="422"/>
      <c r="Q69" s="422"/>
      <c r="R69" s="422"/>
      <c r="S69" s="422"/>
      <c r="T69" s="422"/>
      <c r="U69" s="422"/>
      <c r="V69" s="422"/>
      <c r="W69" s="422"/>
      <c r="X69" s="422"/>
      <c r="Y69" s="422"/>
      <c r="Z69" s="422"/>
      <c r="AA69" s="422"/>
      <c r="AB69" s="422"/>
      <c r="AC69" s="422"/>
      <c r="AD69" s="422"/>
      <c r="AE69" s="422"/>
      <c r="AF69" s="422"/>
      <c r="AG69" s="422"/>
      <c r="AH69" s="422"/>
      <c r="AI69" s="422"/>
      <c r="AJ69" s="422"/>
      <c r="AK69" s="422"/>
      <c r="AL69" s="422"/>
      <c r="AM69" s="422"/>
      <c r="AN69" s="422"/>
      <c r="AO69" s="422"/>
      <c r="AP69" s="422"/>
      <c r="AQ69" s="422"/>
      <c r="AR69" s="422"/>
      <c r="AS69" s="422"/>
      <c r="AT69" s="422"/>
      <c r="AU69" s="422"/>
      <c r="AV69" s="422"/>
      <c r="AW69" s="422"/>
      <c r="AX69" s="422"/>
      <c r="AY69" s="422"/>
      <c r="AZ69" s="422"/>
      <c r="BA69" s="422"/>
      <c r="BB69" s="422"/>
      <c r="BC69" s="422"/>
      <c r="BD69" s="422"/>
      <c r="BE69" s="422"/>
      <c r="BF69" s="422"/>
      <c r="BG69" s="422"/>
      <c r="BH69" s="422"/>
      <c r="BI69" s="422"/>
      <c r="BJ69" s="422"/>
      <c r="BK69" s="422"/>
      <c r="BL69" s="422"/>
      <c r="BM69" s="422"/>
      <c r="BN69" s="422"/>
      <c r="BO69" s="422"/>
      <c r="BP69" s="422"/>
      <c r="BQ69" s="422"/>
      <c r="BR69" s="422"/>
      <c r="BS69" s="422"/>
      <c r="BT69" s="422"/>
      <c r="BU69" s="422"/>
      <c r="BV69" s="422"/>
      <c r="BW69" s="422"/>
      <c r="BX69" s="422"/>
      <c r="BY69" s="422"/>
      <c r="BZ69" s="422"/>
      <c r="CA69" s="422"/>
      <c r="CB69" s="422"/>
    </row>
    <row r="70" spans="1:80" ht="8.4499999999999993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</row>
    <row r="71" spans="1:80" ht="17.45" customHeight="1">
      <c r="A71" s="370" t="s">
        <v>187</v>
      </c>
      <c r="B71" s="371"/>
      <c r="C71" s="371"/>
      <c r="D71" s="372"/>
      <c r="E71" s="423" t="s">
        <v>17</v>
      </c>
      <c r="F71" s="423"/>
      <c r="G71" s="423"/>
      <c r="H71" s="423"/>
      <c r="I71" s="423"/>
      <c r="J71" s="423"/>
      <c r="K71" s="423"/>
      <c r="L71" s="423"/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423"/>
      <c r="X71" s="423"/>
      <c r="Y71" s="423"/>
      <c r="Z71" s="423"/>
      <c r="AA71" s="423"/>
      <c r="AB71" s="423"/>
      <c r="AC71" s="423"/>
      <c r="AD71" s="423"/>
      <c r="AE71" s="423"/>
      <c r="AF71" s="423"/>
      <c r="AG71" s="423"/>
      <c r="AH71" s="423"/>
      <c r="AI71" s="423"/>
      <c r="AJ71" s="379" t="s">
        <v>295</v>
      </c>
      <c r="AK71" s="340"/>
      <c r="AL71" s="340"/>
      <c r="AM71" s="340"/>
      <c r="AN71" s="340"/>
      <c r="AO71" s="340"/>
      <c r="AP71" s="340"/>
      <c r="AQ71" s="340"/>
      <c r="AR71" s="379" t="s">
        <v>296</v>
      </c>
      <c r="AS71" s="340"/>
      <c r="AT71" s="340"/>
      <c r="AU71" s="340"/>
      <c r="AV71" s="340"/>
      <c r="AW71" s="340"/>
      <c r="AX71" s="379" t="s">
        <v>297</v>
      </c>
      <c r="AY71" s="340"/>
      <c r="AZ71" s="340"/>
      <c r="BA71" s="340"/>
      <c r="BB71" s="340"/>
      <c r="BC71" s="340"/>
      <c r="BD71" s="340"/>
      <c r="BE71" s="379" t="s">
        <v>298</v>
      </c>
      <c r="BF71" s="340"/>
      <c r="BG71" s="340"/>
      <c r="BH71" s="340"/>
      <c r="BI71" s="340"/>
      <c r="BJ71" s="340"/>
      <c r="BK71" s="340"/>
      <c r="BL71" s="340"/>
      <c r="BM71" s="340"/>
      <c r="BN71" s="340"/>
      <c r="BO71" s="340"/>
      <c r="BP71" s="340"/>
      <c r="BQ71" s="340"/>
      <c r="BR71" s="340"/>
      <c r="BS71" s="340"/>
      <c r="BT71" s="340"/>
      <c r="BU71" s="340"/>
      <c r="BV71" s="340"/>
      <c r="BW71" s="340"/>
      <c r="BX71" s="340"/>
      <c r="BY71" s="340"/>
      <c r="BZ71" s="340"/>
      <c r="CA71" s="340"/>
      <c r="CB71" s="340"/>
    </row>
    <row r="72" spans="1:80" ht="17.45" customHeight="1">
      <c r="A72" s="373"/>
      <c r="B72" s="374"/>
      <c r="C72" s="374"/>
      <c r="D72" s="375"/>
      <c r="E72" s="423"/>
      <c r="F72" s="423"/>
      <c r="G72" s="423"/>
      <c r="H72" s="423"/>
      <c r="I72" s="423"/>
      <c r="J72" s="423"/>
      <c r="K72" s="423"/>
      <c r="L72" s="423"/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423"/>
      <c r="X72" s="423"/>
      <c r="Y72" s="423"/>
      <c r="Z72" s="423"/>
      <c r="AA72" s="423"/>
      <c r="AB72" s="423"/>
      <c r="AC72" s="423"/>
      <c r="AD72" s="423"/>
      <c r="AE72" s="423"/>
      <c r="AF72" s="423"/>
      <c r="AG72" s="423"/>
      <c r="AH72" s="423"/>
      <c r="AI72" s="423"/>
      <c r="AJ72" s="340"/>
      <c r="AK72" s="340"/>
      <c r="AL72" s="340"/>
      <c r="AM72" s="340"/>
      <c r="AN72" s="340"/>
      <c r="AO72" s="340"/>
      <c r="AP72" s="340"/>
      <c r="AQ72" s="340"/>
      <c r="AR72" s="340"/>
      <c r="AS72" s="340"/>
      <c r="AT72" s="340"/>
      <c r="AU72" s="340"/>
      <c r="AV72" s="340"/>
      <c r="AW72" s="340"/>
      <c r="AX72" s="340"/>
      <c r="AY72" s="340"/>
      <c r="AZ72" s="340"/>
      <c r="BA72" s="340"/>
      <c r="BB72" s="340"/>
      <c r="BC72" s="340"/>
      <c r="BD72" s="340"/>
      <c r="BE72" s="340"/>
      <c r="BF72" s="340"/>
      <c r="BG72" s="340"/>
      <c r="BH72" s="340"/>
      <c r="BI72" s="340"/>
      <c r="BJ72" s="340"/>
      <c r="BK72" s="340"/>
      <c r="BL72" s="340"/>
      <c r="BM72" s="340"/>
      <c r="BN72" s="340"/>
      <c r="BO72" s="340"/>
      <c r="BP72" s="340"/>
      <c r="BQ72" s="340"/>
      <c r="BR72" s="340"/>
      <c r="BS72" s="340"/>
      <c r="BT72" s="340"/>
      <c r="BU72" s="340"/>
      <c r="BV72" s="340"/>
      <c r="BW72" s="340"/>
      <c r="BX72" s="340"/>
      <c r="BY72" s="340"/>
      <c r="BZ72" s="340"/>
      <c r="CA72" s="340"/>
      <c r="CB72" s="340"/>
    </row>
    <row r="73" spans="1:80" ht="17.45" customHeight="1">
      <c r="A73" s="373"/>
      <c r="B73" s="374"/>
      <c r="C73" s="374"/>
      <c r="D73" s="375"/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3"/>
      <c r="AC73" s="423"/>
      <c r="AD73" s="423"/>
      <c r="AE73" s="423"/>
      <c r="AF73" s="423"/>
      <c r="AG73" s="423"/>
      <c r="AH73" s="423"/>
      <c r="AI73" s="423"/>
      <c r="AJ73" s="340"/>
      <c r="AK73" s="340"/>
      <c r="AL73" s="340"/>
      <c r="AM73" s="340"/>
      <c r="AN73" s="340"/>
      <c r="AO73" s="340"/>
      <c r="AP73" s="340"/>
      <c r="AQ73" s="340"/>
      <c r="AR73" s="340"/>
      <c r="AS73" s="340"/>
      <c r="AT73" s="340"/>
      <c r="AU73" s="340"/>
      <c r="AV73" s="340"/>
      <c r="AW73" s="340"/>
      <c r="AX73" s="340"/>
      <c r="AY73" s="340"/>
      <c r="AZ73" s="340"/>
      <c r="BA73" s="340"/>
      <c r="BB73" s="340"/>
      <c r="BC73" s="340"/>
      <c r="BD73" s="340"/>
      <c r="BE73" s="379" t="s">
        <v>276</v>
      </c>
      <c r="BF73" s="340"/>
      <c r="BG73" s="340"/>
      <c r="BH73" s="340"/>
      <c r="BI73" s="340"/>
      <c r="BJ73" s="340"/>
      <c r="BK73" s="340"/>
      <c r="BL73" s="340"/>
      <c r="BM73" s="340"/>
      <c r="BN73" s="340"/>
      <c r="BO73" s="379" t="s">
        <v>274</v>
      </c>
      <c r="BP73" s="340"/>
      <c r="BQ73" s="340"/>
      <c r="BR73" s="340"/>
      <c r="BS73" s="340"/>
      <c r="BT73" s="340"/>
      <c r="BU73" s="340"/>
      <c r="BV73" s="340"/>
      <c r="BW73" s="340"/>
      <c r="BX73" s="340"/>
      <c r="BY73" s="340"/>
      <c r="BZ73" s="340"/>
      <c r="CA73" s="340"/>
      <c r="CB73" s="340"/>
    </row>
    <row r="74" spans="1:80" ht="17.45" customHeight="1">
      <c r="A74" s="376"/>
      <c r="B74" s="377"/>
      <c r="C74" s="377"/>
      <c r="D74" s="378"/>
      <c r="E74" s="423"/>
      <c r="F74" s="423"/>
      <c r="G74" s="423"/>
      <c r="H74" s="423"/>
      <c r="I74" s="423"/>
      <c r="J74" s="423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3"/>
      <c r="AC74" s="423"/>
      <c r="AD74" s="423"/>
      <c r="AE74" s="423"/>
      <c r="AF74" s="423"/>
      <c r="AG74" s="423"/>
      <c r="AH74" s="423"/>
      <c r="AI74" s="423"/>
      <c r="AJ74" s="340"/>
      <c r="AK74" s="340"/>
      <c r="AL74" s="340"/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/>
      <c r="AY74" s="340"/>
      <c r="AZ74" s="340"/>
      <c r="BA74" s="340"/>
      <c r="BB74" s="340"/>
      <c r="BC74" s="340"/>
      <c r="BD74" s="340"/>
      <c r="BE74" s="340"/>
      <c r="BF74" s="340"/>
      <c r="BG74" s="340"/>
      <c r="BH74" s="340"/>
      <c r="BI74" s="340"/>
      <c r="BJ74" s="340"/>
      <c r="BK74" s="340"/>
      <c r="BL74" s="340"/>
      <c r="BM74" s="340"/>
      <c r="BN74" s="340"/>
      <c r="BO74" s="390" t="s">
        <v>485</v>
      </c>
      <c r="BP74" s="391"/>
      <c r="BQ74" s="391"/>
      <c r="BR74" s="391"/>
      <c r="BS74" s="391"/>
      <c r="BT74" s="391"/>
      <c r="BU74" s="391"/>
      <c r="BV74" s="392"/>
      <c r="BW74" s="379" t="s">
        <v>518</v>
      </c>
      <c r="BX74" s="340"/>
      <c r="BY74" s="340"/>
      <c r="BZ74" s="340"/>
      <c r="CA74" s="340"/>
      <c r="CB74" s="340"/>
    </row>
    <row r="75" spans="1:80" ht="17.45" customHeight="1">
      <c r="A75" s="346">
        <v>1</v>
      </c>
      <c r="B75" s="347"/>
      <c r="C75" s="347"/>
      <c r="D75" s="347"/>
      <c r="E75" s="348">
        <v>2</v>
      </c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>
        <v>3</v>
      </c>
      <c r="AK75" s="348"/>
      <c r="AL75" s="348"/>
      <c r="AM75" s="348"/>
      <c r="AN75" s="348"/>
      <c r="AO75" s="348"/>
      <c r="AP75" s="348"/>
      <c r="AQ75" s="348"/>
      <c r="AR75" s="348">
        <v>4</v>
      </c>
      <c r="AS75" s="348"/>
      <c r="AT75" s="348"/>
      <c r="AU75" s="348"/>
      <c r="AV75" s="348"/>
      <c r="AW75" s="348"/>
      <c r="AX75" s="348">
        <v>5</v>
      </c>
      <c r="AY75" s="348"/>
      <c r="AZ75" s="348"/>
      <c r="BA75" s="348"/>
      <c r="BB75" s="348"/>
      <c r="BC75" s="348"/>
      <c r="BD75" s="348"/>
      <c r="BE75" s="348">
        <v>6</v>
      </c>
      <c r="BF75" s="348"/>
      <c r="BG75" s="348"/>
      <c r="BH75" s="348"/>
      <c r="BI75" s="348"/>
      <c r="BJ75" s="348"/>
      <c r="BK75" s="348"/>
      <c r="BL75" s="348"/>
      <c r="BM75" s="348"/>
      <c r="BN75" s="348"/>
      <c r="BO75" s="348">
        <v>7</v>
      </c>
      <c r="BP75" s="348"/>
      <c r="BQ75" s="348"/>
      <c r="BR75" s="348"/>
      <c r="BS75" s="348"/>
      <c r="BT75" s="348"/>
      <c r="BU75" s="348"/>
      <c r="BV75" s="348"/>
      <c r="BW75" s="348">
        <v>8</v>
      </c>
      <c r="BX75" s="348"/>
      <c r="BY75" s="348"/>
      <c r="BZ75" s="348"/>
      <c r="CA75" s="348"/>
      <c r="CB75" s="348"/>
    </row>
    <row r="76" spans="1:80" ht="17.45" customHeight="1">
      <c r="A76" s="341" t="s">
        <v>197</v>
      </c>
      <c r="B76" s="342"/>
      <c r="C76" s="342"/>
      <c r="D76" s="343"/>
      <c r="E76" s="402" t="s">
        <v>425</v>
      </c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4"/>
      <c r="AJ76" s="405"/>
      <c r="AK76" s="406"/>
      <c r="AL76" s="406"/>
      <c r="AM76" s="406"/>
      <c r="AN76" s="406"/>
      <c r="AO76" s="406"/>
      <c r="AP76" s="406"/>
      <c r="AQ76" s="406"/>
      <c r="AR76" s="405"/>
      <c r="AS76" s="406"/>
      <c r="AT76" s="406"/>
      <c r="AU76" s="406"/>
      <c r="AV76" s="406"/>
      <c r="AW76" s="406"/>
      <c r="AX76" s="406"/>
      <c r="AY76" s="406"/>
      <c r="AZ76" s="406"/>
      <c r="BA76" s="406"/>
      <c r="BB76" s="406"/>
      <c r="BC76" s="406"/>
      <c r="BD76" s="406"/>
      <c r="BE76" s="407">
        <f>5000-5000</f>
        <v>0</v>
      </c>
      <c r="BF76" s="408"/>
      <c r="BG76" s="408"/>
      <c r="BH76" s="408"/>
      <c r="BI76" s="408"/>
      <c r="BJ76" s="408"/>
      <c r="BK76" s="408"/>
      <c r="BL76" s="408"/>
      <c r="BM76" s="408"/>
      <c r="BN76" s="408"/>
      <c r="BO76" s="407">
        <v>5000</v>
      </c>
      <c r="BP76" s="408"/>
      <c r="BQ76" s="408"/>
      <c r="BR76" s="408"/>
      <c r="BS76" s="408"/>
      <c r="BT76" s="408"/>
      <c r="BU76" s="408"/>
      <c r="BV76" s="408"/>
      <c r="BW76" s="407">
        <v>5000</v>
      </c>
      <c r="BX76" s="408"/>
      <c r="BY76" s="408"/>
      <c r="BZ76" s="408"/>
      <c r="CA76" s="408"/>
      <c r="CB76" s="408"/>
    </row>
    <row r="77" spans="1:80" ht="15" customHeight="1">
      <c r="A77" s="350"/>
      <c r="B77" s="351"/>
      <c r="C77" s="351"/>
      <c r="D77" s="352"/>
      <c r="E77" s="409" t="s">
        <v>168</v>
      </c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1"/>
      <c r="AJ77" s="412" t="s">
        <v>5</v>
      </c>
      <c r="AK77" s="413"/>
      <c r="AL77" s="413"/>
      <c r="AM77" s="413"/>
      <c r="AN77" s="413"/>
      <c r="AO77" s="413"/>
      <c r="AP77" s="413"/>
      <c r="AQ77" s="413"/>
      <c r="AR77" s="412" t="s">
        <v>5</v>
      </c>
      <c r="AS77" s="413"/>
      <c r="AT77" s="413"/>
      <c r="AU77" s="413" t="s">
        <v>5</v>
      </c>
      <c r="AV77" s="413"/>
      <c r="AW77" s="413"/>
      <c r="AX77" s="413" t="s">
        <v>5</v>
      </c>
      <c r="AY77" s="413"/>
      <c r="AZ77" s="413"/>
      <c r="BA77" s="413"/>
      <c r="BB77" s="413"/>
      <c r="BC77" s="413"/>
      <c r="BD77" s="413"/>
      <c r="BE77" s="414">
        <f>BE76</f>
        <v>0</v>
      </c>
      <c r="BF77" s="415"/>
      <c r="BG77" s="415"/>
      <c r="BH77" s="415"/>
      <c r="BI77" s="415"/>
      <c r="BJ77" s="415"/>
      <c r="BK77" s="415"/>
      <c r="BL77" s="415"/>
      <c r="BM77" s="415"/>
      <c r="BN77" s="415"/>
      <c r="BO77" s="414">
        <v>5000</v>
      </c>
      <c r="BP77" s="415">
        <f>SUM(BP76:CB76)</f>
        <v>5000</v>
      </c>
      <c r="BQ77" s="415"/>
      <c r="BR77" s="415"/>
      <c r="BS77" s="415"/>
      <c r="BT77" s="415"/>
      <c r="BU77" s="415"/>
      <c r="BV77" s="415"/>
      <c r="BW77" s="414">
        <v>5000</v>
      </c>
      <c r="BX77" s="415"/>
      <c r="BY77" s="415"/>
      <c r="BZ77" s="415"/>
      <c r="CA77" s="415"/>
      <c r="CB77" s="415"/>
    </row>
    <row r="78" spans="1:80" ht="17.25" hidden="1" customHeight="1"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81"/>
      <c r="AK78" s="82"/>
      <c r="AL78" s="82"/>
      <c r="AM78" s="82"/>
      <c r="AN78" s="82"/>
      <c r="AO78" s="82"/>
      <c r="AP78" s="82"/>
      <c r="AQ78" s="82"/>
      <c r="AR78" s="81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96"/>
      <c r="BF78" s="176"/>
      <c r="BG78" s="176"/>
      <c r="BH78" s="176"/>
      <c r="BI78" s="176"/>
      <c r="BJ78" s="176"/>
      <c r="BK78" s="176"/>
      <c r="BL78" s="176"/>
      <c r="BM78" s="176"/>
      <c r="BN78" s="176"/>
      <c r="BO78" s="96"/>
      <c r="BP78" s="176"/>
      <c r="BQ78" s="176"/>
      <c r="BR78" s="176"/>
      <c r="BS78" s="176"/>
      <c r="BT78" s="176"/>
      <c r="BU78" s="176"/>
      <c r="BV78" s="176"/>
      <c r="BW78" s="96"/>
      <c r="BX78" s="176"/>
      <c r="BY78" s="176"/>
      <c r="BZ78" s="176"/>
      <c r="CA78" s="176"/>
      <c r="CB78" s="176"/>
    </row>
    <row r="79" spans="1:80" ht="17.25" customHeight="1"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81"/>
      <c r="AK79" s="82"/>
      <c r="AL79" s="82"/>
      <c r="AM79" s="82"/>
      <c r="AN79" s="82"/>
      <c r="AO79" s="82"/>
      <c r="AP79" s="82"/>
      <c r="AQ79" s="82"/>
      <c r="AR79" s="81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96"/>
      <c r="BF79" s="176"/>
      <c r="BG79" s="176"/>
      <c r="BH79" s="176"/>
      <c r="BI79" s="176"/>
      <c r="BJ79" s="176"/>
      <c r="BK79" s="176"/>
      <c r="BL79" s="176"/>
      <c r="BM79" s="176"/>
      <c r="BN79" s="176"/>
      <c r="BO79" s="96"/>
      <c r="BP79" s="176"/>
      <c r="BQ79" s="176"/>
      <c r="BR79" s="176"/>
      <c r="BS79" s="176"/>
      <c r="BT79" s="176"/>
      <c r="BU79" s="176"/>
      <c r="BV79" s="176"/>
      <c r="BW79" s="96"/>
      <c r="BX79" s="176"/>
      <c r="BY79" s="176"/>
      <c r="BZ79" s="176"/>
      <c r="CA79" s="176"/>
      <c r="CB79" s="176"/>
    </row>
    <row r="80" spans="1:80" s="75" customFormat="1" ht="15">
      <c r="A80" s="422" t="s">
        <v>228</v>
      </c>
      <c r="B80" s="422"/>
      <c r="C80" s="422"/>
      <c r="D80" s="422"/>
      <c r="E80" s="422"/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22"/>
      <c r="T80" s="42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22"/>
      <c r="AL80" s="422"/>
      <c r="AM80" s="422"/>
      <c r="AN80" s="422"/>
      <c r="AO80" s="422"/>
      <c r="AP80" s="422"/>
      <c r="AQ80" s="422"/>
      <c r="AR80" s="422"/>
      <c r="AS80" s="422"/>
      <c r="AT80" s="422"/>
      <c r="AU80" s="422"/>
      <c r="AV80" s="422"/>
      <c r="AW80" s="422"/>
      <c r="AX80" s="422"/>
      <c r="AY80" s="422"/>
      <c r="AZ80" s="422"/>
      <c r="BA80" s="422"/>
      <c r="BB80" s="422"/>
      <c r="BC80" s="422"/>
      <c r="BD80" s="422"/>
      <c r="BE80" s="422"/>
      <c r="BF80" s="422"/>
      <c r="BG80" s="422"/>
      <c r="BH80" s="422"/>
      <c r="BI80" s="422"/>
      <c r="BJ80" s="422"/>
      <c r="BK80" s="422"/>
      <c r="BL80" s="422"/>
      <c r="BM80" s="422"/>
      <c r="BN80" s="422"/>
      <c r="BO80" s="422"/>
      <c r="BP80" s="422"/>
      <c r="BQ80" s="422"/>
      <c r="BR80" s="422"/>
      <c r="BS80" s="422"/>
      <c r="BT80" s="422"/>
      <c r="BU80" s="422"/>
      <c r="BV80" s="422"/>
      <c r="BW80" s="422"/>
      <c r="BX80" s="422"/>
      <c r="BY80" s="422"/>
      <c r="BZ80" s="422"/>
      <c r="CA80" s="422"/>
      <c r="CB80" s="422"/>
    </row>
    <row r="81" spans="1:80" s="75" customFormat="1" ht="14.25" customHeight="1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</row>
    <row r="82" spans="1:80" s="75" customFormat="1" ht="15">
      <c r="A82" s="422" t="s">
        <v>161</v>
      </c>
      <c r="B82" s="422"/>
      <c r="C82" s="422"/>
      <c r="D82" s="422"/>
      <c r="E82" s="422"/>
      <c r="F82" s="422"/>
      <c r="G82" s="422"/>
      <c r="H82" s="422"/>
      <c r="I82" s="422"/>
      <c r="J82" s="422"/>
      <c r="K82" s="422"/>
      <c r="L82" s="422"/>
      <c r="M82" s="422"/>
      <c r="N82" s="422"/>
      <c r="O82" s="422"/>
      <c r="P82" s="422"/>
      <c r="Q82" s="422"/>
      <c r="R82" s="422"/>
      <c r="S82" s="422"/>
      <c r="T82" s="422"/>
      <c r="U82" s="422"/>
      <c r="V82" s="422"/>
      <c r="W82" s="422"/>
      <c r="X82" s="422"/>
      <c r="Y82" s="422"/>
      <c r="Z82" s="422"/>
      <c r="AA82" s="422"/>
      <c r="AB82" s="422"/>
      <c r="AC82" s="422"/>
      <c r="AD82" s="422"/>
      <c r="AE82" s="943" t="s">
        <v>591</v>
      </c>
      <c r="AF82" s="943"/>
      <c r="AG82" s="943"/>
      <c r="AH82" s="943"/>
      <c r="AI82" s="943"/>
      <c r="AJ82" s="943"/>
      <c r="AK82" s="943"/>
      <c r="AL82" s="943"/>
      <c r="AM82" s="943"/>
      <c r="AN82" s="943"/>
      <c r="AO82" s="943"/>
      <c r="AP82" s="943"/>
      <c r="AQ82" s="943"/>
      <c r="AR82" s="943"/>
      <c r="AS82" s="943"/>
      <c r="AT82" s="943"/>
      <c r="AU82" s="943"/>
      <c r="AV82" s="943"/>
      <c r="AW82" s="943"/>
      <c r="AX82" s="943"/>
      <c r="AY82" s="943"/>
      <c r="AZ82" s="943"/>
      <c r="BA82" s="943"/>
      <c r="BB82" s="943"/>
      <c r="BC82" s="943"/>
      <c r="BD82" s="943"/>
      <c r="BE82" s="943"/>
      <c r="BF82" s="943"/>
      <c r="BG82" s="943"/>
      <c r="BH82" s="943"/>
      <c r="BI82" s="943"/>
      <c r="BJ82" s="943"/>
      <c r="BK82" s="943"/>
      <c r="BL82" s="943"/>
      <c r="BM82" s="943"/>
      <c r="BN82" s="943"/>
      <c r="BO82" s="943"/>
      <c r="BP82" s="943"/>
      <c r="BQ82" s="943"/>
      <c r="BR82" s="943"/>
      <c r="BS82" s="943"/>
      <c r="BT82" s="943"/>
      <c r="BU82" s="943"/>
      <c r="BV82" s="943"/>
      <c r="BW82" s="943"/>
      <c r="BX82" s="943"/>
      <c r="BY82" s="943"/>
      <c r="BZ82" s="943"/>
      <c r="CA82" s="943"/>
      <c r="CB82" s="943"/>
    </row>
    <row r="83" spans="1:80" s="75" customFormat="1" ht="8.25" customHeight="1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</row>
    <row r="84" spans="1:80" s="75" customFormat="1" ht="15.75" customHeight="1">
      <c r="A84" s="120" t="s">
        <v>162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504" t="s">
        <v>172</v>
      </c>
      <c r="T84" s="504"/>
      <c r="U84" s="504"/>
      <c r="V84" s="504"/>
      <c r="W84" s="504"/>
      <c r="X84" s="504"/>
      <c r="Y84" s="504"/>
      <c r="Z84" s="504"/>
      <c r="AA84" s="504"/>
      <c r="AB84" s="504"/>
      <c r="AC84" s="504"/>
      <c r="AD84" s="504"/>
      <c r="AE84" s="504"/>
      <c r="AF84" s="504"/>
      <c r="AG84" s="504"/>
      <c r="AH84" s="504"/>
      <c r="AI84" s="504"/>
      <c r="AJ84" s="504"/>
      <c r="AK84" s="504"/>
      <c r="AL84" s="504"/>
      <c r="AM84" s="504"/>
      <c r="AN84" s="504"/>
      <c r="AO84" s="504"/>
      <c r="AP84" s="504"/>
      <c r="AQ84" s="504"/>
      <c r="AR84" s="504"/>
      <c r="AS84" s="504"/>
      <c r="AT84" s="504"/>
      <c r="AU84" s="504"/>
      <c r="AV84" s="504"/>
      <c r="AW84" s="504"/>
      <c r="AX84" s="504"/>
      <c r="AY84" s="504"/>
      <c r="AZ84" s="504"/>
      <c r="BA84" s="504"/>
      <c r="BB84" s="504"/>
      <c r="BC84" s="504"/>
      <c r="BD84" s="504"/>
      <c r="BE84" s="504"/>
      <c r="BF84" s="504"/>
      <c r="BG84" s="504"/>
      <c r="BH84" s="504"/>
      <c r="BI84" s="504"/>
      <c r="BJ84" s="504"/>
      <c r="BK84" s="504"/>
      <c r="BL84" s="504"/>
      <c r="BM84" s="504"/>
      <c r="BN84" s="504"/>
      <c r="BO84" s="504"/>
      <c r="BP84" s="504"/>
      <c r="BQ84" s="504"/>
      <c r="BR84" s="504"/>
      <c r="BS84" s="504"/>
      <c r="BT84" s="504"/>
      <c r="BU84" s="504"/>
      <c r="BV84" s="504"/>
      <c r="BW84" s="504"/>
      <c r="BX84" s="504"/>
      <c r="BY84" s="504"/>
      <c r="BZ84" s="504"/>
      <c r="CA84" s="504"/>
      <c r="CB84" s="504"/>
    </row>
    <row r="85" spans="1:80" s="75" customFormat="1" ht="13.5" customHeight="1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</row>
    <row r="86" spans="1:80" s="75" customFormat="1" ht="30" customHeight="1">
      <c r="A86" s="120" t="s">
        <v>164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942" t="s">
        <v>537</v>
      </c>
      <c r="AI86" s="942"/>
      <c r="AJ86" s="942"/>
      <c r="AK86" s="942"/>
      <c r="AL86" s="942"/>
      <c r="AM86" s="942"/>
      <c r="AN86" s="942"/>
      <c r="AO86" s="942"/>
      <c r="AP86" s="942"/>
      <c r="AQ86" s="942"/>
      <c r="AR86" s="942"/>
      <c r="AS86" s="942"/>
      <c r="AT86" s="942"/>
      <c r="AU86" s="942"/>
      <c r="AV86" s="942"/>
      <c r="AW86" s="942"/>
      <c r="AX86" s="942"/>
      <c r="AY86" s="942"/>
      <c r="AZ86" s="942"/>
      <c r="BA86" s="942"/>
      <c r="BB86" s="942"/>
      <c r="BC86" s="942"/>
      <c r="BD86" s="942"/>
      <c r="BE86" s="942"/>
      <c r="BF86" s="942"/>
      <c r="BG86" s="942"/>
      <c r="BH86" s="942"/>
      <c r="BI86" s="942"/>
      <c r="BJ86" s="942"/>
      <c r="BK86" s="942"/>
      <c r="BL86" s="942"/>
      <c r="BM86" s="942"/>
      <c r="BN86" s="942"/>
      <c r="BO86" s="942"/>
      <c r="BP86" s="942"/>
      <c r="BQ86" s="942"/>
      <c r="BR86" s="942"/>
      <c r="BS86" s="942"/>
      <c r="BT86" s="942"/>
      <c r="BU86" s="942"/>
      <c r="BV86" s="942"/>
      <c r="BW86" s="942"/>
      <c r="BX86" s="942"/>
      <c r="BY86" s="942"/>
      <c r="BZ86" s="942"/>
      <c r="CA86" s="942"/>
      <c r="CB86" s="942"/>
    </row>
    <row r="87" spans="1:80" ht="27" customHeight="1">
      <c r="A87" s="568" t="s">
        <v>592</v>
      </c>
      <c r="B87" s="568"/>
      <c r="C87" s="568"/>
      <c r="D87" s="568"/>
      <c r="E87" s="568"/>
      <c r="F87" s="568"/>
      <c r="G87" s="568"/>
      <c r="H87" s="568"/>
      <c r="I87" s="568"/>
      <c r="J87" s="568"/>
      <c r="K87" s="568"/>
      <c r="L87" s="568"/>
      <c r="M87" s="568"/>
      <c r="N87" s="568"/>
      <c r="O87" s="568"/>
      <c r="P87" s="568"/>
      <c r="Q87" s="568"/>
      <c r="R87" s="568"/>
      <c r="S87" s="568"/>
      <c r="T87" s="568"/>
      <c r="U87" s="568"/>
      <c r="V87" s="568"/>
      <c r="W87" s="568"/>
      <c r="X87" s="568"/>
      <c r="Y87" s="568"/>
      <c r="Z87" s="568"/>
      <c r="AA87" s="568"/>
      <c r="AB87" s="568"/>
      <c r="AC87" s="568"/>
      <c r="AD87" s="568"/>
      <c r="AE87" s="568"/>
      <c r="AF87" s="568"/>
      <c r="AG87" s="568"/>
      <c r="AH87" s="568"/>
      <c r="AI87" s="568"/>
      <c r="AJ87" s="568"/>
      <c r="AK87" s="568"/>
      <c r="AL87" s="568"/>
      <c r="AM87" s="568"/>
      <c r="AN87" s="568"/>
      <c r="AO87" s="568"/>
      <c r="AP87" s="568"/>
      <c r="AQ87" s="568"/>
      <c r="AR87" s="568"/>
      <c r="AS87" s="568"/>
      <c r="AT87" s="568"/>
      <c r="AU87" s="568"/>
      <c r="AV87" s="568"/>
      <c r="AW87" s="568"/>
      <c r="AX87" s="568"/>
      <c r="AY87" s="568"/>
      <c r="AZ87" s="568"/>
      <c r="BA87" s="568"/>
      <c r="BB87" s="568"/>
      <c r="BC87" s="568"/>
      <c r="BD87" s="568"/>
      <c r="BE87" s="568"/>
      <c r="BF87" s="568"/>
      <c r="BG87" s="568"/>
      <c r="BH87" s="568"/>
      <c r="BI87" s="568"/>
      <c r="BJ87" s="568"/>
      <c r="BK87" s="568"/>
      <c r="BL87" s="568"/>
      <c r="BM87" s="568"/>
      <c r="BN87" s="568"/>
      <c r="BO87" s="568"/>
      <c r="BP87" s="568"/>
      <c r="BQ87" s="568"/>
      <c r="BR87" s="568"/>
      <c r="BS87" s="568"/>
      <c r="BT87" s="568"/>
      <c r="BU87" s="568"/>
      <c r="BV87" s="568"/>
      <c r="BW87" s="568"/>
      <c r="BX87" s="568"/>
      <c r="BY87" s="568"/>
      <c r="BZ87" s="568"/>
      <c r="CA87" s="568"/>
      <c r="CB87" s="568"/>
    </row>
    <row r="88" spans="1:80" ht="14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</row>
    <row r="89" spans="1:80" ht="15" customHeight="1">
      <c r="A89" s="370" t="s">
        <v>187</v>
      </c>
      <c r="B89" s="371"/>
      <c r="C89" s="371"/>
      <c r="D89" s="372"/>
      <c r="E89" s="379" t="s">
        <v>166</v>
      </c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340"/>
      <c r="AI89" s="379" t="s">
        <v>177</v>
      </c>
      <c r="AJ89" s="340"/>
      <c r="AK89" s="340"/>
      <c r="AL89" s="340"/>
      <c r="AM89" s="340"/>
      <c r="AN89" s="340"/>
      <c r="AO89" s="340"/>
      <c r="AP89" s="340"/>
      <c r="AQ89" s="340"/>
      <c r="AR89" s="340"/>
      <c r="AS89" s="340"/>
      <c r="AT89" s="340"/>
      <c r="AU89" s="340"/>
      <c r="AV89" s="340"/>
      <c r="AW89" s="379" t="s">
        <v>301</v>
      </c>
      <c r="AX89" s="340"/>
      <c r="AY89" s="340"/>
      <c r="AZ89" s="340"/>
      <c r="BA89" s="340"/>
      <c r="BB89" s="340"/>
      <c r="BC89" s="340"/>
      <c r="BD89" s="340"/>
      <c r="BE89" s="379" t="s">
        <v>302</v>
      </c>
      <c r="BF89" s="340"/>
      <c r="BG89" s="340"/>
      <c r="BH89" s="340"/>
      <c r="BI89" s="340"/>
      <c r="BJ89" s="340"/>
      <c r="BK89" s="340"/>
      <c r="BL89" s="340"/>
      <c r="BM89" s="340"/>
      <c r="BN89" s="340"/>
      <c r="BO89" s="340"/>
      <c r="BP89" s="340"/>
      <c r="BQ89" s="340"/>
      <c r="BR89" s="340"/>
      <c r="BS89" s="340"/>
      <c r="BT89" s="340"/>
      <c r="BU89" s="340"/>
      <c r="BV89" s="340"/>
      <c r="BW89" s="340"/>
      <c r="BX89" s="340"/>
      <c r="BY89" s="340"/>
      <c r="BZ89" s="340"/>
      <c r="CA89" s="340"/>
      <c r="CB89" s="340"/>
    </row>
    <row r="90" spans="1:80" ht="15" customHeight="1">
      <c r="A90" s="373"/>
      <c r="B90" s="374"/>
      <c r="C90" s="374"/>
      <c r="D90" s="375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I90" s="340"/>
      <c r="AJ90" s="340"/>
      <c r="AK90" s="340"/>
      <c r="AL90" s="340"/>
      <c r="AM90" s="340"/>
      <c r="AN90" s="340"/>
      <c r="AO90" s="340"/>
      <c r="AP90" s="340"/>
      <c r="AQ90" s="340"/>
      <c r="AR90" s="340"/>
      <c r="AS90" s="340"/>
      <c r="AT90" s="340"/>
      <c r="AU90" s="340"/>
      <c r="AV90" s="340"/>
      <c r="AW90" s="340"/>
      <c r="AX90" s="340"/>
      <c r="AY90" s="340"/>
      <c r="AZ90" s="340"/>
      <c r="BA90" s="340"/>
      <c r="BB90" s="340"/>
      <c r="BC90" s="340"/>
      <c r="BD90" s="340"/>
      <c r="BE90" s="340"/>
      <c r="BF90" s="340"/>
      <c r="BG90" s="340"/>
      <c r="BH90" s="340"/>
      <c r="BI90" s="340"/>
      <c r="BJ90" s="340"/>
      <c r="BK90" s="340"/>
      <c r="BL90" s="340"/>
      <c r="BM90" s="340"/>
      <c r="BN90" s="340"/>
      <c r="BO90" s="340"/>
      <c r="BP90" s="340"/>
      <c r="BQ90" s="340"/>
      <c r="BR90" s="340"/>
      <c r="BS90" s="340"/>
      <c r="BT90" s="340"/>
      <c r="BU90" s="340"/>
      <c r="BV90" s="340"/>
      <c r="BW90" s="340"/>
      <c r="BX90" s="340"/>
      <c r="BY90" s="340"/>
      <c r="BZ90" s="340"/>
      <c r="CA90" s="340"/>
      <c r="CB90" s="340"/>
    </row>
    <row r="91" spans="1:80" ht="23.25" customHeight="1">
      <c r="A91" s="373"/>
      <c r="B91" s="374"/>
      <c r="C91" s="374"/>
      <c r="D91" s="375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I91" s="340"/>
      <c r="AJ91" s="340"/>
      <c r="AK91" s="340"/>
      <c r="AL91" s="340"/>
      <c r="AM91" s="340"/>
      <c r="AN91" s="340"/>
      <c r="AO91" s="340"/>
      <c r="AP91" s="340"/>
      <c r="AQ91" s="340"/>
      <c r="AR91" s="340"/>
      <c r="AS91" s="340"/>
      <c r="AT91" s="340"/>
      <c r="AU91" s="340"/>
      <c r="AV91" s="340"/>
      <c r="AW91" s="340"/>
      <c r="AX91" s="340"/>
      <c r="AY91" s="340"/>
      <c r="AZ91" s="340"/>
      <c r="BA91" s="340"/>
      <c r="BB91" s="340"/>
      <c r="BC91" s="340"/>
      <c r="BD91" s="340"/>
      <c r="BE91" s="379" t="s">
        <v>276</v>
      </c>
      <c r="BF91" s="340"/>
      <c r="BG91" s="340"/>
      <c r="BH91" s="340"/>
      <c r="BI91" s="340"/>
      <c r="BJ91" s="340"/>
      <c r="BK91" s="340"/>
      <c r="BL91" s="340"/>
      <c r="BM91" s="340"/>
      <c r="BN91" s="340"/>
      <c r="BO91" s="379" t="s">
        <v>274</v>
      </c>
      <c r="BP91" s="340"/>
      <c r="BQ91" s="340"/>
      <c r="BR91" s="340"/>
      <c r="BS91" s="340"/>
      <c r="BT91" s="340"/>
      <c r="BU91" s="340"/>
      <c r="BV91" s="340"/>
      <c r="BW91" s="340"/>
      <c r="BX91" s="340"/>
      <c r="BY91" s="340"/>
      <c r="BZ91" s="340"/>
      <c r="CA91" s="340"/>
      <c r="CB91" s="340"/>
    </row>
    <row r="92" spans="1:80" ht="17.25" customHeight="1">
      <c r="A92" s="376"/>
      <c r="B92" s="377"/>
      <c r="C92" s="377"/>
      <c r="D92" s="378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I92" s="340"/>
      <c r="AJ92" s="340"/>
      <c r="AK92" s="340"/>
      <c r="AL92" s="340"/>
      <c r="AM92" s="340"/>
      <c r="AN92" s="340"/>
      <c r="AO92" s="340"/>
      <c r="AP92" s="340"/>
      <c r="AQ92" s="340"/>
      <c r="AR92" s="340"/>
      <c r="AS92" s="340"/>
      <c r="AT92" s="340"/>
      <c r="AU92" s="340"/>
      <c r="AV92" s="340"/>
      <c r="AW92" s="340"/>
      <c r="AX92" s="340"/>
      <c r="AY92" s="340"/>
      <c r="AZ92" s="340"/>
      <c r="BA92" s="340"/>
      <c r="BB92" s="340"/>
      <c r="BC92" s="340"/>
      <c r="BD92" s="340"/>
      <c r="BE92" s="340"/>
      <c r="BF92" s="340"/>
      <c r="BG92" s="340"/>
      <c r="BH92" s="340"/>
      <c r="BI92" s="340"/>
      <c r="BJ92" s="340"/>
      <c r="BK92" s="340"/>
      <c r="BL92" s="340"/>
      <c r="BM92" s="340"/>
      <c r="BN92" s="340"/>
      <c r="BO92" s="390" t="s">
        <v>485</v>
      </c>
      <c r="BP92" s="391"/>
      <c r="BQ92" s="391"/>
      <c r="BR92" s="391"/>
      <c r="BS92" s="391"/>
      <c r="BT92" s="391"/>
      <c r="BU92" s="391"/>
      <c r="BV92" s="392"/>
      <c r="BW92" s="390" t="s">
        <v>518</v>
      </c>
      <c r="BX92" s="391"/>
      <c r="BY92" s="391"/>
      <c r="BZ92" s="391"/>
      <c r="CA92" s="391"/>
      <c r="CB92" s="391"/>
    </row>
    <row r="93" spans="1:80" ht="15">
      <c r="A93" s="361">
        <v>1</v>
      </c>
      <c r="B93" s="362"/>
      <c r="C93" s="362"/>
      <c r="D93" s="363"/>
      <c r="E93" s="346">
        <v>2</v>
      </c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47"/>
      <c r="AB93" s="347"/>
      <c r="AC93" s="347"/>
      <c r="AD93" s="347"/>
      <c r="AE93" s="347"/>
      <c r="AF93" s="347"/>
      <c r="AG93" s="347"/>
      <c r="AH93" s="347"/>
      <c r="AI93" s="346">
        <v>3</v>
      </c>
      <c r="AJ93" s="347"/>
      <c r="AK93" s="347"/>
      <c r="AL93" s="347"/>
      <c r="AM93" s="347"/>
      <c r="AN93" s="347"/>
      <c r="AO93" s="347"/>
      <c r="AP93" s="347"/>
      <c r="AQ93" s="347"/>
      <c r="AR93" s="347"/>
      <c r="AS93" s="347"/>
      <c r="AT93" s="347"/>
      <c r="AU93" s="347"/>
      <c r="AV93" s="347"/>
      <c r="AW93" s="551">
        <v>4</v>
      </c>
      <c r="AX93" s="552"/>
      <c r="AY93" s="552"/>
      <c r="AZ93" s="552"/>
      <c r="BA93" s="552"/>
      <c r="BB93" s="552"/>
      <c r="BC93" s="552"/>
      <c r="BD93" s="553"/>
      <c r="BE93" s="551">
        <v>5</v>
      </c>
      <c r="BF93" s="552"/>
      <c r="BG93" s="552"/>
      <c r="BH93" s="552"/>
      <c r="BI93" s="552"/>
      <c r="BJ93" s="552"/>
      <c r="BK93" s="552"/>
      <c r="BL93" s="552"/>
      <c r="BM93" s="552"/>
      <c r="BN93" s="553"/>
      <c r="BO93" s="551">
        <v>6</v>
      </c>
      <c r="BP93" s="552"/>
      <c r="BQ93" s="552"/>
      <c r="BR93" s="552"/>
      <c r="BS93" s="552"/>
      <c r="BT93" s="552"/>
      <c r="BU93" s="552"/>
      <c r="BV93" s="553"/>
      <c r="BW93" s="551">
        <v>7</v>
      </c>
      <c r="BX93" s="552"/>
      <c r="BY93" s="552"/>
      <c r="BZ93" s="552"/>
      <c r="CA93" s="552"/>
      <c r="CB93" s="553"/>
    </row>
    <row r="94" spans="1:80" ht="20.25" customHeight="1">
      <c r="A94" s="341">
        <v>1</v>
      </c>
      <c r="B94" s="342"/>
      <c r="C94" s="342"/>
      <c r="D94" s="343"/>
      <c r="E94" s="557" t="s">
        <v>538</v>
      </c>
      <c r="F94" s="558"/>
      <c r="G94" s="558"/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8"/>
      <c r="X94" s="558"/>
      <c r="Y94" s="558"/>
      <c r="Z94" s="558"/>
      <c r="AA94" s="558"/>
      <c r="AB94" s="558"/>
      <c r="AC94" s="558"/>
      <c r="AD94" s="558"/>
      <c r="AE94" s="558"/>
      <c r="AF94" s="558"/>
      <c r="AG94" s="558"/>
      <c r="AH94" s="558"/>
      <c r="AI94" s="607"/>
      <c r="AJ94" s="608"/>
      <c r="AK94" s="608"/>
      <c r="AL94" s="608"/>
      <c r="AM94" s="608"/>
      <c r="AN94" s="608"/>
      <c r="AO94" s="608"/>
      <c r="AP94" s="608"/>
      <c r="AQ94" s="608"/>
      <c r="AR94" s="608"/>
      <c r="AS94" s="608"/>
      <c r="AT94" s="608"/>
      <c r="AU94" s="608"/>
      <c r="AV94" s="608"/>
      <c r="AW94" s="533"/>
      <c r="AX94" s="406"/>
      <c r="AY94" s="406"/>
      <c r="AZ94" s="406"/>
      <c r="BA94" s="406"/>
      <c r="BB94" s="406"/>
      <c r="BC94" s="406"/>
      <c r="BD94" s="406"/>
      <c r="BE94" s="407">
        <v>15000</v>
      </c>
      <c r="BF94" s="349"/>
      <c r="BG94" s="349"/>
      <c r="BH94" s="349"/>
      <c r="BI94" s="349"/>
      <c r="BJ94" s="349"/>
      <c r="BK94" s="349"/>
      <c r="BL94" s="349"/>
      <c r="BM94" s="349"/>
      <c r="BN94" s="349"/>
      <c r="BO94" s="407"/>
      <c r="BP94" s="349"/>
      <c r="BQ94" s="349"/>
      <c r="BR94" s="349"/>
      <c r="BS94" s="349"/>
      <c r="BT94" s="349"/>
      <c r="BU94" s="349"/>
      <c r="BV94" s="349"/>
      <c r="BW94" s="407"/>
      <c r="BX94" s="349"/>
      <c r="BY94" s="349"/>
      <c r="BZ94" s="349"/>
      <c r="CA94" s="349"/>
      <c r="CB94" s="349"/>
    </row>
    <row r="95" spans="1:80" ht="15" customHeight="1">
      <c r="A95" s="341"/>
      <c r="B95" s="342"/>
      <c r="C95" s="342"/>
      <c r="D95" s="343"/>
      <c r="E95" s="353" t="s">
        <v>168</v>
      </c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54"/>
      <c r="AB95" s="354"/>
      <c r="AC95" s="354"/>
      <c r="AD95" s="354"/>
      <c r="AE95" s="354"/>
      <c r="AF95" s="354"/>
      <c r="AG95" s="354"/>
      <c r="AH95" s="354"/>
      <c r="AI95" s="601" t="s">
        <v>5</v>
      </c>
      <c r="AJ95" s="733"/>
      <c r="AK95" s="733"/>
      <c r="AL95" s="733"/>
      <c r="AM95" s="733"/>
      <c r="AN95" s="733"/>
      <c r="AO95" s="733"/>
      <c r="AP95" s="733"/>
      <c r="AQ95" s="733"/>
      <c r="AR95" s="733"/>
      <c r="AS95" s="733"/>
      <c r="AT95" s="733"/>
      <c r="AU95" s="733"/>
      <c r="AV95" s="733"/>
      <c r="AW95" s="603" t="s">
        <v>5</v>
      </c>
      <c r="AX95" s="413"/>
      <c r="AY95" s="413"/>
      <c r="AZ95" s="413"/>
      <c r="BA95" s="413"/>
      <c r="BB95" s="413"/>
      <c r="BC95" s="413"/>
      <c r="BD95" s="413" t="s">
        <v>5</v>
      </c>
      <c r="BE95" s="414">
        <f>BE94</f>
        <v>15000</v>
      </c>
      <c r="BF95" s="360"/>
      <c r="BG95" s="360"/>
      <c r="BH95" s="360"/>
      <c r="BI95" s="360"/>
      <c r="BJ95" s="360"/>
      <c r="BK95" s="360"/>
      <c r="BL95" s="360"/>
      <c r="BM95" s="360"/>
      <c r="BN95" s="360" t="e">
        <f>SUM(#REF!)</f>
        <v>#REF!</v>
      </c>
      <c r="BO95" s="414">
        <f>BO94</f>
        <v>0</v>
      </c>
      <c r="BP95" s="360"/>
      <c r="BQ95" s="360"/>
      <c r="BR95" s="360"/>
      <c r="BS95" s="360"/>
      <c r="BT95" s="360"/>
      <c r="BU95" s="360"/>
      <c r="BV95" s="360"/>
      <c r="BW95" s="414">
        <f>BW94</f>
        <v>0</v>
      </c>
      <c r="BX95" s="360"/>
      <c r="BY95" s="360"/>
      <c r="BZ95" s="360"/>
      <c r="CA95" s="360"/>
      <c r="CB95" s="360"/>
    </row>
    <row r="96" spans="1:80" ht="9.75" customHeight="1">
      <c r="A96" s="55"/>
      <c r="B96" s="55"/>
      <c r="C96" s="55"/>
      <c r="D96" s="55"/>
      <c r="E96" s="102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0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44"/>
      <c r="AX96" s="82"/>
      <c r="AY96" s="82"/>
      <c r="AZ96" s="82"/>
      <c r="BA96" s="82"/>
      <c r="BB96" s="82"/>
      <c r="BC96" s="82"/>
      <c r="BD96" s="82"/>
      <c r="BE96" s="96"/>
      <c r="BF96" s="175"/>
      <c r="BG96" s="175"/>
      <c r="BH96" s="175"/>
      <c r="BI96" s="175"/>
      <c r="BJ96" s="175"/>
      <c r="BK96" s="175"/>
      <c r="BL96" s="175"/>
      <c r="BM96" s="175"/>
      <c r="BN96" s="175"/>
      <c r="BO96" s="96"/>
      <c r="BP96" s="175"/>
      <c r="BQ96" s="175"/>
      <c r="BR96" s="175"/>
      <c r="BS96" s="175"/>
      <c r="BT96" s="175"/>
      <c r="BU96" s="175"/>
      <c r="BV96" s="175"/>
      <c r="BW96" s="96"/>
      <c r="BX96" s="175"/>
      <c r="BY96" s="175"/>
      <c r="BZ96" s="175"/>
      <c r="CA96" s="175"/>
      <c r="CB96" s="175"/>
    </row>
    <row r="97" spans="1:80" ht="15" customHeight="1">
      <c r="A97" s="389" t="s">
        <v>593</v>
      </c>
      <c r="B97" s="389"/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  <c r="V97" s="389"/>
      <c r="W97" s="389"/>
      <c r="X97" s="389"/>
      <c r="Y97" s="389"/>
      <c r="Z97" s="389"/>
      <c r="AA97" s="389"/>
      <c r="AB97" s="389"/>
      <c r="AC97" s="389"/>
      <c r="AD97" s="389"/>
      <c r="AE97" s="389"/>
      <c r="AF97" s="389"/>
      <c r="AG97" s="389"/>
      <c r="AH97" s="389"/>
      <c r="AI97" s="389"/>
      <c r="AJ97" s="389"/>
      <c r="AK97" s="389"/>
      <c r="AL97" s="389"/>
      <c r="AM97" s="389"/>
      <c r="AN97" s="389"/>
      <c r="AO97" s="389"/>
      <c r="AP97" s="389"/>
      <c r="AQ97" s="389"/>
      <c r="AR97" s="389"/>
      <c r="AS97" s="389"/>
      <c r="AT97" s="389"/>
      <c r="AU97" s="389"/>
      <c r="AV97" s="389"/>
      <c r="AW97" s="389"/>
      <c r="AX97" s="389"/>
      <c r="AY97" s="389"/>
      <c r="AZ97" s="389"/>
      <c r="BA97" s="389"/>
      <c r="BB97" s="389"/>
      <c r="BC97" s="389"/>
      <c r="BD97" s="389"/>
      <c r="BE97" s="389"/>
      <c r="BF97" s="389"/>
      <c r="BG97" s="389"/>
      <c r="BH97" s="389"/>
      <c r="BI97" s="389"/>
      <c r="BJ97" s="389"/>
      <c r="BK97" s="389"/>
      <c r="BL97" s="389"/>
      <c r="BM97" s="389"/>
      <c r="BN97" s="389"/>
      <c r="BO97" s="389"/>
      <c r="BP97" s="389"/>
      <c r="BQ97" s="389"/>
      <c r="BR97" s="389"/>
      <c r="BS97" s="389"/>
      <c r="BT97" s="389"/>
      <c r="BU97" s="389"/>
      <c r="BV97" s="389"/>
      <c r="BW97" s="389"/>
      <c r="BX97" s="389"/>
      <c r="BY97" s="389"/>
      <c r="BZ97" s="389"/>
      <c r="CA97" s="389"/>
      <c r="CB97" s="389"/>
    </row>
    <row r="98" spans="1:80" ht="6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</row>
    <row r="99" spans="1:80" ht="38.25" customHeight="1">
      <c r="A99" s="370" t="s">
        <v>187</v>
      </c>
      <c r="B99" s="371"/>
      <c r="C99" s="371"/>
      <c r="D99" s="372"/>
      <c r="E99" s="379" t="s">
        <v>166</v>
      </c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I99" s="340"/>
      <c r="AJ99" s="340"/>
      <c r="AK99" s="340"/>
      <c r="AL99" s="340"/>
      <c r="AM99" s="340"/>
      <c r="AN99" s="379" t="s">
        <v>173</v>
      </c>
      <c r="AO99" s="340"/>
      <c r="AP99" s="340"/>
      <c r="AQ99" s="340"/>
      <c r="AR99" s="340"/>
      <c r="AS99" s="340"/>
      <c r="AT99" s="340"/>
      <c r="AU99" s="379" t="s">
        <v>229</v>
      </c>
      <c r="AV99" s="340"/>
      <c r="AW99" s="340"/>
      <c r="AX99" s="340"/>
      <c r="AY99" s="340"/>
      <c r="AZ99" s="340"/>
      <c r="BA99" s="340"/>
      <c r="BB99" s="340"/>
      <c r="BC99" s="340"/>
      <c r="BD99" s="379" t="s">
        <v>315</v>
      </c>
      <c r="BE99" s="340"/>
      <c r="BF99" s="340"/>
      <c r="BG99" s="340"/>
      <c r="BH99" s="340"/>
      <c r="BI99" s="340"/>
      <c r="BJ99" s="340"/>
      <c r="BK99" s="340"/>
      <c r="BL99" s="340"/>
      <c r="BM99" s="340"/>
      <c r="BN99" s="340"/>
      <c r="BO99" s="340"/>
      <c r="BP99" s="340"/>
      <c r="BQ99" s="340"/>
      <c r="BR99" s="340"/>
      <c r="BS99" s="340"/>
      <c r="BT99" s="340"/>
      <c r="BU99" s="340"/>
      <c r="BV99" s="340"/>
      <c r="BW99" s="340"/>
      <c r="BX99" s="340"/>
      <c r="BY99" s="340"/>
      <c r="BZ99" s="340"/>
      <c r="CA99" s="340"/>
      <c r="CB99" s="340"/>
    </row>
    <row r="100" spans="1:80" ht="15" customHeight="1">
      <c r="A100" s="373"/>
      <c r="B100" s="374"/>
      <c r="C100" s="374"/>
      <c r="D100" s="375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I100" s="340"/>
      <c r="AJ100" s="340"/>
      <c r="AK100" s="340"/>
      <c r="AL100" s="340"/>
      <c r="AM100" s="340"/>
      <c r="AN100" s="340"/>
      <c r="AO100" s="340"/>
      <c r="AP100" s="340"/>
      <c r="AQ100" s="340"/>
      <c r="AR100" s="340"/>
      <c r="AS100" s="340"/>
      <c r="AT100" s="340"/>
      <c r="AU100" s="340"/>
      <c r="AV100" s="340"/>
      <c r="AW100" s="340"/>
      <c r="AX100" s="340"/>
      <c r="AY100" s="340"/>
      <c r="AZ100" s="340"/>
      <c r="BA100" s="340"/>
      <c r="BB100" s="340"/>
      <c r="BC100" s="340"/>
      <c r="BD100" s="379" t="s">
        <v>276</v>
      </c>
      <c r="BE100" s="340"/>
      <c r="BF100" s="340"/>
      <c r="BG100" s="340"/>
      <c r="BH100" s="340"/>
      <c r="BI100" s="340"/>
      <c r="BJ100" s="340"/>
      <c r="BK100" s="340"/>
      <c r="BL100" s="340"/>
      <c r="BM100" s="340"/>
      <c r="BN100" s="379" t="s">
        <v>274</v>
      </c>
      <c r="BO100" s="340"/>
      <c r="BP100" s="340"/>
      <c r="BQ100" s="340"/>
      <c r="BR100" s="340"/>
      <c r="BS100" s="340"/>
      <c r="BT100" s="340"/>
      <c r="BU100" s="340"/>
      <c r="BV100" s="340"/>
      <c r="BW100" s="340"/>
      <c r="BX100" s="340"/>
      <c r="BY100" s="340"/>
      <c r="BZ100" s="340"/>
      <c r="CA100" s="340"/>
      <c r="CB100" s="340"/>
    </row>
    <row r="101" spans="1:80" ht="20.25" customHeight="1">
      <c r="A101" s="376"/>
      <c r="B101" s="377"/>
      <c r="C101" s="377"/>
      <c r="D101" s="378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40"/>
      <c r="AS101" s="340"/>
      <c r="AT101" s="340"/>
      <c r="AU101" s="340"/>
      <c r="AV101" s="340"/>
      <c r="AW101" s="340"/>
      <c r="AX101" s="340"/>
      <c r="AY101" s="340"/>
      <c r="AZ101" s="340"/>
      <c r="BA101" s="340"/>
      <c r="BB101" s="340"/>
      <c r="BC101" s="340"/>
      <c r="BD101" s="340"/>
      <c r="BE101" s="340"/>
      <c r="BF101" s="340"/>
      <c r="BG101" s="340"/>
      <c r="BH101" s="340"/>
      <c r="BI101" s="340"/>
      <c r="BJ101" s="340"/>
      <c r="BK101" s="340"/>
      <c r="BL101" s="340"/>
      <c r="BM101" s="340"/>
      <c r="BN101" s="379" t="s">
        <v>485</v>
      </c>
      <c r="BO101" s="340"/>
      <c r="BP101" s="340"/>
      <c r="BQ101" s="340"/>
      <c r="BR101" s="340"/>
      <c r="BS101" s="340"/>
      <c r="BT101" s="340"/>
      <c r="BU101" s="340"/>
      <c r="BV101" s="340"/>
      <c r="BW101" s="390" t="s">
        <v>518</v>
      </c>
      <c r="BX101" s="391"/>
      <c r="BY101" s="391"/>
      <c r="BZ101" s="391"/>
      <c r="CA101" s="391"/>
      <c r="CB101" s="392"/>
    </row>
    <row r="102" spans="1:80" ht="14.25" customHeight="1">
      <c r="A102" s="361">
        <v>1</v>
      </c>
      <c r="B102" s="362"/>
      <c r="C102" s="362"/>
      <c r="D102" s="363"/>
      <c r="E102" s="346">
        <v>2</v>
      </c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6">
        <v>3</v>
      </c>
      <c r="AO102" s="347"/>
      <c r="AP102" s="347"/>
      <c r="AQ102" s="347"/>
      <c r="AR102" s="347"/>
      <c r="AS102" s="347"/>
      <c r="AT102" s="347"/>
      <c r="AU102" s="348">
        <v>4</v>
      </c>
      <c r="AV102" s="348"/>
      <c r="AW102" s="348"/>
      <c r="AX102" s="348"/>
      <c r="AY102" s="348"/>
      <c r="AZ102" s="348"/>
      <c r="BA102" s="348"/>
      <c r="BB102" s="348"/>
      <c r="BC102" s="348"/>
      <c r="BD102" s="348">
        <v>5</v>
      </c>
      <c r="BE102" s="348"/>
      <c r="BF102" s="348"/>
      <c r="BG102" s="348"/>
      <c r="BH102" s="348"/>
      <c r="BI102" s="348"/>
      <c r="BJ102" s="348"/>
      <c r="BK102" s="348"/>
      <c r="BL102" s="348"/>
      <c r="BM102" s="348"/>
      <c r="BN102" s="348">
        <v>6</v>
      </c>
      <c r="BO102" s="348"/>
      <c r="BP102" s="348"/>
      <c r="BQ102" s="348"/>
      <c r="BR102" s="348"/>
      <c r="BS102" s="348"/>
      <c r="BT102" s="348"/>
      <c r="BU102" s="348"/>
      <c r="BV102" s="348"/>
      <c r="BW102" s="348">
        <v>7</v>
      </c>
      <c r="BX102" s="348"/>
      <c r="BY102" s="348"/>
      <c r="BZ102" s="348"/>
      <c r="CA102" s="348"/>
      <c r="CB102" s="348"/>
    </row>
    <row r="103" spans="1:80" ht="25.5" customHeight="1">
      <c r="A103" s="341" t="s">
        <v>197</v>
      </c>
      <c r="B103" s="342"/>
      <c r="C103" s="342"/>
      <c r="D103" s="343"/>
      <c r="E103" s="364" t="s">
        <v>594</v>
      </c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365"/>
      <c r="AN103" s="346"/>
      <c r="AO103" s="347"/>
      <c r="AP103" s="347"/>
      <c r="AQ103" s="347"/>
      <c r="AR103" s="347"/>
      <c r="AS103" s="347"/>
      <c r="AT103" s="347"/>
      <c r="AU103" s="348"/>
      <c r="AV103" s="348"/>
      <c r="AW103" s="348"/>
      <c r="AX103" s="348"/>
      <c r="AY103" s="348"/>
      <c r="AZ103" s="348"/>
      <c r="BA103" s="348"/>
      <c r="BB103" s="348"/>
      <c r="BC103" s="348"/>
      <c r="BD103" s="349">
        <v>10000</v>
      </c>
      <c r="BE103" s="349"/>
      <c r="BF103" s="349"/>
      <c r="BG103" s="349"/>
      <c r="BH103" s="349"/>
      <c r="BI103" s="349"/>
      <c r="BJ103" s="349"/>
      <c r="BK103" s="349"/>
      <c r="BL103" s="349"/>
      <c r="BM103" s="349"/>
      <c r="BN103" s="349"/>
      <c r="BO103" s="349"/>
      <c r="BP103" s="349"/>
      <c r="BQ103" s="349"/>
      <c r="BR103" s="349"/>
      <c r="BS103" s="349"/>
      <c r="BT103" s="349"/>
      <c r="BU103" s="349"/>
      <c r="BV103" s="349"/>
      <c r="BW103" s="349"/>
      <c r="BX103" s="349"/>
      <c r="BY103" s="349"/>
      <c r="BZ103" s="349"/>
      <c r="CA103" s="349"/>
      <c r="CB103" s="349"/>
    </row>
    <row r="104" spans="1:80" ht="18" hidden="1" customHeight="1">
      <c r="A104" s="341" t="s">
        <v>139</v>
      </c>
      <c r="B104" s="342"/>
      <c r="C104" s="342"/>
      <c r="D104" s="343"/>
      <c r="E104" s="364" t="s">
        <v>501</v>
      </c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5"/>
      <c r="X104" s="365"/>
      <c r="Y104" s="365"/>
      <c r="Z104" s="365"/>
      <c r="AA104" s="365"/>
      <c r="AB104" s="365"/>
      <c r="AC104" s="365"/>
      <c r="AD104" s="365"/>
      <c r="AE104" s="365"/>
      <c r="AF104" s="365"/>
      <c r="AG104" s="365"/>
      <c r="AH104" s="365"/>
      <c r="AI104" s="365"/>
      <c r="AJ104" s="365"/>
      <c r="AK104" s="365"/>
      <c r="AL104" s="365"/>
      <c r="AM104" s="365"/>
      <c r="AN104" s="346"/>
      <c r="AO104" s="347"/>
      <c r="AP104" s="347"/>
      <c r="AQ104" s="347"/>
      <c r="AR104" s="347"/>
      <c r="AS104" s="347"/>
      <c r="AT104" s="347"/>
      <c r="AU104" s="348"/>
      <c r="AV104" s="348"/>
      <c r="AW104" s="348"/>
      <c r="AX104" s="348"/>
      <c r="AY104" s="348"/>
      <c r="AZ104" s="348"/>
      <c r="BA104" s="348"/>
      <c r="BB104" s="348"/>
      <c r="BC104" s="348"/>
      <c r="BD104" s="349"/>
      <c r="BE104" s="349"/>
      <c r="BF104" s="349"/>
      <c r="BG104" s="349"/>
      <c r="BH104" s="349"/>
      <c r="BI104" s="349"/>
      <c r="BJ104" s="349"/>
      <c r="BK104" s="349"/>
      <c r="BL104" s="349"/>
      <c r="BM104" s="349"/>
      <c r="BN104" s="349"/>
      <c r="BO104" s="349"/>
      <c r="BP104" s="349"/>
      <c r="BQ104" s="349"/>
      <c r="BR104" s="349"/>
      <c r="BS104" s="349"/>
      <c r="BT104" s="349"/>
      <c r="BU104" s="349"/>
      <c r="BV104" s="349"/>
      <c r="BW104" s="349"/>
      <c r="BX104" s="349"/>
      <c r="BY104" s="349"/>
      <c r="BZ104" s="349"/>
      <c r="CA104" s="349"/>
      <c r="CB104" s="349"/>
    </row>
    <row r="105" spans="1:80" ht="15" customHeight="1">
      <c r="A105" s="350"/>
      <c r="B105" s="351"/>
      <c r="C105" s="351"/>
      <c r="D105" s="352"/>
      <c r="E105" s="353" t="s">
        <v>168</v>
      </c>
      <c r="F105" s="354"/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354"/>
      <c r="Z105" s="354"/>
      <c r="AA105" s="354"/>
      <c r="AB105" s="354"/>
      <c r="AC105" s="354"/>
      <c r="AD105" s="354"/>
      <c r="AE105" s="354"/>
      <c r="AF105" s="354"/>
      <c r="AG105" s="354"/>
      <c r="AH105" s="354"/>
      <c r="AI105" s="354"/>
      <c r="AJ105" s="354"/>
      <c r="AK105" s="354"/>
      <c r="AL105" s="354"/>
      <c r="AM105" s="354"/>
      <c r="AN105" s="355" t="s">
        <v>5</v>
      </c>
      <c r="AO105" s="356"/>
      <c r="AP105" s="356"/>
      <c r="AQ105" s="356"/>
      <c r="AR105" s="356"/>
      <c r="AS105" s="356" t="s">
        <v>5</v>
      </c>
      <c r="AT105" s="356"/>
      <c r="AU105" s="357" t="s">
        <v>5</v>
      </c>
      <c r="AV105" s="358"/>
      <c r="AW105" s="358"/>
      <c r="AX105" s="358"/>
      <c r="AY105" s="358"/>
      <c r="AZ105" s="358"/>
      <c r="BA105" s="358"/>
      <c r="BB105" s="358"/>
      <c r="BC105" s="359" t="s">
        <v>5</v>
      </c>
      <c r="BD105" s="360">
        <f>SUM(BD103:BD104)</f>
        <v>10000</v>
      </c>
      <c r="BE105" s="360"/>
      <c r="BF105" s="360"/>
      <c r="BG105" s="360"/>
      <c r="BH105" s="360"/>
      <c r="BI105" s="360"/>
      <c r="BJ105" s="360"/>
      <c r="BK105" s="360"/>
      <c r="BL105" s="360"/>
      <c r="BM105" s="360"/>
      <c r="BN105" s="360">
        <f>SUM(BN103:BN104)</f>
        <v>0</v>
      </c>
      <c r="BO105" s="360"/>
      <c r="BP105" s="360"/>
      <c r="BQ105" s="360"/>
      <c r="BR105" s="360"/>
      <c r="BS105" s="360"/>
      <c r="BT105" s="360"/>
      <c r="BU105" s="360"/>
      <c r="BV105" s="360"/>
      <c r="BW105" s="360">
        <f>SUM(BW103:BW104)</f>
        <v>0</v>
      </c>
      <c r="BX105" s="360"/>
      <c r="BY105" s="360"/>
      <c r="BZ105" s="360"/>
      <c r="CA105" s="360"/>
      <c r="CB105" s="360"/>
    </row>
    <row r="106" spans="1:80" ht="15" customHeight="1">
      <c r="E106" s="102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86"/>
      <c r="AO106" s="79"/>
      <c r="AP106" s="79"/>
      <c r="AQ106" s="79"/>
      <c r="AR106" s="79"/>
      <c r="AS106" s="79"/>
      <c r="AT106" s="79"/>
      <c r="AU106" s="78"/>
      <c r="AV106" s="78"/>
      <c r="AW106" s="78"/>
      <c r="AX106" s="78"/>
      <c r="AY106" s="78"/>
      <c r="AZ106" s="78"/>
      <c r="BA106" s="78"/>
      <c r="BB106" s="78"/>
      <c r="BC106" s="78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5"/>
      <c r="BY106" s="175"/>
      <c r="BZ106" s="175"/>
      <c r="CA106" s="175"/>
      <c r="CB106" s="175"/>
    </row>
    <row r="107" spans="1:80" s="31" customFormat="1" ht="32.450000000000003" customHeight="1">
      <c r="A107" s="369" t="s">
        <v>595</v>
      </c>
      <c r="B107" s="369"/>
      <c r="C107" s="369"/>
      <c r="D107" s="369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69"/>
      <c r="AQ107" s="369"/>
      <c r="AR107" s="369"/>
      <c r="AS107" s="369"/>
      <c r="AT107" s="369"/>
      <c r="AU107" s="369"/>
      <c r="AV107" s="369"/>
      <c r="AW107" s="369"/>
      <c r="AX107" s="369"/>
      <c r="AY107" s="369"/>
      <c r="AZ107" s="369"/>
      <c r="BA107" s="369"/>
      <c r="BB107" s="369"/>
      <c r="BC107" s="369"/>
      <c r="BD107" s="369"/>
      <c r="BE107" s="369"/>
      <c r="BF107" s="369"/>
      <c r="BG107" s="369"/>
      <c r="BH107" s="369"/>
      <c r="BI107" s="369"/>
      <c r="BJ107" s="369"/>
      <c r="BK107" s="369"/>
      <c r="BL107" s="369"/>
      <c r="BM107" s="369"/>
      <c r="BN107" s="369"/>
      <c r="BO107" s="369"/>
      <c r="BP107" s="369"/>
      <c r="BQ107" s="369"/>
      <c r="BR107" s="369"/>
      <c r="BS107" s="369"/>
      <c r="BT107" s="369"/>
      <c r="BU107" s="369"/>
      <c r="BV107" s="369"/>
      <c r="BW107" s="369"/>
      <c r="BX107" s="369"/>
      <c r="BY107" s="369"/>
      <c r="BZ107" s="369"/>
      <c r="CA107" s="369"/>
      <c r="CB107" s="369"/>
    </row>
    <row r="108" spans="1:80" s="31" customFormat="1" ht="1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</row>
    <row r="109" spans="1:80" s="31" customFormat="1" ht="15">
      <c r="A109" s="370" t="s">
        <v>187</v>
      </c>
      <c r="B109" s="371"/>
      <c r="C109" s="371"/>
      <c r="D109" s="372"/>
      <c r="E109" s="379" t="s">
        <v>166</v>
      </c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40"/>
      <c r="AH109" s="340"/>
      <c r="AI109" s="340"/>
      <c r="AJ109" s="340"/>
      <c r="AK109" s="340"/>
      <c r="AL109" s="340"/>
      <c r="AM109" s="340"/>
      <c r="AN109" s="379" t="s">
        <v>173</v>
      </c>
      <c r="AO109" s="340"/>
      <c r="AP109" s="340"/>
      <c r="AQ109" s="340"/>
      <c r="AR109" s="340"/>
      <c r="AS109" s="340"/>
      <c r="AT109" s="340"/>
      <c r="AU109" s="379" t="s">
        <v>229</v>
      </c>
      <c r="AV109" s="340"/>
      <c r="AW109" s="340"/>
      <c r="AX109" s="340"/>
      <c r="AY109" s="340"/>
      <c r="AZ109" s="340"/>
      <c r="BA109" s="340"/>
      <c r="BB109" s="340"/>
      <c r="BC109" s="340"/>
      <c r="BD109" s="379" t="s">
        <v>315</v>
      </c>
      <c r="BE109" s="340"/>
      <c r="BF109" s="340"/>
      <c r="BG109" s="340"/>
      <c r="BH109" s="340"/>
      <c r="BI109" s="340"/>
      <c r="BJ109" s="340"/>
      <c r="BK109" s="340"/>
      <c r="BL109" s="340"/>
      <c r="BM109" s="340"/>
      <c r="BN109" s="340"/>
      <c r="BO109" s="340"/>
      <c r="BP109" s="340"/>
      <c r="BQ109" s="340"/>
      <c r="BR109" s="340"/>
      <c r="BS109" s="340"/>
      <c r="BT109" s="340"/>
      <c r="BU109" s="340"/>
      <c r="BV109" s="340"/>
      <c r="BW109" s="340"/>
      <c r="BX109" s="340"/>
      <c r="BY109" s="340"/>
      <c r="BZ109" s="340"/>
      <c r="CA109" s="340"/>
      <c r="CB109" s="340"/>
    </row>
    <row r="110" spans="1:80" s="31" customFormat="1" ht="15">
      <c r="A110" s="373"/>
      <c r="B110" s="374"/>
      <c r="C110" s="374"/>
      <c r="D110" s="375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I110" s="340"/>
      <c r="AJ110" s="340"/>
      <c r="AK110" s="340"/>
      <c r="AL110" s="340"/>
      <c r="AM110" s="340"/>
      <c r="AN110" s="340"/>
      <c r="AO110" s="340"/>
      <c r="AP110" s="340"/>
      <c r="AQ110" s="340"/>
      <c r="AR110" s="340"/>
      <c r="AS110" s="340"/>
      <c r="AT110" s="340"/>
      <c r="AU110" s="340"/>
      <c r="AV110" s="340"/>
      <c r="AW110" s="340"/>
      <c r="AX110" s="340"/>
      <c r="AY110" s="340"/>
      <c r="AZ110" s="340"/>
      <c r="BA110" s="340"/>
      <c r="BB110" s="340"/>
      <c r="BC110" s="340"/>
      <c r="BD110" s="721" t="s">
        <v>276</v>
      </c>
      <c r="BE110" s="721"/>
      <c r="BF110" s="721"/>
      <c r="BG110" s="721"/>
      <c r="BH110" s="721"/>
      <c r="BI110" s="721"/>
      <c r="BJ110" s="721"/>
      <c r="BK110" s="721"/>
      <c r="BL110" s="721"/>
      <c r="BM110" s="721"/>
      <c r="BN110" s="379" t="s">
        <v>274</v>
      </c>
      <c r="BO110" s="340"/>
      <c r="BP110" s="340"/>
      <c r="BQ110" s="340"/>
      <c r="BR110" s="340"/>
      <c r="BS110" s="340"/>
      <c r="BT110" s="340"/>
      <c r="BU110" s="340"/>
      <c r="BV110" s="340"/>
      <c r="BW110" s="340"/>
      <c r="BX110" s="340"/>
      <c r="BY110" s="340"/>
      <c r="BZ110" s="340"/>
      <c r="CA110" s="340"/>
      <c r="CB110" s="340"/>
    </row>
    <row r="111" spans="1:80" s="31" customFormat="1" ht="15">
      <c r="A111" s="376"/>
      <c r="B111" s="377"/>
      <c r="C111" s="377"/>
      <c r="D111" s="378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0"/>
      <c r="AH111" s="340"/>
      <c r="AI111" s="340"/>
      <c r="AJ111" s="340"/>
      <c r="AK111" s="340"/>
      <c r="AL111" s="340"/>
      <c r="AM111" s="340"/>
      <c r="AN111" s="340"/>
      <c r="AO111" s="340"/>
      <c r="AP111" s="340"/>
      <c r="AQ111" s="340"/>
      <c r="AR111" s="340"/>
      <c r="AS111" s="340"/>
      <c r="AT111" s="340"/>
      <c r="AU111" s="340"/>
      <c r="AV111" s="340"/>
      <c r="AW111" s="340"/>
      <c r="AX111" s="340"/>
      <c r="AY111" s="340"/>
      <c r="AZ111" s="340"/>
      <c r="BA111" s="340"/>
      <c r="BB111" s="340"/>
      <c r="BC111" s="340"/>
      <c r="BD111" s="721"/>
      <c r="BE111" s="721"/>
      <c r="BF111" s="721"/>
      <c r="BG111" s="721"/>
      <c r="BH111" s="721"/>
      <c r="BI111" s="721"/>
      <c r="BJ111" s="721"/>
      <c r="BK111" s="721"/>
      <c r="BL111" s="721"/>
      <c r="BM111" s="721"/>
      <c r="BN111" s="379" t="s">
        <v>485</v>
      </c>
      <c r="BO111" s="340"/>
      <c r="BP111" s="340"/>
      <c r="BQ111" s="340"/>
      <c r="BR111" s="340"/>
      <c r="BS111" s="340"/>
      <c r="BT111" s="340"/>
      <c r="BU111" s="340"/>
      <c r="BV111" s="340"/>
      <c r="BW111" s="379" t="s">
        <v>518</v>
      </c>
      <c r="BX111" s="340"/>
      <c r="BY111" s="340"/>
      <c r="BZ111" s="340"/>
      <c r="CA111" s="340"/>
      <c r="CB111" s="340"/>
    </row>
    <row r="112" spans="1:80" s="31" customFormat="1" ht="15">
      <c r="A112" s="361">
        <v>1</v>
      </c>
      <c r="B112" s="362"/>
      <c r="C112" s="362"/>
      <c r="D112" s="363"/>
      <c r="E112" s="346">
        <v>2</v>
      </c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7"/>
      <c r="V112" s="347"/>
      <c r="W112" s="347"/>
      <c r="X112" s="347"/>
      <c r="Y112" s="347"/>
      <c r="Z112" s="347"/>
      <c r="AA112" s="347"/>
      <c r="AB112" s="347"/>
      <c r="AC112" s="347"/>
      <c r="AD112" s="347"/>
      <c r="AE112" s="347"/>
      <c r="AF112" s="347"/>
      <c r="AG112" s="347"/>
      <c r="AH112" s="347"/>
      <c r="AI112" s="347"/>
      <c r="AJ112" s="347"/>
      <c r="AK112" s="347"/>
      <c r="AL112" s="347"/>
      <c r="AM112" s="347"/>
      <c r="AN112" s="346">
        <v>3</v>
      </c>
      <c r="AO112" s="347"/>
      <c r="AP112" s="347"/>
      <c r="AQ112" s="347"/>
      <c r="AR112" s="347"/>
      <c r="AS112" s="347"/>
      <c r="AT112" s="347"/>
      <c r="AU112" s="348">
        <v>4</v>
      </c>
      <c r="AV112" s="348"/>
      <c r="AW112" s="348"/>
      <c r="AX112" s="348"/>
      <c r="AY112" s="348"/>
      <c r="AZ112" s="348"/>
      <c r="BA112" s="348"/>
      <c r="BB112" s="348"/>
      <c r="BC112" s="348"/>
      <c r="BD112" s="348">
        <v>5</v>
      </c>
      <c r="BE112" s="348"/>
      <c r="BF112" s="348"/>
      <c r="BG112" s="348"/>
      <c r="BH112" s="348"/>
      <c r="BI112" s="348"/>
      <c r="BJ112" s="348"/>
      <c r="BK112" s="348"/>
      <c r="BL112" s="348"/>
      <c r="BM112" s="348"/>
      <c r="BN112" s="348">
        <v>6</v>
      </c>
      <c r="BO112" s="348"/>
      <c r="BP112" s="348"/>
      <c r="BQ112" s="348"/>
      <c r="BR112" s="348"/>
      <c r="BS112" s="348"/>
      <c r="BT112" s="348"/>
      <c r="BU112" s="348"/>
      <c r="BV112" s="348"/>
      <c r="BW112" s="348">
        <v>7</v>
      </c>
      <c r="BX112" s="348"/>
      <c r="BY112" s="348"/>
      <c r="BZ112" s="348"/>
      <c r="CA112" s="348"/>
      <c r="CB112" s="348"/>
    </row>
    <row r="113" spans="1:80" s="31" customFormat="1" ht="24" customHeight="1">
      <c r="A113" s="341" t="s">
        <v>197</v>
      </c>
      <c r="B113" s="342"/>
      <c r="C113" s="342"/>
      <c r="D113" s="343"/>
      <c r="E113" s="384" t="s">
        <v>596</v>
      </c>
      <c r="F113" s="385"/>
      <c r="G113" s="385"/>
      <c r="H113" s="385"/>
      <c r="I113" s="385"/>
      <c r="J113" s="385"/>
      <c r="K113" s="385"/>
      <c r="L113" s="385"/>
      <c r="M113" s="385"/>
      <c r="N113" s="385"/>
      <c r="O113" s="385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I113" s="385"/>
      <c r="AJ113" s="385"/>
      <c r="AK113" s="385"/>
      <c r="AL113" s="385"/>
      <c r="AM113" s="385"/>
      <c r="AN113" s="346"/>
      <c r="AO113" s="347"/>
      <c r="AP113" s="347"/>
      <c r="AQ113" s="347"/>
      <c r="AR113" s="347"/>
      <c r="AS113" s="347"/>
      <c r="AT113" s="347"/>
      <c r="AU113" s="606"/>
      <c r="AV113" s="606"/>
      <c r="AW113" s="606"/>
      <c r="AX113" s="606"/>
      <c r="AY113" s="606"/>
      <c r="AZ113" s="606"/>
      <c r="BA113" s="606"/>
      <c r="BB113" s="606"/>
      <c r="BC113" s="606"/>
      <c r="BD113" s="349">
        <v>35662.18</v>
      </c>
      <c r="BE113" s="349"/>
      <c r="BF113" s="349"/>
      <c r="BG113" s="349"/>
      <c r="BH113" s="349"/>
      <c r="BI113" s="349"/>
      <c r="BJ113" s="349"/>
      <c r="BK113" s="349"/>
      <c r="BL113" s="349"/>
      <c r="BM113" s="349"/>
      <c r="BN113" s="349"/>
      <c r="BO113" s="349"/>
      <c r="BP113" s="349"/>
      <c r="BQ113" s="349"/>
      <c r="BR113" s="349"/>
      <c r="BS113" s="349"/>
      <c r="BT113" s="349"/>
      <c r="BU113" s="349"/>
      <c r="BV113" s="349"/>
      <c r="BW113" s="349"/>
      <c r="BX113" s="349"/>
      <c r="BY113" s="349"/>
      <c r="BZ113" s="349"/>
      <c r="CA113" s="349"/>
      <c r="CB113" s="349"/>
    </row>
    <row r="114" spans="1:80" s="31" customFormat="1" ht="15">
      <c r="A114" s="350"/>
      <c r="B114" s="351"/>
      <c r="C114" s="351"/>
      <c r="D114" s="352"/>
      <c r="E114" s="353" t="s">
        <v>168</v>
      </c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4"/>
      <c r="Y114" s="354"/>
      <c r="Z114" s="354"/>
      <c r="AA114" s="354"/>
      <c r="AB114" s="354"/>
      <c r="AC114" s="354"/>
      <c r="AD114" s="354"/>
      <c r="AE114" s="354"/>
      <c r="AF114" s="354"/>
      <c r="AG114" s="354"/>
      <c r="AH114" s="354"/>
      <c r="AI114" s="354"/>
      <c r="AJ114" s="354"/>
      <c r="AK114" s="354"/>
      <c r="AL114" s="354"/>
      <c r="AM114" s="354"/>
      <c r="AN114" s="355" t="s">
        <v>5</v>
      </c>
      <c r="AO114" s="356"/>
      <c r="AP114" s="356"/>
      <c r="AQ114" s="356"/>
      <c r="AR114" s="356"/>
      <c r="AS114" s="356" t="s">
        <v>5</v>
      </c>
      <c r="AT114" s="356"/>
      <c r="AU114" s="357" t="s">
        <v>5</v>
      </c>
      <c r="AV114" s="358"/>
      <c r="AW114" s="358"/>
      <c r="AX114" s="358"/>
      <c r="AY114" s="358"/>
      <c r="AZ114" s="358"/>
      <c r="BA114" s="358"/>
      <c r="BB114" s="358"/>
      <c r="BC114" s="359" t="s">
        <v>5</v>
      </c>
      <c r="BD114" s="360">
        <f>SUM(BD113:BD113)</f>
        <v>35662.18</v>
      </c>
      <c r="BE114" s="360"/>
      <c r="BF114" s="360"/>
      <c r="BG114" s="360"/>
      <c r="BH114" s="360"/>
      <c r="BI114" s="360"/>
      <c r="BJ114" s="360"/>
      <c r="BK114" s="360"/>
      <c r="BL114" s="360"/>
      <c r="BM114" s="360"/>
      <c r="BN114" s="360">
        <f>SUM(BN113:BN113)</f>
        <v>0</v>
      </c>
      <c r="BO114" s="360"/>
      <c r="BP114" s="360"/>
      <c r="BQ114" s="360"/>
      <c r="BR114" s="360"/>
      <c r="BS114" s="360"/>
      <c r="BT114" s="360"/>
      <c r="BU114" s="360"/>
      <c r="BV114" s="360"/>
      <c r="BW114" s="360">
        <f>SUM(BW113:BW113)</f>
        <v>0</v>
      </c>
      <c r="BX114" s="360"/>
      <c r="BY114" s="360"/>
      <c r="BZ114" s="360"/>
      <c r="CA114" s="360"/>
      <c r="CB114" s="360"/>
    </row>
    <row r="115" spans="1:80" ht="17.25" customHeight="1">
      <c r="A115" s="597" t="s">
        <v>582</v>
      </c>
      <c r="B115" s="597"/>
      <c r="C115" s="597"/>
      <c r="D115" s="597"/>
      <c r="E115" s="597"/>
      <c r="F115" s="597"/>
      <c r="G115" s="597"/>
      <c r="H115" s="597"/>
      <c r="I115" s="597"/>
      <c r="J115" s="597"/>
      <c r="K115" s="597"/>
      <c r="L115" s="597"/>
      <c r="M115" s="597"/>
      <c r="N115" s="597"/>
      <c r="O115" s="597"/>
      <c r="P115" s="597"/>
      <c r="Q115" s="597"/>
      <c r="R115" s="597"/>
      <c r="S115" s="597"/>
      <c r="T115" s="597"/>
      <c r="U115" s="597"/>
      <c r="V115" s="597"/>
      <c r="W115" s="597"/>
      <c r="X115" s="597"/>
      <c r="Y115" s="597"/>
      <c r="Z115" s="597"/>
      <c r="AA115" s="597"/>
      <c r="AB115" s="597"/>
      <c r="AC115" s="597"/>
      <c r="AD115" s="597"/>
      <c r="AE115" s="597"/>
      <c r="AF115" s="597"/>
      <c r="AG115" s="597"/>
      <c r="AH115" s="597"/>
      <c r="AI115" s="597"/>
      <c r="AJ115" s="597"/>
      <c r="AK115" s="597"/>
      <c r="AL115" s="597"/>
      <c r="AM115" s="597"/>
      <c r="AN115" s="597"/>
      <c r="AO115" s="597"/>
      <c r="AP115" s="597"/>
      <c r="AQ115" s="597"/>
      <c r="AR115" s="597"/>
      <c r="AS115" s="597"/>
      <c r="AT115" s="597"/>
      <c r="AU115" s="597"/>
      <c r="AV115" s="597"/>
      <c r="AW115" s="597"/>
      <c r="AX115" s="597"/>
      <c r="AY115" s="597"/>
      <c r="AZ115" s="597"/>
      <c r="BA115" s="597"/>
      <c r="BB115" s="597"/>
      <c r="BC115" s="597"/>
      <c r="BD115" s="597"/>
      <c r="BE115" s="597"/>
      <c r="BF115" s="597"/>
      <c r="BG115" s="506">
        <v>80662.179999999993</v>
      </c>
      <c r="BH115" s="506"/>
      <c r="BI115" s="506"/>
      <c r="BJ115" s="506"/>
      <c r="BK115" s="506"/>
      <c r="BL115" s="506"/>
      <c r="BM115" s="506"/>
      <c r="BN115" s="506"/>
      <c r="BO115" s="506"/>
      <c r="BP115" s="506"/>
      <c r="BQ115" s="506"/>
      <c r="BR115" s="506"/>
      <c r="BS115" s="506"/>
      <c r="BT115" s="506"/>
      <c r="BU115" s="506"/>
      <c r="BV115" s="506"/>
      <c r="BW115" s="506"/>
      <c r="BX115" s="506"/>
      <c r="BY115" s="506"/>
      <c r="BZ115" s="506"/>
      <c r="CA115" s="506"/>
      <c r="CB115" s="506"/>
    </row>
    <row r="116" spans="1:80" ht="14.25">
      <c r="A116" s="597" t="s">
        <v>251</v>
      </c>
      <c r="B116" s="597"/>
      <c r="C116" s="597"/>
      <c r="D116" s="597"/>
      <c r="E116" s="597"/>
      <c r="F116" s="597"/>
      <c r="G116" s="597"/>
      <c r="H116" s="597"/>
      <c r="I116" s="597"/>
      <c r="J116" s="597"/>
      <c r="K116" s="597"/>
      <c r="L116" s="597"/>
      <c r="M116" s="597"/>
      <c r="N116" s="597"/>
      <c r="O116" s="597"/>
      <c r="P116" s="597"/>
      <c r="Q116" s="597"/>
      <c r="R116" s="597"/>
      <c r="S116" s="597"/>
      <c r="T116" s="597"/>
      <c r="U116" s="597"/>
      <c r="V116" s="597"/>
      <c r="W116" s="597"/>
      <c r="X116" s="597"/>
      <c r="Y116" s="597"/>
      <c r="Z116" s="597"/>
      <c r="AA116" s="597"/>
      <c r="AB116" s="597"/>
      <c r="AC116" s="597"/>
      <c r="AD116" s="597"/>
      <c r="AE116" s="597"/>
      <c r="AF116" s="597"/>
      <c r="AG116" s="597"/>
      <c r="AH116" s="597"/>
      <c r="AI116" s="597"/>
      <c r="AJ116" s="597"/>
      <c r="AK116" s="597"/>
      <c r="AL116" s="597"/>
      <c r="AM116" s="597"/>
      <c r="AN116" s="597"/>
      <c r="AO116" s="597"/>
      <c r="AP116" s="597"/>
      <c r="AQ116" s="597"/>
      <c r="AR116" s="597"/>
      <c r="AS116" s="597"/>
      <c r="AT116" s="597"/>
      <c r="AU116" s="597"/>
      <c r="AV116" s="597"/>
      <c r="AW116" s="597"/>
      <c r="AX116" s="597"/>
      <c r="AY116" s="597"/>
      <c r="AZ116" s="597"/>
      <c r="BA116" s="597"/>
      <c r="BB116" s="597"/>
      <c r="BC116" s="597"/>
      <c r="BD116" s="597"/>
      <c r="BE116" s="597"/>
      <c r="BF116" s="597"/>
      <c r="BG116" s="506">
        <f>BD16+BE34+BD45+BD54+BD65+BE95+BD105+BD114</f>
        <v>178662.18</v>
      </c>
      <c r="BH116" s="506"/>
      <c r="BI116" s="506"/>
      <c r="BJ116" s="506"/>
      <c r="BK116" s="506"/>
      <c r="BL116" s="506"/>
      <c r="BM116" s="506"/>
      <c r="BN116" s="506"/>
      <c r="BO116" s="506"/>
      <c r="BP116" s="506"/>
      <c r="BQ116" s="506"/>
      <c r="BR116" s="506"/>
      <c r="BS116" s="506"/>
      <c r="BT116" s="506"/>
      <c r="BU116" s="506"/>
      <c r="BV116" s="506"/>
      <c r="BW116" s="506"/>
      <c r="BX116" s="506"/>
      <c r="BY116" s="506"/>
      <c r="BZ116" s="506"/>
      <c r="CA116" s="506"/>
      <c r="CB116" s="506"/>
    </row>
    <row r="117" spans="1:80" ht="14.25">
      <c r="A117" s="597" t="s">
        <v>182</v>
      </c>
      <c r="B117" s="597"/>
      <c r="C117" s="597"/>
      <c r="D117" s="597"/>
      <c r="E117" s="597"/>
      <c r="F117" s="597"/>
      <c r="G117" s="597"/>
      <c r="H117" s="597"/>
      <c r="I117" s="597"/>
      <c r="J117" s="597"/>
      <c r="K117" s="597"/>
      <c r="L117" s="597"/>
      <c r="M117" s="597"/>
      <c r="N117" s="597"/>
      <c r="O117" s="597"/>
      <c r="P117" s="597"/>
      <c r="Q117" s="597"/>
      <c r="R117" s="597"/>
      <c r="S117" s="597"/>
      <c r="T117" s="597"/>
      <c r="U117" s="597"/>
      <c r="V117" s="597"/>
      <c r="W117" s="597"/>
      <c r="X117" s="597"/>
      <c r="Y117" s="597"/>
      <c r="Z117" s="597"/>
      <c r="AA117" s="597"/>
      <c r="AB117" s="597"/>
      <c r="AC117" s="597"/>
      <c r="AD117" s="597"/>
      <c r="AE117" s="597"/>
      <c r="AF117" s="597"/>
      <c r="AG117" s="597"/>
      <c r="AH117" s="597"/>
      <c r="AI117" s="597"/>
      <c r="AJ117" s="597"/>
      <c r="AK117" s="597"/>
      <c r="AL117" s="597"/>
      <c r="AM117" s="597"/>
      <c r="AN117" s="597"/>
      <c r="AO117" s="597"/>
      <c r="AP117" s="597"/>
      <c r="AQ117" s="597"/>
      <c r="AR117" s="597"/>
      <c r="AS117" s="597"/>
      <c r="AT117" s="597"/>
      <c r="AU117" s="597"/>
      <c r="AV117" s="597"/>
      <c r="AW117" s="597"/>
      <c r="AX117" s="597"/>
      <c r="AY117" s="597"/>
      <c r="AZ117" s="597"/>
      <c r="BA117" s="597"/>
      <c r="BB117" s="597"/>
      <c r="BC117" s="597"/>
      <c r="BD117" s="597"/>
      <c r="BE117" s="597"/>
      <c r="BF117" s="597"/>
      <c r="BG117" s="506">
        <f>BE77</f>
        <v>0</v>
      </c>
      <c r="BH117" s="506"/>
      <c r="BI117" s="506"/>
      <c r="BJ117" s="506"/>
      <c r="BK117" s="506"/>
      <c r="BL117" s="506"/>
      <c r="BM117" s="506"/>
      <c r="BN117" s="506"/>
      <c r="BO117" s="506"/>
      <c r="BP117" s="506"/>
      <c r="BQ117" s="506"/>
      <c r="BR117" s="506"/>
      <c r="BS117" s="506"/>
      <c r="BT117" s="506"/>
      <c r="BU117" s="506"/>
      <c r="BV117" s="506"/>
      <c r="BW117" s="506"/>
      <c r="BX117" s="506"/>
      <c r="BY117" s="506"/>
      <c r="BZ117" s="506"/>
      <c r="CA117" s="506"/>
      <c r="CB117" s="506"/>
    </row>
    <row r="118" spans="1:80" ht="14.25">
      <c r="A118" s="597" t="s">
        <v>574</v>
      </c>
      <c r="B118" s="597"/>
      <c r="C118" s="597"/>
      <c r="D118" s="597"/>
      <c r="E118" s="597"/>
      <c r="F118" s="597"/>
      <c r="G118" s="597"/>
      <c r="H118" s="597"/>
      <c r="I118" s="597"/>
      <c r="J118" s="597"/>
      <c r="K118" s="597"/>
      <c r="L118" s="597"/>
      <c r="M118" s="597"/>
      <c r="N118" s="597"/>
      <c r="O118" s="597"/>
      <c r="P118" s="597"/>
      <c r="Q118" s="597"/>
      <c r="R118" s="597"/>
      <c r="S118" s="597"/>
      <c r="T118" s="597"/>
      <c r="U118" s="597"/>
      <c r="V118" s="597"/>
      <c r="W118" s="597"/>
      <c r="X118" s="597"/>
      <c r="Y118" s="597"/>
      <c r="Z118" s="597"/>
      <c r="AA118" s="597"/>
      <c r="AB118" s="597"/>
      <c r="AC118" s="597"/>
      <c r="AD118" s="597"/>
      <c r="AE118" s="597"/>
      <c r="AF118" s="597"/>
      <c r="AG118" s="597"/>
      <c r="AH118" s="597"/>
      <c r="AI118" s="597"/>
      <c r="AJ118" s="597"/>
      <c r="AK118" s="597"/>
      <c r="AL118" s="597"/>
      <c r="AM118" s="597"/>
      <c r="AN118" s="597"/>
      <c r="AO118" s="597"/>
      <c r="AP118" s="597"/>
      <c r="AQ118" s="597"/>
      <c r="AR118" s="597"/>
      <c r="AS118" s="597"/>
      <c r="AT118" s="597"/>
      <c r="AU118" s="597"/>
      <c r="AV118" s="597"/>
      <c r="AW118" s="597"/>
      <c r="AX118" s="597"/>
      <c r="AY118" s="597"/>
      <c r="AZ118" s="597"/>
      <c r="BA118" s="597"/>
      <c r="BB118" s="597"/>
      <c r="BC118" s="597"/>
      <c r="BD118" s="597"/>
      <c r="BE118" s="597"/>
      <c r="BF118" s="597"/>
      <c r="BG118" s="506">
        <f>BD16+BE34+BD45+BD54+BD65+BE95+BD105+BD114</f>
        <v>178662.18</v>
      </c>
      <c r="BH118" s="506"/>
      <c r="BI118" s="506"/>
      <c r="BJ118" s="506"/>
      <c r="BK118" s="506"/>
      <c r="BL118" s="506"/>
      <c r="BM118" s="506"/>
      <c r="BN118" s="506"/>
      <c r="BO118" s="506"/>
      <c r="BP118" s="506"/>
      <c r="BQ118" s="506"/>
      <c r="BR118" s="506"/>
      <c r="BS118" s="506"/>
      <c r="BT118" s="506"/>
      <c r="BU118" s="506"/>
      <c r="BV118" s="506"/>
      <c r="BW118" s="506"/>
      <c r="BX118" s="506"/>
      <c r="BY118" s="506"/>
      <c r="BZ118" s="506"/>
      <c r="CA118" s="506"/>
      <c r="CB118" s="506"/>
    </row>
    <row r="119" spans="1:80" ht="14.25">
      <c r="A119" s="597" t="s">
        <v>575</v>
      </c>
      <c r="B119" s="597"/>
      <c r="C119" s="597"/>
      <c r="D119" s="597"/>
      <c r="E119" s="597"/>
      <c r="F119" s="597"/>
      <c r="G119" s="597"/>
      <c r="H119" s="597"/>
      <c r="I119" s="597"/>
      <c r="J119" s="597"/>
      <c r="K119" s="597"/>
      <c r="L119" s="597"/>
      <c r="M119" s="597"/>
      <c r="N119" s="597"/>
      <c r="O119" s="597"/>
      <c r="P119" s="597"/>
      <c r="Q119" s="597"/>
      <c r="R119" s="597"/>
      <c r="S119" s="597"/>
      <c r="T119" s="597"/>
      <c r="U119" s="597"/>
      <c r="V119" s="597"/>
      <c r="W119" s="597"/>
      <c r="X119" s="597"/>
      <c r="Y119" s="597"/>
      <c r="Z119" s="597"/>
      <c r="AA119" s="597"/>
      <c r="AB119" s="597"/>
      <c r="AC119" s="597"/>
      <c r="AD119" s="597"/>
      <c r="AE119" s="597"/>
      <c r="AF119" s="597"/>
      <c r="AG119" s="597"/>
      <c r="AH119" s="597"/>
      <c r="AI119" s="597"/>
      <c r="AJ119" s="597"/>
      <c r="AK119" s="597"/>
      <c r="AL119" s="597"/>
      <c r="AM119" s="597"/>
      <c r="AN119" s="597"/>
      <c r="AO119" s="597"/>
      <c r="AP119" s="597"/>
      <c r="AQ119" s="597"/>
      <c r="AR119" s="597"/>
      <c r="AS119" s="597"/>
      <c r="AT119" s="597"/>
      <c r="AU119" s="597"/>
      <c r="AV119" s="597"/>
      <c r="AW119" s="597"/>
      <c r="AX119" s="597"/>
      <c r="AY119" s="597"/>
      <c r="AZ119" s="597"/>
      <c r="BA119" s="597"/>
      <c r="BB119" s="597"/>
      <c r="BC119" s="597"/>
      <c r="BD119" s="597"/>
      <c r="BE119" s="597"/>
      <c r="BF119" s="597"/>
      <c r="BG119" s="506">
        <f>BE77</f>
        <v>0</v>
      </c>
      <c r="BH119" s="506"/>
      <c r="BI119" s="506"/>
      <c r="BJ119" s="506"/>
      <c r="BK119" s="506"/>
      <c r="BL119" s="506"/>
      <c r="BM119" s="506"/>
      <c r="BN119" s="506"/>
      <c r="BO119" s="506"/>
      <c r="BP119" s="506"/>
      <c r="BQ119" s="506"/>
      <c r="BR119" s="506"/>
      <c r="BS119" s="506"/>
      <c r="BT119" s="506"/>
      <c r="BU119" s="506"/>
      <c r="BV119" s="506"/>
      <c r="BW119" s="506"/>
      <c r="BX119" s="506"/>
      <c r="BY119" s="506"/>
      <c r="BZ119" s="506"/>
      <c r="CA119" s="506"/>
      <c r="CB119" s="506"/>
    </row>
    <row r="120" spans="1:80" ht="14.25">
      <c r="A120" s="597" t="s">
        <v>544</v>
      </c>
      <c r="B120" s="597"/>
      <c r="C120" s="597"/>
      <c r="D120" s="597"/>
      <c r="E120" s="597"/>
      <c r="F120" s="597"/>
      <c r="G120" s="597"/>
      <c r="H120" s="597"/>
      <c r="I120" s="597"/>
      <c r="J120" s="597"/>
      <c r="K120" s="597"/>
      <c r="L120" s="597"/>
      <c r="M120" s="597"/>
      <c r="N120" s="597"/>
      <c r="O120" s="597"/>
      <c r="P120" s="597"/>
      <c r="Q120" s="597"/>
      <c r="R120" s="597"/>
      <c r="S120" s="597"/>
      <c r="T120" s="597"/>
      <c r="U120" s="597"/>
      <c r="V120" s="597"/>
      <c r="W120" s="597"/>
      <c r="X120" s="597"/>
      <c r="Y120" s="597"/>
      <c r="Z120" s="597"/>
      <c r="AA120" s="597"/>
      <c r="AB120" s="597"/>
      <c r="AC120" s="597"/>
      <c r="AD120" s="597"/>
      <c r="AE120" s="597"/>
      <c r="AF120" s="597"/>
      <c r="AG120" s="597"/>
      <c r="AH120" s="597"/>
      <c r="AI120" s="597"/>
      <c r="AJ120" s="597"/>
      <c r="AK120" s="597"/>
      <c r="AL120" s="597"/>
      <c r="AM120" s="597"/>
      <c r="AN120" s="597"/>
      <c r="AO120" s="597"/>
      <c r="AP120" s="597"/>
      <c r="AQ120" s="597"/>
      <c r="AR120" s="597"/>
      <c r="AS120" s="597"/>
      <c r="AT120" s="597"/>
      <c r="AU120" s="597"/>
      <c r="AV120" s="597"/>
      <c r="AW120" s="597"/>
      <c r="AX120" s="597"/>
      <c r="AY120" s="597"/>
      <c r="AZ120" s="597"/>
      <c r="BA120" s="597"/>
      <c r="BB120" s="597"/>
      <c r="BC120" s="597"/>
      <c r="BD120" s="597"/>
      <c r="BE120" s="597"/>
      <c r="BF120" s="597"/>
      <c r="BG120" s="506">
        <f>BG116+BG117</f>
        <v>178662.18</v>
      </c>
      <c r="BH120" s="506"/>
      <c r="BI120" s="506"/>
      <c r="BJ120" s="506"/>
      <c r="BK120" s="506"/>
      <c r="BL120" s="506"/>
      <c r="BM120" s="506"/>
      <c r="BN120" s="506"/>
      <c r="BO120" s="506"/>
      <c r="BP120" s="506"/>
      <c r="BQ120" s="506"/>
      <c r="BR120" s="506"/>
      <c r="BS120" s="506"/>
      <c r="BT120" s="506"/>
      <c r="BU120" s="506"/>
      <c r="BV120" s="506"/>
      <c r="BW120" s="506"/>
      <c r="BX120" s="506"/>
      <c r="BY120" s="506"/>
      <c r="BZ120" s="506"/>
      <c r="CA120" s="506"/>
      <c r="CB120" s="506"/>
    </row>
    <row r="121" spans="1:80" ht="14.25">
      <c r="A121" s="597" t="s">
        <v>576</v>
      </c>
      <c r="B121" s="597"/>
      <c r="C121" s="597"/>
      <c r="D121" s="597"/>
      <c r="E121" s="597"/>
      <c r="F121" s="597"/>
      <c r="G121" s="597"/>
      <c r="H121" s="597"/>
      <c r="I121" s="597"/>
      <c r="J121" s="597"/>
      <c r="K121" s="597"/>
      <c r="L121" s="597"/>
      <c r="M121" s="597"/>
      <c r="N121" s="597"/>
      <c r="O121" s="597"/>
      <c r="P121" s="597"/>
      <c r="Q121" s="597"/>
      <c r="R121" s="597"/>
      <c r="S121" s="597"/>
      <c r="T121" s="597"/>
      <c r="U121" s="597"/>
      <c r="V121" s="597"/>
      <c r="W121" s="597"/>
      <c r="X121" s="597"/>
      <c r="Y121" s="597"/>
      <c r="Z121" s="597"/>
      <c r="AA121" s="597"/>
      <c r="AB121" s="597"/>
      <c r="AC121" s="597"/>
      <c r="AD121" s="597"/>
      <c r="AE121" s="597"/>
      <c r="AF121" s="597"/>
      <c r="AG121" s="597"/>
      <c r="AH121" s="597"/>
      <c r="AI121" s="597"/>
      <c r="AJ121" s="597"/>
      <c r="AK121" s="597"/>
      <c r="AL121" s="597"/>
      <c r="AM121" s="597"/>
      <c r="AN121" s="597"/>
      <c r="AO121" s="597"/>
      <c r="AP121" s="597"/>
      <c r="AQ121" s="597"/>
      <c r="AR121" s="597"/>
      <c r="AS121" s="597"/>
      <c r="AT121" s="597"/>
      <c r="AU121" s="597"/>
      <c r="AV121" s="597"/>
      <c r="AW121" s="597"/>
      <c r="AX121" s="597"/>
      <c r="AY121" s="597"/>
      <c r="AZ121" s="597"/>
      <c r="BA121" s="597"/>
      <c r="BB121" s="597"/>
      <c r="BC121" s="597"/>
      <c r="BD121" s="597"/>
      <c r="BE121" s="597"/>
      <c r="BF121" s="597"/>
      <c r="BG121" s="506">
        <f>BO34+BN45+BN54+BN65</f>
        <v>93000</v>
      </c>
      <c r="BH121" s="506"/>
      <c r="BI121" s="506"/>
      <c r="BJ121" s="506"/>
      <c r="BK121" s="506"/>
      <c r="BL121" s="506"/>
      <c r="BM121" s="506"/>
      <c r="BN121" s="506"/>
      <c r="BO121" s="506"/>
      <c r="BP121" s="506"/>
      <c r="BQ121" s="506"/>
      <c r="BR121" s="506"/>
      <c r="BS121" s="506"/>
      <c r="BT121" s="506"/>
      <c r="BU121" s="506"/>
      <c r="BV121" s="506"/>
      <c r="BW121" s="506"/>
      <c r="BX121" s="506"/>
      <c r="BY121" s="506"/>
      <c r="BZ121" s="506"/>
      <c r="CA121" s="506"/>
      <c r="CB121" s="506"/>
    </row>
    <row r="122" spans="1:80" ht="14.25">
      <c r="A122" s="597" t="s">
        <v>577</v>
      </c>
      <c r="B122" s="597"/>
      <c r="C122" s="597"/>
      <c r="D122" s="597"/>
      <c r="E122" s="597"/>
      <c r="F122" s="597"/>
      <c r="G122" s="597"/>
      <c r="H122" s="597"/>
      <c r="I122" s="597"/>
      <c r="J122" s="597"/>
      <c r="K122" s="597"/>
      <c r="L122" s="597"/>
      <c r="M122" s="597"/>
      <c r="N122" s="597"/>
      <c r="O122" s="597"/>
      <c r="P122" s="597"/>
      <c r="Q122" s="597"/>
      <c r="R122" s="597"/>
      <c r="S122" s="597"/>
      <c r="T122" s="597"/>
      <c r="U122" s="597"/>
      <c r="V122" s="597"/>
      <c r="W122" s="597"/>
      <c r="X122" s="597"/>
      <c r="Y122" s="597"/>
      <c r="Z122" s="597"/>
      <c r="AA122" s="597"/>
      <c r="AB122" s="597"/>
      <c r="AC122" s="597"/>
      <c r="AD122" s="597"/>
      <c r="AE122" s="597"/>
      <c r="AF122" s="597"/>
      <c r="AG122" s="597"/>
      <c r="AH122" s="597"/>
      <c r="AI122" s="597"/>
      <c r="AJ122" s="597"/>
      <c r="AK122" s="597"/>
      <c r="AL122" s="597"/>
      <c r="AM122" s="597"/>
      <c r="AN122" s="597"/>
      <c r="AO122" s="597"/>
      <c r="AP122" s="597"/>
      <c r="AQ122" s="597"/>
      <c r="AR122" s="597"/>
      <c r="AS122" s="597"/>
      <c r="AT122" s="597"/>
      <c r="AU122" s="597"/>
      <c r="AV122" s="597"/>
      <c r="AW122" s="597"/>
      <c r="AX122" s="597"/>
      <c r="AY122" s="597"/>
      <c r="AZ122" s="597"/>
      <c r="BA122" s="597"/>
      <c r="BB122" s="597"/>
      <c r="BC122" s="597"/>
      <c r="BD122" s="597"/>
      <c r="BE122" s="597"/>
      <c r="BF122" s="597"/>
      <c r="BG122" s="506">
        <f>BO77</f>
        <v>5000</v>
      </c>
      <c r="BH122" s="506"/>
      <c r="BI122" s="506"/>
      <c r="BJ122" s="506"/>
      <c r="BK122" s="506"/>
      <c r="BL122" s="506"/>
      <c r="BM122" s="506"/>
      <c r="BN122" s="506"/>
      <c r="BO122" s="506"/>
      <c r="BP122" s="506"/>
      <c r="BQ122" s="506"/>
      <c r="BR122" s="506"/>
      <c r="BS122" s="506"/>
      <c r="BT122" s="506"/>
      <c r="BU122" s="506"/>
      <c r="BV122" s="506"/>
      <c r="BW122" s="506"/>
      <c r="BX122" s="506"/>
      <c r="BY122" s="506"/>
      <c r="BZ122" s="506"/>
      <c r="CA122" s="506"/>
      <c r="CB122" s="506"/>
    </row>
    <row r="123" spans="1:80" ht="14.25">
      <c r="A123" s="597" t="s">
        <v>574</v>
      </c>
      <c r="B123" s="597"/>
      <c r="C123" s="597"/>
      <c r="D123" s="597"/>
      <c r="E123" s="597"/>
      <c r="F123" s="597"/>
      <c r="G123" s="597"/>
      <c r="H123" s="597"/>
      <c r="I123" s="597"/>
      <c r="J123" s="597"/>
      <c r="K123" s="597"/>
      <c r="L123" s="597"/>
      <c r="M123" s="597"/>
      <c r="N123" s="597"/>
      <c r="O123" s="597"/>
      <c r="P123" s="597"/>
      <c r="Q123" s="597"/>
      <c r="R123" s="597"/>
      <c r="S123" s="597"/>
      <c r="T123" s="597"/>
      <c r="U123" s="597"/>
      <c r="V123" s="597"/>
      <c r="W123" s="597"/>
      <c r="X123" s="597"/>
      <c r="Y123" s="597"/>
      <c r="Z123" s="597"/>
      <c r="AA123" s="597"/>
      <c r="AB123" s="597"/>
      <c r="AC123" s="597"/>
      <c r="AD123" s="597"/>
      <c r="AE123" s="597"/>
      <c r="AF123" s="597"/>
      <c r="AG123" s="597"/>
      <c r="AH123" s="597"/>
      <c r="AI123" s="597"/>
      <c r="AJ123" s="597"/>
      <c r="AK123" s="597"/>
      <c r="AL123" s="597"/>
      <c r="AM123" s="597"/>
      <c r="AN123" s="597"/>
      <c r="AO123" s="597"/>
      <c r="AP123" s="597"/>
      <c r="AQ123" s="597"/>
      <c r="AR123" s="597"/>
      <c r="AS123" s="597"/>
      <c r="AT123" s="597"/>
      <c r="AU123" s="597"/>
      <c r="AV123" s="597"/>
      <c r="AW123" s="597"/>
      <c r="AX123" s="597"/>
      <c r="AY123" s="597"/>
      <c r="AZ123" s="597"/>
      <c r="BA123" s="597"/>
      <c r="BB123" s="597"/>
      <c r="BC123" s="597"/>
      <c r="BD123" s="597"/>
      <c r="BE123" s="597"/>
      <c r="BF123" s="597"/>
      <c r="BG123" s="506">
        <f>BO34+BN45+BN54+BN65</f>
        <v>93000</v>
      </c>
      <c r="BH123" s="506"/>
      <c r="BI123" s="506"/>
      <c r="BJ123" s="506"/>
      <c r="BK123" s="506"/>
      <c r="BL123" s="506"/>
      <c r="BM123" s="506"/>
      <c r="BN123" s="506"/>
      <c r="BO123" s="506"/>
      <c r="BP123" s="506"/>
      <c r="BQ123" s="506"/>
      <c r="BR123" s="506"/>
      <c r="BS123" s="506"/>
      <c r="BT123" s="506"/>
      <c r="BU123" s="506"/>
      <c r="BV123" s="506"/>
      <c r="BW123" s="506"/>
      <c r="BX123" s="506"/>
      <c r="BY123" s="506"/>
      <c r="BZ123" s="506"/>
      <c r="CA123" s="506"/>
      <c r="CB123" s="506"/>
    </row>
    <row r="124" spans="1:80" ht="14.25">
      <c r="A124" s="597" t="s">
        <v>575</v>
      </c>
      <c r="B124" s="597"/>
      <c r="C124" s="597"/>
      <c r="D124" s="597"/>
      <c r="E124" s="597"/>
      <c r="F124" s="597"/>
      <c r="G124" s="597"/>
      <c r="H124" s="597"/>
      <c r="I124" s="597"/>
      <c r="J124" s="597"/>
      <c r="K124" s="597"/>
      <c r="L124" s="597"/>
      <c r="M124" s="597"/>
      <c r="N124" s="597"/>
      <c r="O124" s="597"/>
      <c r="P124" s="597"/>
      <c r="Q124" s="597"/>
      <c r="R124" s="597"/>
      <c r="S124" s="597"/>
      <c r="T124" s="597"/>
      <c r="U124" s="597"/>
      <c r="V124" s="597"/>
      <c r="W124" s="597"/>
      <c r="X124" s="597"/>
      <c r="Y124" s="597"/>
      <c r="Z124" s="597"/>
      <c r="AA124" s="597"/>
      <c r="AB124" s="597"/>
      <c r="AC124" s="597"/>
      <c r="AD124" s="597"/>
      <c r="AE124" s="597"/>
      <c r="AF124" s="597"/>
      <c r="AG124" s="597"/>
      <c r="AH124" s="597"/>
      <c r="AI124" s="597"/>
      <c r="AJ124" s="597"/>
      <c r="AK124" s="597"/>
      <c r="AL124" s="597"/>
      <c r="AM124" s="597"/>
      <c r="AN124" s="597"/>
      <c r="AO124" s="597"/>
      <c r="AP124" s="597"/>
      <c r="AQ124" s="597"/>
      <c r="AR124" s="597"/>
      <c r="AS124" s="597"/>
      <c r="AT124" s="597"/>
      <c r="AU124" s="597"/>
      <c r="AV124" s="597"/>
      <c r="AW124" s="597"/>
      <c r="AX124" s="597"/>
      <c r="AY124" s="597"/>
      <c r="AZ124" s="597"/>
      <c r="BA124" s="597"/>
      <c r="BB124" s="597"/>
      <c r="BC124" s="597"/>
      <c r="BD124" s="597"/>
      <c r="BE124" s="597"/>
      <c r="BF124" s="597"/>
      <c r="BG124" s="506">
        <f>BO77</f>
        <v>5000</v>
      </c>
      <c r="BH124" s="506"/>
      <c r="BI124" s="506"/>
      <c r="BJ124" s="506"/>
      <c r="BK124" s="506"/>
      <c r="BL124" s="506"/>
      <c r="BM124" s="506"/>
      <c r="BN124" s="506"/>
      <c r="BO124" s="506"/>
      <c r="BP124" s="506"/>
      <c r="BQ124" s="506"/>
      <c r="BR124" s="506"/>
      <c r="BS124" s="506"/>
      <c r="BT124" s="506"/>
      <c r="BU124" s="506"/>
      <c r="BV124" s="506"/>
      <c r="BW124" s="506"/>
      <c r="BX124" s="506"/>
      <c r="BY124" s="506"/>
      <c r="BZ124" s="506"/>
      <c r="CA124" s="506"/>
      <c r="CB124" s="506"/>
    </row>
    <row r="125" spans="1:80" ht="14.25">
      <c r="A125" s="597" t="s">
        <v>578</v>
      </c>
      <c r="B125" s="597"/>
      <c r="C125" s="597"/>
      <c r="D125" s="597"/>
      <c r="E125" s="597"/>
      <c r="F125" s="597"/>
      <c r="G125" s="597"/>
      <c r="H125" s="597"/>
      <c r="I125" s="597"/>
      <c r="J125" s="597"/>
      <c r="K125" s="597"/>
      <c r="L125" s="597"/>
      <c r="M125" s="597"/>
      <c r="N125" s="597"/>
      <c r="O125" s="597"/>
      <c r="P125" s="597"/>
      <c r="Q125" s="597"/>
      <c r="R125" s="597"/>
      <c r="S125" s="597"/>
      <c r="T125" s="597"/>
      <c r="U125" s="597"/>
      <c r="V125" s="597"/>
      <c r="W125" s="597"/>
      <c r="X125" s="597"/>
      <c r="Y125" s="597"/>
      <c r="Z125" s="597"/>
      <c r="AA125" s="597"/>
      <c r="AB125" s="597"/>
      <c r="AC125" s="597"/>
      <c r="AD125" s="597"/>
      <c r="AE125" s="597"/>
      <c r="AF125" s="597"/>
      <c r="AG125" s="597"/>
      <c r="AH125" s="597"/>
      <c r="AI125" s="597"/>
      <c r="AJ125" s="597"/>
      <c r="AK125" s="597"/>
      <c r="AL125" s="597"/>
      <c r="AM125" s="597"/>
      <c r="AN125" s="597"/>
      <c r="AO125" s="597"/>
      <c r="AP125" s="597"/>
      <c r="AQ125" s="597"/>
      <c r="AR125" s="597"/>
      <c r="AS125" s="597"/>
      <c r="AT125" s="597"/>
      <c r="AU125" s="597"/>
      <c r="AV125" s="597"/>
      <c r="AW125" s="597"/>
      <c r="AX125" s="597"/>
      <c r="AY125" s="597"/>
      <c r="AZ125" s="597"/>
      <c r="BA125" s="597"/>
      <c r="BB125" s="597"/>
      <c r="BC125" s="597"/>
      <c r="BD125" s="597"/>
      <c r="BE125" s="597"/>
      <c r="BF125" s="597"/>
      <c r="BG125" s="506">
        <f>BG121+BG122</f>
        <v>98000</v>
      </c>
      <c r="BH125" s="506"/>
      <c r="BI125" s="506"/>
      <c r="BJ125" s="506"/>
      <c r="BK125" s="506"/>
      <c r="BL125" s="506"/>
      <c r="BM125" s="506"/>
      <c r="BN125" s="506"/>
      <c r="BO125" s="506"/>
      <c r="BP125" s="506"/>
      <c r="BQ125" s="506"/>
      <c r="BR125" s="506"/>
      <c r="BS125" s="506"/>
      <c r="BT125" s="506"/>
      <c r="BU125" s="506"/>
      <c r="BV125" s="506"/>
      <c r="BW125" s="506"/>
      <c r="BX125" s="506"/>
      <c r="BY125" s="506"/>
      <c r="BZ125" s="506"/>
      <c r="CA125" s="506"/>
      <c r="CB125" s="506"/>
    </row>
    <row r="126" spans="1:80" ht="14.25">
      <c r="A126" s="597" t="s">
        <v>579</v>
      </c>
      <c r="B126" s="597"/>
      <c r="C126" s="597"/>
      <c r="D126" s="597"/>
      <c r="E126" s="597"/>
      <c r="F126" s="597"/>
      <c r="G126" s="597"/>
      <c r="H126" s="597"/>
      <c r="I126" s="597"/>
      <c r="J126" s="597"/>
      <c r="K126" s="597"/>
      <c r="L126" s="597"/>
      <c r="M126" s="597"/>
      <c r="N126" s="597"/>
      <c r="O126" s="597"/>
      <c r="P126" s="597"/>
      <c r="Q126" s="597"/>
      <c r="R126" s="597"/>
      <c r="S126" s="597"/>
      <c r="T126" s="597"/>
      <c r="U126" s="597"/>
      <c r="V126" s="597"/>
      <c r="W126" s="597"/>
      <c r="X126" s="597"/>
      <c r="Y126" s="597"/>
      <c r="Z126" s="597"/>
      <c r="AA126" s="597"/>
      <c r="AB126" s="597"/>
      <c r="AC126" s="597"/>
      <c r="AD126" s="597"/>
      <c r="AE126" s="597"/>
      <c r="AF126" s="597"/>
      <c r="AG126" s="597"/>
      <c r="AH126" s="597"/>
      <c r="AI126" s="597"/>
      <c r="AJ126" s="597"/>
      <c r="AK126" s="597"/>
      <c r="AL126" s="597"/>
      <c r="AM126" s="597"/>
      <c r="AN126" s="597"/>
      <c r="AO126" s="597"/>
      <c r="AP126" s="597"/>
      <c r="AQ126" s="597"/>
      <c r="AR126" s="597"/>
      <c r="AS126" s="597"/>
      <c r="AT126" s="597"/>
      <c r="AU126" s="597"/>
      <c r="AV126" s="597"/>
      <c r="AW126" s="597"/>
      <c r="AX126" s="597"/>
      <c r="AY126" s="597"/>
      <c r="AZ126" s="597"/>
      <c r="BA126" s="597"/>
      <c r="BB126" s="597"/>
      <c r="BC126" s="597"/>
      <c r="BD126" s="597"/>
      <c r="BE126" s="597"/>
      <c r="BF126" s="597"/>
      <c r="BG126" s="506">
        <f>BW34+BW45+BW54+BW65</f>
        <v>93000</v>
      </c>
      <c r="BH126" s="506"/>
      <c r="BI126" s="506"/>
      <c r="BJ126" s="506"/>
      <c r="BK126" s="506"/>
      <c r="BL126" s="506"/>
      <c r="BM126" s="506"/>
      <c r="BN126" s="506"/>
      <c r="BO126" s="506"/>
      <c r="BP126" s="506"/>
      <c r="BQ126" s="506"/>
      <c r="BR126" s="506"/>
      <c r="BS126" s="506"/>
      <c r="BT126" s="506"/>
      <c r="BU126" s="506"/>
      <c r="BV126" s="506"/>
      <c r="BW126" s="506"/>
      <c r="BX126" s="506"/>
      <c r="BY126" s="506"/>
      <c r="BZ126" s="506"/>
      <c r="CA126" s="506"/>
      <c r="CB126" s="506"/>
    </row>
    <row r="127" spans="1:80" ht="14.25">
      <c r="A127" s="597" t="s">
        <v>580</v>
      </c>
      <c r="B127" s="597"/>
      <c r="C127" s="597"/>
      <c r="D127" s="597"/>
      <c r="E127" s="597"/>
      <c r="F127" s="597"/>
      <c r="G127" s="597"/>
      <c r="H127" s="597"/>
      <c r="I127" s="597"/>
      <c r="J127" s="597"/>
      <c r="K127" s="597"/>
      <c r="L127" s="597"/>
      <c r="M127" s="597"/>
      <c r="N127" s="597"/>
      <c r="O127" s="597"/>
      <c r="P127" s="597"/>
      <c r="Q127" s="597"/>
      <c r="R127" s="597"/>
      <c r="S127" s="597"/>
      <c r="T127" s="597"/>
      <c r="U127" s="597"/>
      <c r="V127" s="597"/>
      <c r="W127" s="597"/>
      <c r="X127" s="597"/>
      <c r="Y127" s="597"/>
      <c r="Z127" s="597"/>
      <c r="AA127" s="597"/>
      <c r="AB127" s="597"/>
      <c r="AC127" s="597"/>
      <c r="AD127" s="597"/>
      <c r="AE127" s="597"/>
      <c r="AF127" s="597"/>
      <c r="AG127" s="597"/>
      <c r="AH127" s="597"/>
      <c r="AI127" s="597"/>
      <c r="AJ127" s="597"/>
      <c r="AK127" s="597"/>
      <c r="AL127" s="597"/>
      <c r="AM127" s="597"/>
      <c r="AN127" s="597"/>
      <c r="AO127" s="597"/>
      <c r="AP127" s="597"/>
      <c r="AQ127" s="597"/>
      <c r="AR127" s="597"/>
      <c r="AS127" s="597"/>
      <c r="AT127" s="597"/>
      <c r="AU127" s="597"/>
      <c r="AV127" s="597"/>
      <c r="AW127" s="597"/>
      <c r="AX127" s="597"/>
      <c r="AY127" s="597"/>
      <c r="AZ127" s="597"/>
      <c r="BA127" s="597"/>
      <c r="BB127" s="597"/>
      <c r="BC127" s="597"/>
      <c r="BD127" s="597"/>
      <c r="BE127" s="597"/>
      <c r="BF127" s="597"/>
      <c r="BG127" s="506">
        <f>BW77</f>
        <v>5000</v>
      </c>
      <c r="BH127" s="506"/>
      <c r="BI127" s="506"/>
      <c r="BJ127" s="506"/>
      <c r="BK127" s="506"/>
      <c r="BL127" s="506"/>
      <c r="BM127" s="506"/>
      <c r="BN127" s="506"/>
      <c r="BO127" s="506"/>
      <c r="BP127" s="506"/>
      <c r="BQ127" s="506"/>
      <c r="BR127" s="506"/>
      <c r="BS127" s="506"/>
      <c r="BT127" s="506"/>
      <c r="BU127" s="506"/>
      <c r="BV127" s="506"/>
      <c r="BW127" s="506"/>
      <c r="BX127" s="506"/>
      <c r="BY127" s="506"/>
      <c r="BZ127" s="506"/>
      <c r="CA127" s="506"/>
      <c r="CB127" s="506"/>
    </row>
    <row r="128" spans="1:80" ht="14.25">
      <c r="A128" s="597" t="s">
        <v>574</v>
      </c>
      <c r="B128" s="597"/>
      <c r="C128" s="597"/>
      <c r="D128" s="597"/>
      <c r="E128" s="597"/>
      <c r="F128" s="597"/>
      <c r="G128" s="597"/>
      <c r="H128" s="597"/>
      <c r="I128" s="597"/>
      <c r="J128" s="597"/>
      <c r="K128" s="597"/>
      <c r="L128" s="597"/>
      <c r="M128" s="597"/>
      <c r="N128" s="597"/>
      <c r="O128" s="597"/>
      <c r="P128" s="597"/>
      <c r="Q128" s="597"/>
      <c r="R128" s="597"/>
      <c r="S128" s="597"/>
      <c r="T128" s="597"/>
      <c r="U128" s="597"/>
      <c r="V128" s="597"/>
      <c r="W128" s="597"/>
      <c r="X128" s="597"/>
      <c r="Y128" s="597"/>
      <c r="Z128" s="597"/>
      <c r="AA128" s="597"/>
      <c r="AB128" s="597"/>
      <c r="AC128" s="597"/>
      <c r="AD128" s="597"/>
      <c r="AE128" s="597"/>
      <c r="AF128" s="597"/>
      <c r="AG128" s="597"/>
      <c r="AH128" s="597"/>
      <c r="AI128" s="597"/>
      <c r="AJ128" s="597"/>
      <c r="AK128" s="597"/>
      <c r="AL128" s="597"/>
      <c r="AM128" s="597"/>
      <c r="AN128" s="597"/>
      <c r="AO128" s="597"/>
      <c r="AP128" s="597"/>
      <c r="AQ128" s="597"/>
      <c r="AR128" s="597"/>
      <c r="AS128" s="597"/>
      <c r="AT128" s="597"/>
      <c r="AU128" s="597"/>
      <c r="AV128" s="597"/>
      <c r="AW128" s="597"/>
      <c r="AX128" s="597"/>
      <c r="AY128" s="597"/>
      <c r="AZ128" s="597"/>
      <c r="BA128" s="597"/>
      <c r="BB128" s="597"/>
      <c r="BC128" s="597"/>
      <c r="BD128" s="597"/>
      <c r="BE128" s="597"/>
      <c r="BF128" s="597"/>
      <c r="BG128" s="506">
        <f>BW34+BW45+BW54+BW65</f>
        <v>93000</v>
      </c>
      <c r="BH128" s="506"/>
      <c r="BI128" s="506"/>
      <c r="BJ128" s="506"/>
      <c r="BK128" s="506"/>
      <c r="BL128" s="506"/>
      <c r="BM128" s="506"/>
      <c r="BN128" s="506"/>
      <c r="BO128" s="506"/>
      <c r="BP128" s="506"/>
      <c r="BQ128" s="506"/>
      <c r="BR128" s="506"/>
      <c r="BS128" s="506"/>
      <c r="BT128" s="506"/>
      <c r="BU128" s="506"/>
      <c r="BV128" s="506"/>
      <c r="BW128" s="506"/>
      <c r="BX128" s="506"/>
      <c r="BY128" s="506"/>
      <c r="BZ128" s="506"/>
      <c r="CA128" s="506"/>
      <c r="CB128" s="506"/>
    </row>
    <row r="129" spans="1:80" ht="14.25">
      <c r="A129" s="597" t="s">
        <v>575</v>
      </c>
      <c r="B129" s="597"/>
      <c r="C129" s="597"/>
      <c r="D129" s="597"/>
      <c r="E129" s="597"/>
      <c r="F129" s="597"/>
      <c r="G129" s="597"/>
      <c r="H129" s="597"/>
      <c r="I129" s="597"/>
      <c r="J129" s="597"/>
      <c r="K129" s="597"/>
      <c r="L129" s="597"/>
      <c r="M129" s="597"/>
      <c r="N129" s="597"/>
      <c r="O129" s="597"/>
      <c r="P129" s="597"/>
      <c r="Q129" s="597"/>
      <c r="R129" s="597"/>
      <c r="S129" s="597"/>
      <c r="T129" s="597"/>
      <c r="U129" s="597"/>
      <c r="V129" s="597"/>
      <c r="W129" s="597"/>
      <c r="X129" s="597"/>
      <c r="Y129" s="597"/>
      <c r="Z129" s="597"/>
      <c r="AA129" s="597"/>
      <c r="AB129" s="597"/>
      <c r="AC129" s="597"/>
      <c r="AD129" s="597"/>
      <c r="AE129" s="597"/>
      <c r="AF129" s="597"/>
      <c r="AG129" s="597"/>
      <c r="AH129" s="597"/>
      <c r="AI129" s="597"/>
      <c r="AJ129" s="597"/>
      <c r="AK129" s="597"/>
      <c r="AL129" s="597"/>
      <c r="AM129" s="597"/>
      <c r="AN129" s="597"/>
      <c r="AO129" s="597"/>
      <c r="AP129" s="597"/>
      <c r="AQ129" s="597"/>
      <c r="AR129" s="597"/>
      <c r="AS129" s="597"/>
      <c r="AT129" s="597"/>
      <c r="AU129" s="597"/>
      <c r="AV129" s="597"/>
      <c r="AW129" s="597"/>
      <c r="AX129" s="597"/>
      <c r="AY129" s="597"/>
      <c r="AZ129" s="597"/>
      <c r="BA129" s="597"/>
      <c r="BB129" s="597"/>
      <c r="BC129" s="597"/>
      <c r="BD129" s="597"/>
      <c r="BE129" s="597"/>
      <c r="BF129" s="597"/>
      <c r="BG129" s="506">
        <f>BW77</f>
        <v>5000</v>
      </c>
      <c r="BH129" s="506"/>
      <c r="BI129" s="506"/>
      <c r="BJ129" s="506"/>
      <c r="BK129" s="506"/>
      <c r="BL129" s="506"/>
      <c r="BM129" s="506"/>
      <c r="BN129" s="506"/>
      <c r="BO129" s="506"/>
      <c r="BP129" s="506"/>
      <c r="BQ129" s="506"/>
      <c r="BR129" s="506"/>
      <c r="BS129" s="506"/>
      <c r="BT129" s="506"/>
      <c r="BU129" s="506"/>
      <c r="BV129" s="506"/>
      <c r="BW129" s="506"/>
      <c r="BX129" s="506"/>
      <c r="BY129" s="506"/>
      <c r="BZ129" s="506"/>
      <c r="CA129" s="506"/>
      <c r="CB129" s="506"/>
    </row>
    <row r="130" spans="1:80" ht="14.25">
      <c r="A130" s="597" t="s">
        <v>581</v>
      </c>
      <c r="B130" s="597"/>
      <c r="C130" s="597"/>
      <c r="D130" s="597"/>
      <c r="E130" s="597"/>
      <c r="F130" s="597"/>
      <c r="G130" s="597"/>
      <c r="H130" s="597"/>
      <c r="I130" s="597"/>
      <c r="J130" s="597"/>
      <c r="K130" s="597"/>
      <c r="L130" s="597"/>
      <c r="M130" s="597"/>
      <c r="N130" s="597"/>
      <c r="O130" s="597"/>
      <c r="P130" s="597"/>
      <c r="Q130" s="597"/>
      <c r="R130" s="597"/>
      <c r="S130" s="597"/>
      <c r="T130" s="597"/>
      <c r="U130" s="597"/>
      <c r="V130" s="597"/>
      <c r="W130" s="597"/>
      <c r="X130" s="597"/>
      <c r="Y130" s="597"/>
      <c r="Z130" s="597"/>
      <c r="AA130" s="597"/>
      <c r="AB130" s="597"/>
      <c r="AC130" s="597"/>
      <c r="AD130" s="597"/>
      <c r="AE130" s="597"/>
      <c r="AF130" s="597"/>
      <c r="AG130" s="597"/>
      <c r="AH130" s="597"/>
      <c r="AI130" s="597"/>
      <c r="AJ130" s="597"/>
      <c r="AK130" s="597"/>
      <c r="AL130" s="597"/>
      <c r="AM130" s="597"/>
      <c r="AN130" s="597"/>
      <c r="AO130" s="597"/>
      <c r="AP130" s="597"/>
      <c r="AQ130" s="597"/>
      <c r="AR130" s="597"/>
      <c r="AS130" s="597"/>
      <c r="AT130" s="597"/>
      <c r="AU130" s="597"/>
      <c r="AV130" s="597"/>
      <c r="AW130" s="597"/>
      <c r="AX130" s="597"/>
      <c r="AY130" s="597"/>
      <c r="AZ130" s="597"/>
      <c r="BA130" s="597"/>
      <c r="BB130" s="597"/>
      <c r="BC130" s="597"/>
      <c r="BD130" s="597"/>
      <c r="BE130" s="597"/>
      <c r="BF130" s="597"/>
      <c r="BG130" s="506">
        <f>BG126+BG127</f>
        <v>98000</v>
      </c>
      <c r="BH130" s="506"/>
      <c r="BI130" s="506"/>
      <c r="BJ130" s="506"/>
      <c r="BK130" s="506"/>
      <c r="BL130" s="506"/>
      <c r="BM130" s="506"/>
      <c r="BN130" s="506"/>
      <c r="BO130" s="506"/>
      <c r="BP130" s="506"/>
      <c r="BQ130" s="506"/>
      <c r="BR130" s="506"/>
      <c r="BS130" s="506"/>
      <c r="BT130" s="506"/>
      <c r="BU130" s="506"/>
      <c r="BV130" s="506"/>
      <c r="BW130" s="506"/>
      <c r="BX130" s="506"/>
      <c r="BY130" s="506"/>
      <c r="BZ130" s="506"/>
      <c r="CA130" s="506"/>
      <c r="CB130" s="506"/>
    </row>
    <row r="131" spans="1:80" s="31" customFormat="1" ht="30.75" customHeight="1">
      <c r="A131" s="945"/>
      <c r="B131" s="946"/>
      <c r="C131" s="946"/>
      <c r="D131" s="946"/>
      <c r="E131" s="946"/>
      <c r="F131" s="946"/>
      <c r="G131" s="946"/>
      <c r="H131" s="946"/>
      <c r="I131" s="946"/>
      <c r="J131" s="946"/>
      <c r="K131" s="946"/>
      <c r="L131" s="946"/>
      <c r="M131" s="946"/>
      <c r="N131" s="946"/>
      <c r="O131" s="946"/>
      <c r="P131" s="946"/>
      <c r="Q131" s="946"/>
      <c r="R131" s="946"/>
      <c r="S131" s="946"/>
      <c r="T131" s="946"/>
      <c r="U131" s="946"/>
      <c r="V131" s="946"/>
      <c r="W131" s="946"/>
      <c r="X131" s="946"/>
      <c r="Y131" s="946"/>
      <c r="Z131" s="946"/>
      <c r="AA131" s="946"/>
      <c r="AB131" s="946"/>
      <c r="AC131" s="946"/>
      <c r="AD131" s="946"/>
      <c r="AE131" s="946"/>
      <c r="AF131" s="946"/>
      <c r="AG131" s="946"/>
      <c r="AH131" s="946"/>
      <c r="AI131" s="946"/>
      <c r="AJ131" s="946"/>
      <c r="AK131" s="946"/>
      <c r="AL131" s="946"/>
      <c r="AM131" s="946"/>
      <c r="AN131" s="946"/>
      <c r="AO131" s="946"/>
      <c r="AP131" s="946"/>
      <c r="AQ131" s="946"/>
      <c r="AR131" s="946"/>
      <c r="AS131" s="946"/>
      <c r="AT131" s="946"/>
      <c r="AU131" s="946"/>
      <c r="AV131" s="946"/>
      <c r="AW131" s="946"/>
      <c r="AX131" s="946"/>
      <c r="AY131" s="946"/>
      <c r="AZ131" s="946"/>
      <c r="BA131" s="946"/>
      <c r="BB131" s="946"/>
      <c r="BC131" s="946"/>
      <c r="BD131" s="946"/>
      <c r="BE131" s="946"/>
      <c r="BF131" s="946"/>
      <c r="BG131" s="712"/>
      <c r="BH131" s="947"/>
      <c r="BI131" s="947"/>
      <c r="BJ131" s="947"/>
      <c r="BK131" s="947"/>
      <c r="BL131" s="947"/>
      <c r="BM131" s="947"/>
      <c r="BN131" s="947"/>
      <c r="BO131" s="947"/>
      <c r="BP131" s="947"/>
      <c r="BQ131" s="947"/>
      <c r="BR131" s="947"/>
      <c r="BS131" s="947"/>
      <c r="BT131" s="947"/>
      <c r="BU131" s="947"/>
      <c r="BV131" s="947"/>
      <c r="BW131" s="947"/>
      <c r="BX131" s="947"/>
      <c r="BY131" s="947"/>
      <c r="BZ131" s="947"/>
      <c r="CA131" s="947"/>
      <c r="CB131" s="947"/>
    </row>
    <row r="132" spans="1:80" s="31" customFormat="1" ht="0.75" customHeight="1">
      <c r="A132" s="247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W132" s="948"/>
      <c r="BX132" s="737"/>
      <c r="BY132" s="737"/>
      <c r="BZ132" s="737"/>
      <c r="CA132" s="737"/>
      <c r="CB132" s="737"/>
    </row>
    <row r="133" spans="1:80" s="31" customFormat="1" ht="35.25" hidden="1" customHeight="1">
      <c r="A133" s="604"/>
      <c r="B133" s="949"/>
      <c r="C133" s="949"/>
      <c r="D133" s="949"/>
      <c r="E133" s="949"/>
      <c r="F133" s="949"/>
      <c r="G133" s="949"/>
      <c r="H133" s="949"/>
      <c r="I133" s="949"/>
      <c r="J133" s="949"/>
      <c r="K133" s="949"/>
      <c r="L133" s="949"/>
      <c r="M133" s="949"/>
      <c r="N133" s="949"/>
      <c r="O133" s="949"/>
      <c r="P133" s="949"/>
      <c r="Q133" s="949"/>
      <c r="R133" s="949"/>
      <c r="S133" s="949"/>
      <c r="T133" s="949"/>
      <c r="U133" s="949"/>
      <c r="V133" s="949"/>
      <c r="W133" s="949"/>
      <c r="X133" s="949"/>
      <c r="Y133" s="949"/>
      <c r="Z133" s="949"/>
      <c r="AA133" s="949"/>
      <c r="AB133" s="949"/>
      <c r="AC133" s="949"/>
      <c r="AD133" s="949"/>
      <c r="AE133" s="949"/>
      <c r="AF133" s="949"/>
      <c r="AG133" s="949"/>
      <c r="AH133" s="949"/>
      <c r="AI133" s="949"/>
      <c r="AJ133" s="949"/>
      <c r="AK133" s="949"/>
      <c r="AL133" s="949"/>
      <c r="AM133" s="949"/>
      <c r="AN133" s="949"/>
      <c r="AO133" s="949"/>
      <c r="AP133" s="949"/>
      <c r="AQ133" s="949"/>
      <c r="AR133" s="949"/>
      <c r="AS133" s="949"/>
      <c r="AT133" s="949"/>
      <c r="AU133" s="949"/>
      <c r="AV133" s="949"/>
      <c r="AW133" s="949"/>
      <c r="AX133" s="949"/>
      <c r="AY133" s="949"/>
      <c r="AZ133" s="949"/>
      <c r="BA133" s="949"/>
      <c r="BB133" s="949"/>
      <c r="BC133" s="949"/>
      <c r="BD133" s="949"/>
      <c r="BE133" s="949"/>
      <c r="BF133" s="949"/>
      <c r="BG133" s="712"/>
      <c r="BH133" s="944"/>
      <c r="BI133" s="944"/>
      <c r="BJ133" s="944"/>
      <c r="BK133" s="944"/>
      <c r="BL133" s="944"/>
      <c r="BM133" s="944"/>
      <c r="BN133" s="944"/>
      <c r="BO133" s="944"/>
      <c r="BP133" s="944"/>
      <c r="BQ133" s="944"/>
      <c r="BR133" s="944"/>
      <c r="BS133" s="944"/>
      <c r="BT133" s="944"/>
      <c r="BU133" s="944"/>
      <c r="BV133" s="944"/>
      <c r="BW133" s="944"/>
      <c r="BX133" s="944"/>
      <c r="BY133" s="944"/>
      <c r="BZ133" s="944"/>
      <c r="CA133" s="944"/>
      <c r="CB133" s="944"/>
    </row>
    <row r="134" spans="1:80" ht="15.75">
      <c r="A134" s="604"/>
      <c r="B134" s="949"/>
      <c r="C134" s="949"/>
      <c r="D134" s="949"/>
      <c r="E134" s="949"/>
      <c r="F134" s="949"/>
      <c r="G134" s="949"/>
      <c r="H134" s="949"/>
      <c r="I134" s="949"/>
      <c r="J134" s="949"/>
      <c r="K134" s="949"/>
      <c r="L134" s="949"/>
      <c r="M134" s="949"/>
      <c r="N134" s="949"/>
      <c r="O134" s="949"/>
      <c r="P134" s="949"/>
      <c r="Q134" s="949"/>
      <c r="R134" s="949"/>
      <c r="S134" s="949"/>
      <c r="T134" s="949"/>
      <c r="U134" s="949"/>
      <c r="V134" s="949"/>
      <c r="W134" s="949"/>
      <c r="X134" s="949"/>
      <c r="Y134" s="949"/>
      <c r="Z134" s="949"/>
      <c r="AA134" s="949"/>
      <c r="AB134" s="949"/>
      <c r="AC134" s="949"/>
      <c r="AD134" s="949"/>
      <c r="AE134" s="949"/>
      <c r="AF134" s="949"/>
      <c r="AG134" s="949"/>
      <c r="AH134" s="949"/>
      <c r="AI134" s="949"/>
      <c r="AJ134" s="949"/>
      <c r="AK134" s="949"/>
      <c r="AL134" s="949"/>
      <c r="AM134" s="949"/>
      <c r="AN134" s="949"/>
      <c r="AO134" s="949"/>
      <c r="AP134" s="949"/>
      <c r="AQ134" s="949"/>
      <c r="AR134" s="949"/>
      <c r="AS134" s="949"/>
      <c r="AT134" s="949"/>
      <c r="AU134" s="949"/>
      <c r="AV134" s="949"/>
      <c r="AW134" s="949"/>
      <c r="AX134" s="949"/>
      <c r="AY134" s="949"/>
      <c r="AZ134" s="949"/>
      <c r="BA134" s="949"/>
      <c r="BB134" s="949"/>
      <c r="BC134" s="949"/>
      <c r="BD134" s="949"/>
      <c r="BE134" s="949"/>
      <c r="BF134" s="949"/>
      <c r="BG134" s="712"/>
      <c r="BH134" s="944"/>
      <c r="BI134" s="944"/>
      <c r="BJ134" s="944"/>
      <c r="BK134" s="944"/>
      <c r="BL134" s="944"/>
      <c r="BM134" s="944"/>
      <c r="BN134" s="944"/>
      <c r="BO134" s="944"/>
      <c r="BP134" s="944"/>
      <c r="BQ134" s="944"/>
      <c r="BR134" s="944"/>
      <c r="BS134" s="944"/>
      <c r="BT134" s="944"/>
      <c r="BU134" s="944"/>
      <c r="BV134" s="944"/>
      <c r="BW134" s="944"/>
      <c r="BX134" s="944"/>
      <c r="BY134" s="944"/>
      <c r="BZ134" s="944"/>
      <c r="CA134" s="944"/>
      <c r="CB134" s="944"/>
    </row>
    <row r="135" spans="1:80" ht="15.75">
      <c r="BG135" s="712"/>
      <c r="BH135" s="944"/>
      <c r="BI135" s="944"/>
      <c r="BJ135" s="944"/>
      <c r="BK135" s="944"/>
      <c r="BL135" s="944"/>
      <c r="BM135" s="944"/>
      <c r="BN135" s="944"/>
      <c r="BO135" s="944"/>
      <c r="BP135" s="944"/>
      <c r="BQ135" s="944"/>
      <c r="BR135" s="944"/>
      <c r="BS135" s="944"/>
      <c r="BT135" s="944"/>
      <c r="BU135" s="944"/>
      <c r="BV135" s="944"/>
      <c r="BW135" s="944"/>
      <c r="BX135" s="944"/>
      <c r="BY135" s="944"/>
      <c r="BZ135" s="944"/>
      <c r="CA135" s="944"/>
      <c r="CB135" s="944"/>
    </row>
  </sheetData>
  <mergeCells count="373">
    <mergeCell ref="A129:BF129"/>
    <mergeCell ref="BG129:CB129"/>
    <mergeCell ref="A130:BF130"/>
    <mergeCell ref="BG130:CB130"/>
    <mergeCell ref="A124:BF124"/>
    <mergeCell ref="BG124:CB124"/>
    <mergeCell ref="A125:BF125"/>
    <mergeCell ref="BG125:CB125"/>
    <mergeCell ref="A126:BF126"/>
    <mergeCell ref="BG126:CB126"/>
    <mergeCell ref="A127:BF127"/>
    <mergeCell ref="BG127:CB127"/>
    <mergeCell ref="A128:BF128"/>
    <mergeCell ref="BG128:CB128"/>
    <mergeCell ref="A1:CB1"/>
    <mergeCell ref="A18:CB18"/>
    <mergeCell ref="A20:AD20"/>
    <mergeCell ref="AE20:CB20"/>
    <mergeCell ref="S22:BO22"/>
    <mergeCell ref="BP22:CB22"/>
    <mergeCell ref="BW31:CB31"/>
    <mergeCell ref="A32:D32"/>
    <mergeCell ref="E32:AH32"/>
    <mergeCell ref="AI32:AV32"/>
    <mergeCell ref="AW32:BD32"/>
    <mergeCell ref="BE32:BN32"/>
    <mergeCell ref="BO32:BV32"/>
    <mergeCell ref="BW32:CB32"/>
    <mergeCell ref="AH24:CB24"/>
    <mergeCell ref="A26:CB26"/>
    <mergeCell ref="A28:D31"/>
    <mergeCell ref="E28:AH31"/>
    <mergeCell ref="AI28:AV31"/>
    <mergeCell ref="AW28:BD31"/>
    <mergeCell ref="BE28:CB29"/>
    <mergeCell ref="BE30:BN31"/>
    <mergeCell ref="BO30:CB30"/>
    <mergeCell ref="BO31:BV31"/>
    <mergeCell ref="BW33:CB33"/>
    <mergeCell ref="A34:D34"/>
    <mergeCell ref="E34:AH34"/>
    <mergeCell ref="AI34:AV34"/>
    <mergeCell ref="AW34:BD34"/>
    <mergeCell ref="BE34:BN34"/>
    <mergeCell ref="BO34:BV34"/>
    <mergeCell ref="BW34:CB34"/>
    <mergeCell ref="A33:D33"/>
    <mergeCell ref="E33:AH33"/>
    <mergeCell ref="AI33:AV33"/>
    <mergeCell ref="AW33:BD33"/>
    <mergeCell ref="BE33:BN33"/>
    <mergeCell ref="BO33:BV33"/>
    <mergeCell ref="A36:CA36"/>
    <mergeCell ref="A39:D41"/>
    <mergeCell ref="E39:AT41"/>
    <mergeCell ref="AU39:BC41"/>
    <mergeCell ref="BD39:CB39"/>
    <mergeCell ref="BD40:BM41"/>
    <mergeCell ref="BN40:CB40"/>
    <mergeCell ref="BN41:BV41"/>
    <mergeCell ref="BW41:CB41"/>
    <mergeCell ref="A43:D43"/>
    <mergeCell ref="E43:AT43"/>
    <mergeCell ref="AU43:BC43"/>
    <mergeCell ref="BD43:BM43"/>
    <mergeCell ref="BN43:BV43"/>
    <mergeCell ref="BW43:CB43"/>
    <mergeCell ref="A42:D42"/>
    <mergeCell ref="E42:AT42"/>
    <mergeCell ref="AU42:BC42"/>
    <mergeCell ref="BD42:BM42"/>
    <mergeCell ref="BN42:BV42"/>
    <mergeCell ref="BW42:CB42"/>
    <mergeCell ref="A45:D45"/>
    <mergeCell ref="E45:AT45"/>
    <mergeCell ref="AU45:BC45"/>
    <mergeCell ref="BD45:BM45"/>
    <mergeCell ref="BN45:BV45"/>
    <mergeCell ref="BW45:CB45"/>
    <mergeCell ref="A44:D44"/>
    <mergeCell ref="E44:AT44"/>
    <mergeCell ref="AU44:BC44"/>
    <mergeCell ref="BD44:BM44"/>
    <mergeCell ref="BN44:BV44"/>
    <mergeCell ref="BW44:CB44"/>
    <mergeCell ref="A47:CB47"/>
    <mergeCell ref="A49:D51"/>
    <mergeCell ref="E49:AM51"/>
    <mergeCell ref="AN49:AT51"/>
    <mergeCell ref="AU49:BC51"/>
    <mergeCell ref="BD49:CB49"/>
    <mergeCell ref="BD50:BM51"/>
    <mergeCell ref="BN50:CB50"/>
    <mergeCell ref="BN51:BV51"/>
    <mergeCell ref="BW51:CB51"/>
    <mergeCell ref="BW52:CB52"/>
    <mergeCell ref="A53:D53"/>
    <mergeCell ref="E53:AM53"/>
    <mergeCell ref="AN53:AT53"/>
    <mergeCell ref="AU53:BC53"/>
    <mergeCell ref="BD53:BM53"/>
    <mergeCell ref="BN53:BV53"/>
    <mergeCell ref="BW53:CB53"/>
    <mergeCell ref="A52:D52"/>
    <mergeCell ref="E52:AM52"/>
    <mergeCell ref="AN52:AT52"/>
    <mergeCell ref="AU52:BC52"/>
    <mergeCell ref="BD52:BM52"/>
    <mergeCell ref="BN52:BV52"/>
    <mergeCell ref="BW60:CB60"/>
    <mergeCell ref="A61:D61"/>
    <mergeCell ref="E61:AM61"/>
    <mergeCell ref="AN61:AT61"/>
    <mergeCell ref="AU61:BC61"/>
    <mergeCell ref="BD61:BM61"/>
    <mergeCell ref="BN61:BV61"/>
    <mergeCell ref="BW61:CB61"/>
    <mergeCell ref="BW54:CB54"/>
    <mergeCell ref="A56:CB56"/>
    <mergeCell ref="A58:D60"/>
    <mergeCell ref="E58:AM60"/>
    <mergeCell ref="AN58:AT60"/>
    <mergeCell ref="AU58:BC60"/>
    <mergeCell ref="BD58:CB58"/>
    <mergeCell ref="BD59:BM60"/>
    <mergeCell ref="BN59:CB59"/>
    <mergeCell ref="BN60:BV60"/>
    <mergeCell ref="A54:D54"/>
    <mergeCell ref="E54:AM54"/>
    <mergeCell ref="AN54:AT54"/>
    <mergeCell ref="AU54:BC54"/>
    <mergeCell ref="BD54:BM54"/>
    <mergeCell ref="BN54:BV54"/>
    <mergeCell ref="BW62:CB62"/>
    <mergeCell ref="A63:D63"/>
    <mergeCell ref="E63:AM63"/>
    <mergeCell ref="AN63:AT63"/>
    <mergeCell ref="AU63:BC63"/>
    <mergeCell ref="BD63:BM63"/>
    <mergeCell ref="BN63:BV63"/>
    <mergeCell ref="BW63:CB63"/>
    <mergeCell ref="A62:D62"/>
    <mergeCell ref="E62:AM62"/>
    <mergeCell ref="AN62:AT62"/>
    <mergeCell ref="AU62:BC62"/>
    <mergeCell ref="BD62:BM62"/>
    <mergeCell ref="BN62:BV62"/>
    <mergeCell ref="BW64:CB64"/>
    <mergeCell ref="A65:D65"/>
    <mergeCell ref="E65:AM65"/>
    <mergeCell ref="AN65:AT65"/>
    <mergeCell ref="AU65:BC65"/>
    <mergeCell ref="BD65:BM65"/>
    <mergeCell ref="BN65:BV65"/>
    <mergeCell ref="BW65:CB65"/>
    <mergeCell ref="A64:D64"/>
    <mergeCell ref="E64:AM64"/>
    <mergeCell ref="AN64:AT64"/>
    <mergeCell ref="AU64:BC64"/>
    <mergeCell ref="BD64:BM64"/>
    <mergeCell ref="BN64:BV64"/>
    <mergeCell ref="S67:CB67"/>
    <mergeCell ref="A69:CB69"/>
    <mergeCell ref="A71:D74"/>
    <mergeCell ref="E71:AI74"/>
    <mergeCell ref="AJ71:AQ74"/>
    <mergeCell ref="AR71:AW74"/>
    <mergeCell ref="AX71:BD74"/>
    <mergeCell ref="BE71:CB72"/>
    <mergeCell ref="BE73:BN74"/>
    <mergeCell ref="BO73:CB73"/>
    <mergeCell ref="BO74:BV74"/>
    <mergeCell ref="BW74:CB74"/>
    <mergeCell ref="A75:D75"/>
    <mergeCell ref="E75:AI75"/>
    <mergeCell ref="AJ75:AQ75"/>
    <mergeCell ref="AR75:AW75"/>
    <mergeCell ref="AX75:BD75"/>
    <mergeCell ref="BE75:BN75"/>
    <mergeCell ref="BO75:BV75"/>
    <mergeCell ref="BW75:CB75"/>
    <mergeCell ref="BO76:BV76"/>
    <mergeCell ref="BW76:CB76"/>
    <mergeCell ref="BG135:CB135"/>
    <mergeCell ref="A116:BF116"/>
    <mergeCell ref="BG116:CB116"/>
    <mergeCell ref="A117:BF117"/>
    <mergeCell ref="BG117:CB117"/>
    <mergeCell ref="A120:BF120"/>
    <mergeCell ref="BG120:CB120"/>
    <mergeCell ref="A131:BF131"/>
    <mergeCell ref="BG131:CB131"/>
    <mergeCell ref="BW132:CB132"/>
    <mergeCell ref="A133:BF133"/>
    <mergeCell ref="BG133:CB133"/>
    <mergeCell ref="A134:BF134"/>
    <mergeCell ref="BG134:CB134"/>
    <mergeCell ref="A118:BF118"/>
    <mergeCell ref="A119:BF119"/>
    <mergeCell ref="BG118:CB118"/>
    <mergeCell ref="BG119:CB119"/>
    <mergeCell ref="A121:BF121"/>
    <mergeCell ref="BG121:CB121"/>
    <mergeCell ref="A122:BF122"/>
    <mergeCell ref="BG122:CB122"/>
    <mergeCell ref="A123:BF123"/>
    <mergeCell ref="BG123:CB123"/>
    <mergeCell ref="A115:BF115"/>
    <mergeCell ref="BG115:CB115"/>
    <mergeCell ref="A3:CB3"/>
    <mergeCell ref="A5:AD5"/>
    <mergeCell ref="AE5:CB5"/>
    <mergeCell ref="S6:BO6"/>
    <mergeCell ref="BP6:CB6"/>
    <mergeCell ref="AH7:CB7"/>
    <mergeCell ref="A8:CB8"/>
    <mergeCell ref="A10:D12"/>
    <mergeCell ref="E10:AM12"/>
    <mergeCell ref="AN10:AT12"/>
    <mergeCell ref="AU10:BC12"/>
    <mergeCell ref="BD10:CB10"/>
    <mergeCell ref="BD11:BM12"/>
    <mergeCell ref="BN11:CB11"/>
    <mergeCell ref="BN12:BV12"/>
    <mergeCell ref="BW12:CB12"/>
    <mergeCell ref="A13:D13"/>
    <mergeCell ref="E13:AM13"/>
    <mergeCell ref="AN13:AT13"/>
    <mergeCell ref="AU13:BC13"/>
    <mergeCell ref="BD13:BM13"/>
    <mergeCell ref="BN13:BV13"/>
    <mergeCell ref="A15:D15"/>
    <mergeCell ref="E15:AM15"/>
    <mergeCell ref="AN15:AT15"/>
    <mergeCell ref="AU15:BC15"/>
    <mergeCell ref="BD15:BM15"/>
    <mergeCell ref="BN15:BV15"/>
    <mergeCell ref="BW15:CB15"/>
    <mergeCell ref="BW13:CB13"/>
    <mergeCell ref="A14:D14"/>
    <mergeCell ref="E14:AM14"/>
    <mergeCell ref="AN14:AT14"/>
    <mergeCell ref="AU14:BC14"/>
    <mergeCell ref="BD14:BM14"/>
    <mergeCell ref="BN14:BV14"/>
    <mergeCell ref="BW14:CB14"/>
    <mergeCell ref="A16:D16"/>
    <mergeCell ref="E16:AM16"/>
    <mergeCell ref="AN16:AT16"/>
    <mergeCell ref="AU16:BC16"/>
    <mergeCell ref="BD16:BM16"/>
    <mergeCell ref="BN16:BV16"/>
    <mergeCell ref="BW16:CB16"/>
    <mergeCell ref="A80:CB80"/>
    <mergeCell ref="A82:AD82"/>
    <mergeCell ref="AE82:CB82"/>
    <mergeCell ref="A77:D77"/>
    <mergeCell ref="E77:AI77"/>
    <mergeCell ref="AJ77:AQ77"/>
    <mergeCell ref="AR77:AW77"/>
    <mergeCell ref="AX77:BD77"/>
    <mergeCell ref="BE77:BN77"/>
    <mergeCell ref="BO77:BV77"/>
    <mergeCell ref="BW77:CB77"/>
    <mergeCell ref="A76:D76"/>
    <mergeCell ref="E76:AI76"/>
    <mergeCell ref="AJ76:AQ76"/>
    <mergeCell ref="AR76:AW76"/>
    <mergeCell ref="AX76:BD76"/>
    <mergeCell ref="BE76:BN76"/>
    <mergeCell ref="S84:BO84"/>
    <mergeCell ref="BP84:CB84"/>
    <mergeCell ref="AH86:CB86"/>
    <mergeCell ref="A87:CB87"/>
    <mergeCell ref="A89:D92"/>
    <mergeCell ref="E89:AH92"/>
    <mergeCell ref="AI89:AV92"/>
    <mergeCell ref="AW89:BD92"/>
    <mergeCell ref="BE89:CB90"/>
    <mergeCell ref="BE91:BN92"/>
    <mergeCell ref="BO91:CB91"/>
    <mergeCell ref="BO92:BV92"/>
    <mergeCell ref="BW92:CB92"/>
    <mergeCell ref="A93:D93"/>
    <mergeCell ref="E93:AH93"/>
    <mergeCell ref="AI93:AV93"/>
    <mergeCell ref="AW93:BD93"/>
    <mergeCell ref="BE93:BN93"/>
    <mergeCell ref="BO93:BV93"/>
    <mergeCell ref="BW93:CB93"/>
    <mergeCell ref="A94:D94"/>
    <mergeCell ref="E94:AH94"/>
    <mergeCell ref="AI94:AV94"/>
    <mergeCell ref="AW94:BD94"/>
    <mergeCell ref="BE94:BN94"/>
    <mergeCell ref="BO94:BV94"/>
    <mergeCell ref="BW94:CB94"/>
    <mergeCell ref="A95:D95"/>
    <mergeCell ref="E95:AH95"/>
    <mergeCell ref="AI95:AV95"/>
    <mergeCell ref="AW95:BD95"/>
    <mergeCell ref="BE95:BN95"/>
    <mergeCell ref="BO95:BV95"/>
    <mergeCell ref="BW95:CB95"/>
    <mergeCell ref="A97:CB97"/>
    <mergeCell ref="A99:D101"/>
    <mergeCell ref="E99:AM101"/>
    <mergeCell ref="AN99:AT101"/>
    <mergeCell ref="AU99:BC101"/>
    <mergeCell ref="BD99:CB99"/>
    <mergeCell ref="BD100:BM101"/>
    <mergeCell ref="BN100:CB100"/>
    <mergeCell ref="BN101:BV101"/>
    <mergeCell ref="BW101:CB101"/>
    <mergeCell ref="A102:D102"/>
    <mergeCell ref="E102:AM102"/>
    <mergeCell ref="AN102:AT102"/>
    <mergeCell ref="AU102:BC102"/>
    <mergeCell ref="BD102:BM102"/>
    <mergeCell ref="BN102:BV102"/>
    <mergeCell ref="BW102:CB102"/>
    <mergeCell ref="A103:D103"/>
    <mergeCell ref="E103:AM103"/>
    <mergeCell ref="AN103:AT103"/>
    <mergeCell ref="AU103:BC103"/>
    <mergeCell ref="BD103:BM103"/>
    <mergeCell ref="BN103:BV103"/>
    <mergeCell ref="BW103:CB103"/>
    <mergeCell ref="A104:D104"/>
    <mergeCell ref="E104:AM104"/>
    <mergeCell ref="AN104:AT104"/>
    <mergeCell ref="AU104:BC104"/>
    <mergeCell ref="BD104:BM104"/>
    <mergeCell ref="BN104:BV104"/>
    <mergeCell ref="BW104:CB104"/>
    <mergeCell ref="A105:D105"/>
    <mergeCell ref="E105:AM105"/>
    <mergeCell ref="AN105:AT105"/>
    <mergeCell ref="AU105:BC105"/>
    <mergeCell ref="BD105:BM105"/>
    <mergeCell ref="BN105:BV105"/>
    <mergeCell ref="BW105:CB105"/>
    <mergeCell ref="A107:CB107"/>
    <mergeCell ref="A109:D111"/>
    <mergeCell ref="E109:AM111"/>
    <mergeCell ref="AN109:AT111"/>
    <mergeCell ref="AU109:BC111"/>
    <mergeCell ref="BD109:CB109"/>
    <mergeCell ref="BD110:BM111"/>
    <mergeCell ref="BN110:CB110"/>
    <mergeCell ref="BN111:BV111"/>
    <mergeCell ref="BW111:CB111"/>
    <mergeCell ref="A114:D114"/>
    <mergeCell ref="E114:AM114"/>
    <mergeCell ref="AN114:AT114"/>
    <mergeCell ref="AU114:BC114"/>
    <mergeCell ref="BD114:BM114"/>
    <mergeCell ref="BN114:BV114"/>
    <mergeCell ref="BW114:CB114"/>
    <mergeCell ref="A112:D112"/>
    <mergeCell ref="E112:AM112"/>
    <mergeCell ref="AN112:AT112"/>
    <mergeCell ref="AU112:BC112"/>
    <mergeCell ref="BD112:BM112"/>
    <mergeCell ref="BN112:BV112"/>
    <mergeCell ref="BW112:CB112"/>
    <mergeCell ref="A113:D113"/>
    <mergeCell ref="E113:AM113"/>
    <mergeCell ref="AN113:AT113"/>
    <mergeCell ref="AU113:BC113"/>
    <mergeCell ref="BD113:BM113"/>
    <mergeCell ref="BN113:BV113"/>
    <mergeCell ref="BW113:CB113"/>
  </mergeCells>
  <pageMargins left="0.70866141732283472" right="0.70866141732283472" top="0.55118110236220474" bottom="0.55118110236220474" header="0.31496062992125984" footer="0.31496062992125984"/>
  <pageSetup paperSize="9" scale="74" fitToHeight="2" orientation="portrait" r:id="rId1"/>
  <rowBreaks count="1" manualBreakCount="1">
    <brk id="65" max="7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DY630"/>
  <sheetViews>
    <sheetView view="pageBreakPreview" topLeftCell="A217" zoomScaleSheetLayoutView="100" workbookViewId="0">
      <selection activeCell="BI236" sqref="BI236:BQ236"/>
    </sheetView>
  </sheetViews>
  <sheetFormatPr defaultColWidth="1.140625" defaultRowHeight="12.75"/>
  <cols>
    <col min="1" max="3" width="1.140625" style="38"/>
    <col min="4" max="4" width="2" style="38" customWidth="1"/>
    <col min="5" max="17" width="1.140625" style="38"/>
    <col min="18" max="18" width="2.28515625" style="38" customWidth="1"/>
    <col min="19" max="28" width="1.140625" style="38"/>
    <col min="29" max="29" width="2.7109375" style="38" customWidth="1"/>
    <col min="30" max="30" width="1" style="38" hidden="1" customWidth="1"/>
    <col min="31" max="31" width="0.85546875" style="38" hidden="1" customWidth="1"/>
    <col min="32" max="32" width="0.42578125" style="38" customWidth="1"/>
    <col min="33" max="33" width="2.7109375" style="38" customWidth="1"/>
    <col min="34" max="39" width="1.140625" style="38"/>
    <col min="40" max="40" width="0.5703125" style="38" customWidth="1"/>
    <col min="41" max="41" width="1.140625" style="38" hidden="1" customWidth="1"/>
    <col min="42" max="42" width="3.28515625" style="38" customWidth="1"/>
    <col min="43" max="43" width="0.85546875" style="38" customWidth="1"/>
    <col min="44" max="46" width="1.140625" style="38" hidden="1" customWidth="1"/>
    <col min="47" max="47" width="0.28515625" style="38" customWidth="1"/>
    <col min="48" max="48" width="1.140625" style="38" hidden="1" customWidth="1"/>
    <col min="49" max="50" width="1.140625" style="38"/>
    <col min="51" max="51" width="1.28515625" style="38" customWidth="1"/>
    <col min="52" max="55" width="1.140625" style="38"/>
    <col min="56" max="56" width="4.42578125" style="38" customWidth="1"/>
    <col min="57" max="57" width="1.140625" style="38" customWidth="1"/>
    <col min="58" max="58" width="3.42578125" style="38" customWidth="1"/>
    <col min="59" max="59" width="1.140625" style="38" hidden="1" customWidth="1"/>
    <col min="60" max="60" width="2.28515625" style="38" hidden="1" customWidth="1"/>
    <col min="61" max="68" width="1.140625" style="38"/>
    <col min="69" max="69" width="2.7109375" style="38" customWidth="1"/>
    <col min="70" max="71" width="1.140625" style="38"/>
    <col min="72" max="72" width="0.85546875" style="38" customWidth="1"/>
    <col min="73" max="73" width="1.140625" style="38" hidden="1" customWidth="1"/>
    <col min="74" max="79" width="1.140625" style="38"/>
    <col min="80" max="80" width="6.5703125" style="38" customWidth="1"/>
    <col min="81" max="81" width="1.140625" style="38" customWidth="1"/>
    <col min="82" max="83" width="1.140625" style="38"/>
    <col min="84" max="84" width="1.140625" style="38" hidden="1" customWidth="1"/>
    <col min="85" max="85" width="0.85546875" style="38" hidden="1" customWidth="1"/>
    <col min="86" max="87" width="1.140625" style="38" hidden="1" customWidth="1"/>
    <col min="88" max="88" width="1.5703125" style="38" customWidth="1"/>
    <col min="89" max="89" width="1.140625" style="38"/>
    <col min="90" max="90" width="5.42578125" style="38" customWidth="1"/>
    <col min="91" max="91" width="2.42578125" style="38" customWidth="1"/>
    <col min="92" max="92" width="2.5703125" style="38" customWidth="1"/>
    <col min="93" max="98" width="1.140625" style="38"/>
    <col min="99" max="99" width="0.42578125" style="38" customWidth="1"/>
    <col min="100" max="100" width="1.140625" style="38" hidden="1" customWidth="1"/>
    <col min="101" max="107" width="1.140625" style="38"/>
    <col min="108" max="108" width="4.7109375" style="38" customWidth="1"/>
    <col min="109" max="109" width="0.42578125" style="38" customWidth="1"/>
    <col min="110" max="120" width="1.140625" style="38"/>
    <col min="121" max="121" width="1.7109375" style="38" customWidth="1"/>
    <col min="122" max="122" width="1.140625" style="38" customWidth="1"/>
    <col min="123" max="123" width="0.7109375" style="38" customWidth="1"/>
    <col min="124" max="16384" width="1.140625" style="38"/>
  </cols>
  <sheetData>
    <row r="1" spans="1:113" s="30" customFormat="1" ht="43.9" customHeight="1">
      <c r="A1" s="588" t="s">
        <v>344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  <c r="BP1" s="369"/>
      <c r="BQ1" s="369"/>
      <c r="BR1" s="369"/>
      <c r="BS1" s="369"/>
      <c r="BT1" s="369"/>
      <c r="BU1" s="369"/>
      <c r="BV1" s="369"/>
      <c r="BW1" s="369"/>
      <c r="BX1" s="369"/>
      <c r="BY1" s="369"/>
      <c r="BZ1" s="369"/>
      <c r="CA1" s="369"/>
      <c r="CB1" s="369"/>
      <c r="CC1" s="950"/>
      <c r="CD1" s="950"/>
      <c r="CE1" s="950"/>
      <c r="CF1" s="950"/>
      <c r="CG1" s="950"/>
      <c r="CH1" s="950"/>
      <c r="CI1" s="950"/>
      <c r="CJ1" s="950"/>
      <c r="CK1" s="950"/>
      <c r="CL1" s="950"/>
      <c r="CM1" s="950"/>
      <c r="CN1" s="950"/>
      <c r="CO1" s="950"/>
      <c r="CP1" s="950"/>
      <c r="CQ1" s="950"/>
      <c r="CR1" s="950"/>
      <c r="CS1" s="950"/>
      <c r="CT1" s="950"/>
      <c r="CU1" s="950"/>
      <c r="CV1" s="950"/>
      <c r="CW1" s="950"/>
      <c r="CX1" s="950"/>
      <c r="CY1" s="950"/>
      <c r="CZ1" s="950"/>
      <c r="DA1" s="950"/>
      <c r="DB1" s="950"/>
      <c r="DC1" s="950"/>
      <c r="DD1" s="950"/>
      <c r="DE1" s="950"/>
      <c r="DF1" s="950"/>
      <c r="DG1" s="950"/>
      <c r="DH1" s="950"/>
      <c r="DI1" s="950"/>
    </row>
    <row r="3" spans="1:113" s="33" customFormat="1" ht="14.25">
      <c r="A3" s="389" t="s">
        <v>252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89"/>
      <c r="AN3" s="389"/>
      <c r="AO3" s="389"/>
      <c r="AP3" s="389"/>
      <c r="AQ3" s="389"/>
      <c r="AR3" s="389"/>
      <c r="AS3" s="389"/>
      <c r="AT3" s="389"/>
      <c r="AU3" s="389"/>
      <c r="AV3" s="389"/>
      <c r="AW3" s="389"/>
      <c r="AX3" s="389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89"/>
      <c r="CL3" s="389"/>
      <c r="CM3" s="389"/>
      <c r="CN3" s="389"/>
      <c r="CO3" s="389"/>
      <c r="CP3" s="389"/>
      <c r="CQ3" s="389"/>
      <c r="CR3" s="389"/>
      <c r="CS3" s="389"/>
      <c r="CT3" s="389"/>
      <c r="CU3" s="389"/>
      <c r="CV3" s="389"/>
      <c r="CW3" s="389"/>
      <c r="CX3" s="389"/>
      <c r="CY3" s="389"/>
      <c r="CZ3" s="389"/>
      <c r="DA3" s="389"/>
      <c r="DB3" s="389"/>
      <c r="DC3" s="389"/>
      <c r="DD3" s="389"/>
      <c r="DE3" s="389"/>
      <c r="DF3" s="389"/>
      <c r="DG3" s="389"/>
      <c r="DH3" s="389"/>
      <c r="DI3" s="389"/>
    </row>
    <row r="4" spans="1:113" s="33" customFormat="1" ht="7.9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</row>
    <row r="5" spans="1:113" s="33" customFormat="1" ht="14.25">
      <c r="A5" s="389" t="s">
        <v>253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89"/>
      <c r="AN5" s="389"/>
      <c r="AO5" s="389"/>
      <c r="AP5" s="389"/>
      <c r="AQ5" s="389"/>
      <c r="AR5" s="389"/>
      <c r="AS5" s="389"/>
      <c r="AT5" s="389"/>
      <c r="AU5" s="389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389"/>
      <c r="BT5" s="389"/>
      <c r="BU5" s="389"/>
      <c r="BV5" s="389"/>
      <c r="BW5" s="389"/>
      <c r="BX5" s="389"/>
      <c r="BY5" s="389"/>
      <c r="BZ5" s="389"/>
      <c r="CA5" s="389"/>
      <c r="CB5" s="389"/>
      <c r="CC5" s="389"/>
      <c r="CD5" s="389"/>
      <c r="CE5" s="389"/>
      <c r="CF5" s="389"/>
      <c r="CG5" s="389"/>
      <c r="CH5" s="389"/>
      <c r="CI5" s="389"/>
      <c r="CJ5" s="389"/>
      <c r="CK5" s="389"/>
      <c r="CL5" s="389"/>
      <c r="CM5" s="389"/>
      <c r="CN5" s="389"/>
      <c r="CO5" s="389"/>
      <c r="CP5" s="389"/>
      <c r="CQ5" s="389"/>
      <c r="CR5" s="389"/>
      <c r="CS5" s="389"/>
      <c r="CT5" s="389"/>
      <c r="CU5" s="389"/>
      <c r="CV5" s="389"/>
      <c r="CW5" s="389"/>
      <c r="CX5" s="389"/>
      <c r="CY5" s="389"/>
      <c r="CZ5" s="389"/>
      <c r="DA5" s="389"/>
      <c r="DB5" s="389"/>
      <c r="DC5" s="389"/>
      <c r="DD5" s="389"/>
      <c r="DE5" s="389"/>
      <c r="DF5" s="389"/>
      <c r="DG5" s="389"/>
      <c r="DH5" s="389"/>
      <c r="DI5" s="389"/>
    </row>
    <row r="6" spans="1:113" s="31" customFormat="1" ht="10.15" customHeight="1"/>
    <row r="7" spans="1:113" s="31" customFormat="1" ht="15">
      <c r="A7" s="33" t="s">
        <v>161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0" t="s">
        <v>545</v>
      </c>
      <c r="AE7" s="570"/>
      <c r="AF7" s="570"/>
      <c r="AG7" s="570"/>
      <c r="AH7" s="570"/>
      <c r="AI7" s="570"/>
      <c r="AJ7" s="570"/>
      <c r="AK7" s="570"/>
      <c r="AL7" s="570"/>
      <c r="AM7" s="570"/>
      <c r="AN7" s="570"/>
      <c r="AO7" s="570"/>
      <c r="AP7" s="570"/>
      <c r="AQ7" s="570"/>
      <c r="AR7" s="570"/>
      <c r="AS7" s="570"/>
      <c r="AT7" s="570"/>
      <c r="AU7" s="570"/>
      <c r="AV7" s="570"/>
      <c r="AW7" s="570"/>
      <c r="AX7" s="570"/>
      <c r="AY7" s="570"/>
      <c r="AZ7" s="570"/>
      <c r="BA7" s="570"/>
      <c r="BB7" s="570"/>
      <c r="BC7" s="570"/>
      <c r="BD7" s="570"/>
      <c r="BE7" s="570"/>
      <c r="BF7" s="570"/>
      <c r="BG7" s="570"/>
      <c r="BH7" s="570"/>
      <c r="BI7" s="570"/>
      <c r="BJ7" s="570"/>
      <c r="BK7" s="570"/>
      <c r="BL7" s="570"/>
      <c r="BM7" s="570"/>
      <c r="BN7" s="570"/>
      <c r="BO7" s="570"/>
      <c r="BP7" s="570"/>
      <c r="BQ7" s="570"/>
      <c r="BR7" s="570"/>
      <c r="BS7" s="570"/>
      <c r="BT7" s="570"/>
      <c r="BU7" s="570"/>
      <c r="BV7" s="570"/>
      <c r="BW7" s="570"/>
      <c r="BX7" s="570"/>
      <c r="BY7" s="570"/>
      <c r="BZ7" s="570"/>
      <c r="CA7" s="570"/>
      <c r="CB7" s="570"/>
      <c r="CC7" s="570"/>
      <c r="CD7" s="570"/>
      <c r="CE7" s="570"/>
      <c r="CF7" s="570"/>
      <c r="CG7" s="570"/>
      <c r="CH7" s="570"/>
      <c r="CI7" s="570"/>
      <c r="CJ7" s="570"/>
      <c r="CK7" s="570"/>
      <c r="CL7" s="570"/>
      <c r="CM7" s="570"/>
      <c r="CN7" s="570"/>
      <c r="CO7" s="570"/>
      <c r="CP7" s="570"/>
      <c r="CQ7" s="570"/>
      <c r="CR7" s="570"/>
      <c r="CS7" s="570"/>
      <c r="CT7" s="570"/>
      <c r="CU7" s="570"/>
      <c r="CV7" s="570"/>
      <c r="CW7" s="570"/>
      <c r="CX7" s="570"/>
      <c r="CY7" s="570"/>
      <c r="CZ7" s="570"/>
      <c r="DA7" s="570"/>
      <c r="DB7" s="570"/>
      <c r="DC7" s="570"/>
      <c r="DD7" s="570"/>
      <c r="DE7" s="570"/>
      <c r="DF7" s="570"/>
      <c r="DG7" s="570"/>
      <c r="DH7" s="570"/>
      <c r="DI7" s="570"/>
    </row>
    <row r="8" spans="1:113" s="31" customFormat="1" ht="9" customHeight="1">
      <c r="A8" s="33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</row>
    <row r="9" spans="1:113" s="31" customFormat="1" ht="15">
      <c r="A9" s="33" t="s">
        <v>162</v>
      </c>
      <c r="T9" s="570" t="s">
        <v>186</v>
      </c>
      <c r="U9" s="570"/>
      <c r="V9" s="570"/>
      <c r="W9" s="570"/>
      <c r="X9" s="570"/>
      <c r="Y9" s="570"/>
      <c r="Z9" s="570"/>
      <c r="AA9" s="570"/>
      <c r="AB9" s="570"/>
      <c r="AC9" s="570"/>
      <c r="AD9" s="570"/>
      <c r="AE9" s="570"/>
      <c r="AF9" s="570"/>
      <c r="AG9" s="570"/>
      <c r="AH9" s="570"/>
      <c r="AI9" s="570"/>
      <c r="AJ9" s="570"/>
      <c r="AK9" s="570"/>
      <c r="AL9" s="570"/>
      <c r="AM9" s="570"/>
      <c r="AN9" s="570"/>
      <c r="AO9" s="570"/>
      <c r="AP9" s="570"/>
      <c r="AQ9" s="570"/>
      <c r="AR9" s="570"/>
      <c r="AS9" s="570"/>
      <c r="AT9" s="570"/>
      <c r="AU9" s="570"/>
      <c r="AV9" s="570"/>
      <c r="AW9" s="570"/>
      <c r="AX9" s="570"/>
      <c r="AY9" s="570"/>
      <c r="AZ9" s="570"/>
      <c r="BA9" s="570"/>
      <c r="BB9" s="570"/>
      <c r="BC9" s="570"/>
      <c r="BD9" s="570"/>
      <c r="BE9" s="570"/>
      <c r="BF9" s="570"/>
      <c r="BG9" s="570"/>
      <c r="BH9" s="570"/>
      <c r="BI9" s="570"/>
      <c r="BJ9" s="570"/>
      <c r="BK9" s="570"/>
      <c r="BL9" s="570"/>
      <c r="BM9" s="570"/>
      <c r="BN9" s="570"/>
      <c r="BO9" s="570"/>
      <c r="BP9" s="570"/>
      <c r="BQ9" s="570"/>
      <c r="BR9" s="570"/>
      <c r="BS9" s="570"/>
      <c r="BT9" s="570"/>
      <c r="BU9" s="570"/>
      <c r="BV9" s="570"/>
      <c r="BW9" s="570"/>
      <c r="BX9" s="570"/>
      <c r="BY9" s="570"/>
      <c r="BZ9" s="570"/>
      <c r="CA9" s="570"/>
      <c r="CB9" s="570"/>
      <c r="CC9" s="570"/>
      <c r="CD9" s="570"/>
      <c r="CE9" s="570"/>
      <c r="CF9" s="570"/>
      <c r="CG9" s="570"/>
      <c r="CH9" s="570"/>
      <c r="CI9" s="570"/>
      <c r="CJ9" s="570"/>
      <c r="CK9" s="570"/>
      <c r="CL9" s="570"/>
      <c r="CM9" s="570"/>
      <c r="CN9" s="570"/>
      <c r="CO9" s="570"/>
      <c r="CP9" s="570"/>
      <c r="CQ9" s="570"/>
      <c r="CR9" s="570"/>
      <c r="CS9" s="570"/>
      <c r="CT9" s="570"/>
      <c r="CU9" s="570"/>
      <c r="CV9" s="570"/>
      <c r="CW9" s="570"/>
      <c r="CX9" s="570"/>
      <c r="CY9" s="570"/>
      <c r="CZ9" s="570"/>
      <c r="DA9" s="570"/>
      <c r="DB9" s="570"/>
      <c r="DC9" s="570"/>
      <c r="DD9" s="570"/>
      <c r="DE9" s="570"/>
      <c r="DF9" s="570"/>
      <c r="DG9" s="570"/>
      <c r="DH9" s="570"/>
      <c r="DI9" s="570"/>
    </row>
    <row r="10" spans="1:113" s="31" customFormat="1" ht="15">
      <c r="A10" s="33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</row>
    <row r="11" spans="1:113" s="31" customFormat="1" ht="40.9" customHeight="1">
      <c r="A11" s="33" t="s">
        <v>164</v>
      </c>
      <c r="AH11" s="704" t="s">
        <v>254</v>
      </c>
      <c r="AI11" s="704"/>
      <c r="AJ11" s="704"/>
      <c r="AK11" s="704"/>
      <c r="AL11" s="704"/>
      <c r="AM11" s="704"/>
      <c r="AN11" s="704"/>
      <c r="AO11" s="704"/>
      <c r="AP11" s="704"/>
      <c r="AQ11" s="704"/>
      <c r="AR11" s="704"/>
      <c r="AS11" s="704"/>
      <c r="AT11" s="704"/>
      <c r="AU11" s="704"/>
      <c r="AV11" s="704"/>
      <c r="AW11" s="704"/>
      <c r="AX11" s="704"/>
      <c r="AY11" s="704"/>
      <c r="AZ11" s="704"/>
      <c r="BA11" s="704"/>
      <c r="BB11" s="704"/>
      <c r="BC11" s="704"/>
      <c r="BD11" s="704"/>
      <c r="BE11" s="704"/>
      <c r="BF11" s="704"/>
      <c r="BG11" s="704"/>
      <c r="BH11" s="704"/>
      <c r="BI11" s="704"/>
      <c r="BJ11" s="704"/>
      <c r="BK11" s="704"/>
      <c r="BL11" s="704"/>
      <c r="BM11" s="704"/>
      <c r="BN11" s="704"/>
      <c r="BO11" s="704"/>
      <c r="BP11" s="704"/>
      <c r="BQ11" s="704"/>
      <c r="BR11" s="704"/>
      <c r="BS11" s="704"/>
      <c r="BT11" s="704"/>
      <c r="BU11" s="704"/>
      <c r="BV11" s="704"/>
      <c r="BW11" s="704"/>
      <c r="BX11" s="704"/>
      <c r="BY11" s="704"/>
      <c r="BZ11" s="704"/>
      <c r="CA11" s="704"/>
      <c r="CB11" s="704"/>
      <c r="CC11" s="704"/>
      <c r="CD11" s="704"/>
      <c r="CE11" s="704"/>
      <c r="CF11" s="704"/>
      <c r="CG11" s="704"/>
      <c r="CH11" s="704"/>
      <c r="CI11" s="704"/>
      <c r="CJ11" s="704"/>
      <c r="CK11" s="704"/>
      <c r="CL11" s="704"/>
      <c r="CM11" s="704"/>
      <c r="CN11" s="704"/>
      <c r="CO11" s="704"/>
      <c r="CP11" s="704"/>
      <c r="CQ11" s="704"/>
      <c r="CR11" s="704"/>
      <c r="CS11" s="704"/>
      <c r="CT11" s="704"/>
      <c r="CU11" s="704"/>
      <c r="CV11" s="704"/>
      <c r="CW11" s="704"/>
      <c r="CX11" s="704"/>
      <c r="CY11" s="704"/>
      <c r="CZ11" s="704"/>
      <c r="DA11" s="704"/>
      <c r="DB11" s="704"/>
      <c r="DC11" s="704"/>
      <c r="DD11" s="704"/>
      <c r="DE11" s="704"/>
      <c r="DF11" s="704"/>
      <c r="DG11" s="704"/>
      <c r="DH11" s="704"/>
      <c r="DI11" s="704"/>
    </row>
    <row r="12" spans="1:113" s="31" customFormat="1" ht="7.9" customHeight="1"/>
    <row r="13" spans="1:113" s="31" customFormat="1" ht="15">
      <c r="A13" s="389" t="s">
        <v>523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389"/>
      <c r="BT13" s="389"/>
      <c r="BU13" s="389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  <c r="CF13" s="389"/>
      <c r="CG13" s="389"/>
      <c r="CH13" s="389"/>
      <c r="CI13" s="389"/>
      <c r="CJ13" s="389"/>
      <c r="CK13" s="389"/>
      <c r="CL13" s="389"/>
      <c r="CM13" s="389"/>
      <c r="CN13" s="389"/>
      <c r="CO13" s="389"/>
      <c r="CP13" s="389"/>
      <c r="CQ13" s="389"/>
      <c r="CR13" s="389"/>
      <c r="CS13" s="389"/>
      <c r="CT13" s="389"/>
      <c r="CU13" s="389"/>
      <c r="CV13" s="389"/>
      <c r="CW13" s="389"/>
      <c r="CX13" s="389"/>
      <c r="CY13" s="389"/>
      <c r="CZ13" s="389"/>
      <c r="DA13" s="389"/>
      <c r="DB13" s="389"/>
      <c r="DC13" s="389"/>
      <c r="DD13" s="389"/>
      <c r="DE13" s="389"/>
      <c r="DF13" s="389"/>
      <c r="DG13" s="389"/>
      <c r="DH13" s="389"/>
      <c r="DI13" s="389"/>
    </row>
    <row r="14" spans="1:113" s="31" customFormat="1" ht="6.6" customHeight="1"/>
    <row r="15" spans="1:113" s="31" customFormat="1" ht="15">
      <c r="A15" s="768" t="s">
        <v>165</v>
      </c>
      <c r="B15" s="769"/>
      <c r="C15" s="769"/>
      <c r="D15" s="770"/>
      <c r="E15" s="768" t="s">
        <v>255</v>
      </c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69"/>
      <c r="T15" s="770"/>
      <c r="U15" s="768" t="s">
        <v>256</v>
      </c>
      <c r="V15" s="769"/>
      <c r="W15" s="769"/>
      <c r="X15" s="769"/>
      <c r="Y15" s="769"/>
      <c r="Z15" s="769"/>
      <c r="AA15" s="769"/>
      <c r="AB15" s="769"/>
      <c r="AC15" s="769"/>
      <c r="AD15" s="769"/>
      <c r="AE15" s="769"/>
      <c r="AF15" s="770"/>
      <c r="AG15" s="791" t="s">
        <v>190</v>
      </c>
      <c r="AH15" s="841"/>
      <c r="AI15" s="841"/>
      <c r="AJ15" s="841"/>
      <c r="AK15" s="841"/>
      <c r="AL15" s="841"/>
      <c r="AM15" s="841"/>
      <c r="AN15" s="841"/>
      <c r="AO15" s="841"/>
      <c r="AP15" s="841"/>
      <c r="AQ15" s="841"/>
      <c r="AR15" s="841"/>
      <c r="AS15" s="841"/>
      <c r="AT15" s="841"/>
      <c r="AU15" s="841"/>
      <c r="AV15" s="841"/>
      <c r="AW15" s="841"/>
      <c r="AX15" s="841"/>
      <c r="AY15" s="841"/>
      <c r="AZ15" s="841"/>
      <c r="BA15" s="841"/>
      <c r="BB15" s="841"/>
      <c r="BC15" s="841"/>
      <c r="BD15" s="841"/>
      <c r="BE15" s="841"/>
      <c r="BF15" s="841"/>
      <c r="BG15" s="841"/>
      <c r="BH15" s="841"/>
      <c r="BI15" s="841"/>
      <c r="BJ15" s="841"/>
      <c r="BK15" s="841"/>
      <c r="BL15" s="841"/>
      <c r="BM15" s="841"/>
      <c r="BN15" s="841"/>
      <c r="BO15" s="841"/>
      <c r="BP15" s="841"/>
      <c r="BQ15" s="841"/>
      <c r="BR15" s="841"/>
      <c r="BS15" s="841"/>
      <c r="BT15" s="841"/>
      <c r="BU15" s="841"/>
      <c r="BV15" s="841"/>
      <c r="BW15" s="841"/>
      <c r="BX15" s="841"/>
      <c r="BY15" s="841"/>
      <c r="BZ15" s="841"/>
      <c r="CA15" s="841"/>
      <c r="CB15" s="841"/>
      <c r="CC15" s="841"/>
      <c r="CD15" s="841"/>
      <c r="CE15" s="841"/>
      <c r="CF15" s="841"/>
      <c r="CG15" s="841"/>
      <c r="CH15" s="841"/>
      <c r="CI15" s="841"/>
      <c r="CJ15" s="842"/>
      <c r="CK15" s="768" t="s">
        <v>257</v>
      </c>
      <c r="CL15" s="769"/>
      <c r="CM15" s="769"/>
      <c r="CN15" s="769"/>
      <c r="CO15" s="769"/>
      <c r="CP15" s="769"/>
      <c r="CQ15" s="769"/>
      <c r="CR15" s="769"/>
      <c r="CS15" s="769"/>
      <c r="CT15" s="769"/>
      <c r="CU15" s="770"/>
      <c r="CV15" s="768" t="s">
        <v>258</v>
      </c>
      <c r="CW15" s="769"/>
      <c r="CX15" s="769"/>
      <c r="CY15" s="769"/>
      <c r="CZ15" s="769"/>
      <c r="DA15" s="769"/>
      <c r="DB15" s="769"/>
      <c r="DC15" s="769"/>
      <c r="DD15" s="769"/>
      <c r="DE15" s="769"/>
      <c r="DF15" s="769"/>
      <c r="DG15" s="769"/>
      <c r="DH15" s="769"/>
      <c r="DI15" s="770"/>
    </row>
    <row r="16" spans="1:113" s="31" customFormat="1" ht="15">
      <c r="A16" s="793" t="s">
        <v>167</v>
      </c>
      <c r="B16" s="794"/>
      <c r="C16" s="794"/>
      <c r="D16" s="795"/>
      <c r="E16" s="793" t="s">
        <v>259</v>
      </c>
      <c r="F16" s="794"/>
      <c r="G16" s="794"/>
      <c r="H16" s="794"/>
      <c r="I16" s="794"/>
      <c r="J16" s="794"/>
      <c r="K16" s="794"/>
      <c r="L16" s="794"/>
      <c r="M16" s="794"/>
      <c r="N16" s="794"/>
      <c r="O16" s="794"/>
      <c r="P16" s="794"/>
      <c r="Q16" s="794"/>
      <c r="R16" s="794"/>
      <c r="S16" s="794"/>
      <c r="T16" s="795"/>
      <c r="U16" s="793" t="s">
        <v>260</v>
      </c>
      <c r="V16" s="794"/>
      <c r="W16" s="794"/>
      <c r="X16" s="794"/>
      <c r="Y16" s="794"/>
      <c r="Z16" s="794"/>
      <c r="AA16" s="794"/>
      <c r="AB16" s="794"/>
      <c r="AC16" s="794"/>
      <c r="AD16" s="794"/>
      <c r="AE16" s="794"/>
      <c r="AF16" s="795"/>
      <c r="AG16" s="768" t="s">
        <v>192</v>
      </c>
      <c r="AH16" s="769"/>
      <c r="AI16" s="769"/>
      <c r="AJ16" s="769"/>
      <c r="AK16" s="769"/>
      <c r="AL16" s="769"/>
      <c r="AM16" s="769"/>
      <c r="AN16" s="769"/>
      <c r="AO16" s="769"/>
      <c r="AP16" s="769"/>
      <c r="AQ16" s="769"/>
      <c r="AR16" s="769"/>
      <c r="AS16" s="769"/>
      <c r="AT16" s="770"/>
      <c r="AU16" s="791" t="s">
        <v>30</v>
      </c>
      <c r="AV16" s="841"/>
      <c r="AW16" s="841"/>
      <c r="AX16" s="841"/>
      <c r="AY16" s="841"/>
      <c r="AZ16" s="841"/>
      <c r="BA16" s="841"/>
      <c r="BB16" s="841"/>
      <c r="BC16" s="841"/>
      <c r="BD16" s="841"/>
      <c r="BE16" s="841"/>
      <c r="BF16" s="841"/>
      <c r="BG16" s="841"/>
      <c r="BH16" s="841"/>
      <c r="BI16" s="841"/>
      <c r="BJ16" s="841"/>
      <c r="BK16" s="841"/>
      <c r="BL16" s="841"/>
      <c r="BM16" s="841"/>
      <c r="BN16" s="841"/>
      <c r="BO16" s="841"/>
      <c r="BP16" s="841"/>
      <c r="BQ16" s="841"/>
      <c r="BR16" s="841"/>
      <c r="BS16" s="841"/>
      <c r="BT16" s="841"/>
      <c r="BU16" s="841"/>
      <c r="BV16" s="841"/>
      <c r="BW16" s="841"/>
      <c r="BX16" s="841"/>
      <c r="BY16" s="841"/>
      <c r="BZ16" s="841"/>
      <c r="CA16" s="841"/>
      <c r="CB16" s="841"/>
      <c r="CC16" s="841"/>
      <c r="CD16" s="841"/>
      <c r="CE16" s="841"/>
      <c r="CF16" s="841"/>
      <c r="CG16" s="841"/>
      <c r="CH16" s="841"/>
      <c r="CI16" s="841"/>
      <c r="CJ16" s="842"/>
      <c r="CK16" s="793" t="s">
        <v>261</v>
      </c>
      <c r="CL16" s="794"/>
      <c r="CM16" s="794"/>
      <c r="CN16" s="794"/>
      <c r="CO16" s="794"/>
      <c r="CP16" s="794"/>
      <c r="CQ16" s="794"/>
      <c r="CR16" s="794"/>
      <c r="CS16" s="794"/>
      <c r="CT16" s="794"/>
      <c r="CU16" s="795"/>
      <c r="CV16" s="793" t="s">
        <v>262</v>
      </c>
      <c r="CW16" s="794"/>
      <c r="CX16" s="794"/>
      <c r="CY16" s="794"/>
      <c r="CZ16" s="794"/>
      <c r="DA16" s="794"/>
      <c r="DB16" s="794"/>
      <c r="DC16" s="794"/>
      <c r="DD16" s="794"/>
      <c r="DE16" s="794"/>
      <c r="DF16" s="794"/>
      <c r="DG16" s="794"/>
      <c r="DH16" s="794"/>
      <c r="DI16" s="795"/>
    </row>
    <row r="17" spans="1:120" s="31" customFormat="1" ht="15">
      <c r="A17" s="793"/>
      <c r="B17" s="794"/>
      <c r="C17" s="794"/>
      <c r="D17" s="795"/>
      <c r="E17" s="793" t="s">
        <v>263</v>
      </c>
      <c r="F17" s="794"/>
      <c r="G17" s="794"/>
      <c r="H17" s="794"/>
      <c r="I17" s="794"/>
      <c r="J17" s="794"/>
      <c r="K17" s="794"/>
      <c r="L17" s="794"/>
      <c r="M17" s="794"/>
      <c r="N17" s="794"/>
      <c r="O17" s="794"/>
      <c r="P17" s="794"/>
      <c r="Q17" s="794"/>
      <c r="R17" s="794"/>
      <c r="S17" s="794"/>
      <c r="T17" s="795"/>
      <c r="U17" s="793" t="s">
        <v>264</v>
      </c>
      <c r="V17" s="794"/>
      <c r="W17" s="794"/>
      <c r="X17" s="794"/>
      <c r="Y17" s="794"/>
      <c r="Z17" s="794"/>
      <c r="AA17" s="794"/>
      <c r="AB17" s="794"/>
      <c r="AC17" s="794"/>
      <c r="AD17" s="794"/>
      <c r="AE17" s="794"/>
      <c r="AF17" s="795"/>
      <c r="AG17" s="793"/>
      <c r="AH17" s="794"/>
      <c r="AI17" s="794"/>
      <c r="AJ17" s="794"/>
      <c r="AK17" s="794"/>
      <c r="AL17" s="794"/>
      <c r="AM17" s="794"/>
      <c r="AN17" s="794"/>
      <c r="AO17" s="794"/>
      <c r="AP17" s="794"/>
      <c r="AQ17" s="794"/>
      <c r="AR17" s="794"/>
      <c r="AS17" s="794"/>
      <c r="AT17" s="795"/>
      <c r="AU17" s="768" t="s">
        <v>265</v>
      </c>
      <c r="AV17" s="769"/>
      <c r="AW17" s="769"/>
      <c r="AX17" s="769"/>
      <c r="AY17" s="769"/>
      <c r="AZ17" s="769"/>
      <c r="BA17" s="769"/>
      <c r="BB17" s="769"/>
      <c r="BC17" s="769"/>
      <c r="BD17" s="769"/>
      <c r="BE17" s="769"/>
      <c r="BF17" s="769"/>
      <c r="BG17" s="769"/>
      <c r="BH17" s="770"/>
      <c r="BI17" s="768" t="s">
        <v>266</v>
      </c>
      <c r="BJ17" s="769"/>
      <c r="BK17" s="769"/>
      <c r="BL17" s="769"/>
      <c r="BM17" s="769"/>
      <c r="BN17" s="769"/>
      <c r="BO17" s="769"/>
      <c r="BP17" s="769"/>
      <c r="BQ17" s="769"/>
      <c r="BR17" s="769"/>
      <c r="BS17" s="769"/>
      <c r="BT17" s="769"/>
      <c r="BU17" s="769"/>
      <c r="BV17" s="770"/>
      <c r="BW17" s="768" t="s">
        <v>266</v>
      </c>
      <c r="BX17" s="769"/>
      <c r="BY17" s="769"/>
      <c r="BZ17" s="769"/>
      <c r="CA17" s="769"/>
      <c r="CB17" s="769"/>
      <c r="CC17" s="769"/>
      <c r="CD17" s="769"/>
      <c r="CE17" s="769"/>
      <c r="CF17" s="769"/>
      <c r="CG17" s="769"/>
      <c r="CH17" s="769"/>
      <c r="CI17" s="769"/>
      <c r="CJ17" s="770"/>
      <c r="CK17" s="793" t="s">
        <v>267</v>
      </c>
      <c r="CL17" s="794"/>
      <c r="CM17" s="794"/>
      <c r="CN17" s="794"/>
      <c r="CO17" s="794"/>
      <c r="CP17" s="794"/>
      <c r="CQ17" s="794"/>
      <c r="CR17" s="794"/>
      <c r="CS17" s="794"/>
      <c r="CT17" s="794"/>
      <c r="CU17" s="795"/>
      <c r="CV17" s="1025"/>
      <c r="CW17" s="1026"/>
      <c r="CX17" s="1026"/>
      <c r="CY17" s="1026"/>
      <c r="CZ17" s="1026"/>
      <c r="DA17" s="1026"/>
      <c r="DB17" s="1026"/>
      <c r="DC17" s="1026"/>
      <c r="DD17" s="1026"/>
      <c r="DE17" s="1026"/>
      <c r="DF17" s="1026"/>
      <c r="DG17" s="1026"/>
      <c r="DH17" s="1026"/>
      <c r="DI17" s="1027"/>
    </row>
    <row r="18" spans="1:120" s="31" customFormat="1" ht="28.15" customHeight="1">
      <c r="A18" s="793"/>
      <c r="B18" s="794"/>
      <c r="C18" s="794"/>
      <c r="D18" s="795"/>
      <c r="E18" s="793"/>
      <c r="F18" s="794"/>
      <c r="G18" s="794"/>
      <c r="H18" s="794"/>
      <c r="I18" s="794"/>
      <c r="J18" s="794"/>
      <c r="K18" s="794"/>
      <c r="L18" s="794"/>
      <c r="M18" s="794"/>
      <c r="N18" s="794"/>
      <c r="O18" s="794"/>
      <c r="P18" s="794"/>
      <c r="Q18" s="794"/>
      <c r="R18" s="794"/>
      <c r="S18" s="794"/>
      <c r="T18" s="795"/>
      <c r="U18" s="793"/>
      <c r="V18" s="794"/>
      <c r="W18" s="794"/>
      <c r="X18" s="794"/>
      <c r="Y18" s="794"/>
      <c r="Z18" s="794"/>
      <c r="AA18" s="794"/>
      <c r="AB18" s="794"/>
      <c r="AC18" s="794"/>
      <c r="AD18" s="794"/>
      <c r="AE18" s="794"/>
      <c r="AF18" s="795"/>
      <c r="AG18" s="793"/>
      <c r="AH18" s="794"/>
      <c r="AI18" s="794"/>
      <c r="AJ18" s="794"/>
      <c r="AK18" s="794"/>
      <c r="AL18" s="794"/>
      <c r="AM18" s="794"/>
      <c r="AN18" s="794"/>
      <c r="AO18" s="794"/>
      <c r="AP18" s="794"/>
      <c r="AQ18" s="794"/>
      <c r="AR18" s="794"/>
      <c r="AS18" s="794"/>
      <c r="AT18" s="795"/>
      <c r="AU18" s="793" t="s">
        <v>267</v>
      </c>
      <c r="AV18" s="794"/>
      <c r="AW18" s="794"/>
      <c r="AX18" s="794"/>
      <c r="AY18" s="794"/>
      <c r="AZ18" s="794"/>
      <c r="BA18" s="794"/>
      <c r="BB18" s="794"/>
      <c r="BC18" s="794"/>
      <c r="BD18" s="794"/>
      <c r="BE18" s="794"/>
      <c r="BF18" s="794"/>
      <c r="BG18" s="794"/>
      <c r="BH18" s="795"/>
      <c r="BI18" s="1022" t="s">
        <v>268</v>
      </c>
      <c r="BJ18" s="1023"/>
      <c r="BK18" s="1023"/>
      <c r="BL18" s="1023"/>
      <c r="BM18" s="1023"/>
      <c r="BN18" s="1023"/>
      <c r="BO18" s="1023"/>
      <c r="BP18" s="1023"/>
      <c r="BQ18" s="1023"/>
      <c r="BR18" s="1023"/>
      <c r="BS18" s="1023"/>
      <c r="BT18" s="1023"/>
      <c r="BU18" s="1023"/>
      <c r="BV18" s="1024"/>
      <c r="BW18" s="1022" t="s">
        <v>269</v>
      </c>
      <c r="BX18" s="1023"/>
      <c r="BY18" s="1023"/>
      <c r="BZ18" s="1023"/>
      <c r="CA18" s="1023"/>
      <c r="CB18" s="1023"/>
      <c r="CC18" s="1023"/>
      <c r="CD18" s="1023"/>
      <c r="CE18" s="1023"/>
      <c r="CF18" s="1023"/>
      <c r="CG18" s="1023"/>
      <c r="CH18" s="1023"/>
      <c r="CI18" s="1023"/>
      <c r="CJ18" s="1024"/>
      <c r="CK18" s="793" t="s">
        <v>270</v>
      </c>
      <c r="CL18" s="794"/>
      <c r="CM18" s="794"/>
      <c r="CN18" s="794"/>
      <c r="CO18" s="794"/>
      <c r="CP18" s="794"/>
      <c r="CQ18" s="794"/>
      <c r="CR18" s="794"/>
      <c r="CS18" s="794"/>
      <c r="CT18" s="794"/>
      <c r="CU18" s="795"/>
      <c r="CV18" s="1028"/>
      <c r="CW18" s="1029"/>
      <c r="CX18" s="1029"/>
      <c r="CY18" s="1029"/>
      <c r="CZ18" s="1029"/>
      <c r="DA18" s="1029"/>
      <c r="DB18" s="1029"/>
      <c r="DC18" s="1029"/>
      <c r="DD18" s="1029"/>
      <c r="DE18" s="1029"/>
      <c r="DF18" s="1029"/>
      <c r="DG18" s="1029"/>
      <c r="DH18" s="1029"/>
      <c r="DI18" s="1030"/>
    </row>
    <row r="19" spans="1:120" s="31" customFormat="1" ht="15">
      <c r="A19" s="793"/>
      <c r="B19" s="794"/>
      <c r="C19" s="794"/>
      <c r="D19" s="795"/>
      <c r="E19" s="793"/>
      <c r="F19" s="794"/>
      <c r="G19" s="794"/>
      <c r="H19" s="794"/>
      <c r="I19" s="794"/>
      <c r="J19" s="794"/>
      <c r="K19" s="794"/>
      <c r="L19" s="794"/>
      <c r="M19" s="794"/>
      <c r="N19" s="794"/>
      <c r="O19" s="794"/>
      <c r="P19" s="794"/>
      <c r="Q19" s="794"/>
      <c r="R19" s="794"/>
      <c r="S19" s="794"/>
      <c r="T19" s="795"/>
      <c r="U19" s="793"/>
      <c r="V19" s="794"/>
      <c r="W19" s="794"/>
      <c r="X19" s="794"/>
      <c r="Y19" s="794"/>
      <c r="Z19" s="794"/>
      <c r="AA19" s="794"/>
      <c r="AB19" s="794"/>
      <c r="AC19" s="794"/>
      <c r="AD19" s="794"/>
      <c r="AE19" s="794"/>
      <c r="AF19" s="795"/>
      <c r="AG19" s="793"/>
      <c r="AH19" s="794"/>
      <c r="AI19" s="794"/>
      <c r="AJ19" s="794"/>
      <c r="AK19" s="794"/>
      <c r="AL19" s="794"/>
      <c r="AM19" s="794"/>
      <c r="AN19" s="794"/>
      <c r="AO19" s="794"/>
      <c r="AP19" s="794"/>
      <c r="AQ19" s="794"/>
      <c r="AR19" s="794"/>
      <c r="AS19" s="794"/>
      <c r="AT19" s="795"/>
      <c r="AU19" s="793" t="s">
        <v>271</v>
      </c>
      <c r="AV19" s="794"/>
      <c r="AW19" s="794"/>
      <c r="AX19" s="794"/>
      <c r="AY19" s="794"/>
      <c r="AZ19" s="794"/>
      <c r="BA19" s="794"/>
      <c r="BB19" s="794"/>
      <c r="BC19" s="794"/>
      <c r="BD19" s="794"/>
      <c r="BE19" s="794"/>
      <c r="BF19" s="794"/>
      <c r="BG19" s="794"/>
      <c r="BH19" s="795"/>
      <c r="BI19" s="793" t="s">
        <v>272</v>
      </c>
      <c r="BJ19" s="794"/>
      <c r="BK19" s="794"/>
      <c r="BL19" s="794"/>
      <c r="BM19" s="794"/>
      <c r="BN19" s="794"/>
      <c r="BO19" s="794"/>
      <c r="BP19" s="794"/>
      <c r="BQ19" s="794"/>
      <c r="BR19" s="794"/>
      <c r="BS19" s="794"/>
      <c r="BT19" s="794"/>
      <c r="BU19" s="794"/>
      <c r="BV19" s="795"/>
      <c r="BW19" s="793" t="s">
        <v>272</v>
      </c>
      <c r="BX19" s="794"/>
      <c r="BY19" s="794"/>
      <c r="BZ19" s="794"/>
      <c r="CA19" s="794"/>
      <c r="CB19" s="794"/>
      <c r="CC19" s="794"/>
      <c r="CD19" s="794"/>
      <c r="CE19" s="794"/>
      <c r="CF19" s="794"/>
      <c r="CG19" s="794"/>
      <c r="CH19" s="794"/>
      <c r="CI19" s="794"/>
      <c r="CJ19" s="795"/>
      <c r="CK19" s="793"/>
      <c r="CL19" s="794"/>
      <c r="CM19" s="794"/>
      <c r="CN19" s="794"/>
      <c r="CO19" s="794"/>
      <c r="CP19" s="794"/>
      <c r="CQ19" s="794"/>
      <c r="CR19" s="794"/>
      <c r="CS19" s="794"/>
      <c r="CT19" s="794"/>
      <c r="CU19" s="795"/>
      <c r="CV19" s="1031"/>
      <c r="CW19" s="1032"/>
      <c r="CX19" s="1032"/>
      <c r="CY19" s="1032"/>
      <c r="CZ19" s="1032"/>
      <c r="DA19" s="1032"/>
      <c r="DB19" s="1032"/>
      <c r="DC19" s="1032"/>
      <c r="DD19" s="1032"/>
      <c r="DE19" s="1032"/>
      <c r="DF19" s="1032"/>
      <c r="DG19" s="1032"/>
      <c r="DH19" s="1032"/>
      <c r="DI19" s="1033"/>
    </row>
    <row r="20" spans="1:120" s="31" customFormat="1" ht="15">
      <c r="A20" s="791">
        <v>1</v>
      </c>
      <c r="B20" s="841"/>
      <c r="C20" s="841"/>
      <c r="D20" s="842"/>
      <c r="E20" s="791">
        <v>2</v>
      </c>
      <c r="F20" s="841"/>
      <c r="G20" s="841"/>
      <c r="H20" s="841"/>
      <c r="I20" s="841"/>
      <c r="J20" s="841"/>
      <c r="K20" s="841"/>
      <c r="L20" s="841"/>
      <c r="M20" s="841"/>
      <c r="N20" s="841"/>
      <c r="O20" s="841"/>
      <c r="P20" s="841"/>
      <c r="Q20" s="841"/>
      <c r="R20" s="841"/>
      <c r="S20" s="841"/>
      <c r="T20" s="842"/>
      <c r="U20" s="791">
        <v>3</v>
      </c>
      <c r="V20" s="841"/>
      <c r="W20" s="841"/>
      <c r="X20" s="841"/>
      <c r="Y20" s="841"/>
      <c r="Z20" s="841"/>
      <c r="AA20" s="841"/>
      <c r="AB20" s="841"/>
      <c r="AC20" s="841"/>
      <c r="AD20" s="841"/>
      <c r="AE20" s="841"/>
      <c r="AF20" s="842"/>
      <c r="AG20" s="791">
        <v>4</v>
      </c>
      <c r="AH20" s="841"/>
      <c r="AI20" s="841"/>
      <c r="AJ20" s="841"/>
      <c r="AK20" s="841"/>
      <c r="AL20" s="841"/>
      <c r="AM20" s="841"/>
      <c r="AN20" s="841"/>
      <c r="AO20" s="841"/>
      <c r="AP20" s="841"/>
      <c r="AQ20" s="841"/>
      <c r="AR20" s="841"/>
      <c r="AS20" s="841"/>
      <c r="AT20" s="842"/>
      <c r="AU20" s="791">
        <v>5</v>
      </c>
      <c r="AV20" s="841"/>
      <c r="AW20" s="841"/>
      <c r="AX20" s="841"/>
      <c r="AY20" s="841"/>
      <c r="AZ20" s="841"/>
      <c r="BA20" s="841"/>
      <c r="BB20" s="841"/>
      <c r="BC20" s="841"/>
      <c r="BD20" s="841"/>
      <c r="BE20" s="841"/>
      <c r="BF20" s="841"/>
      <c r="BG20" s="841"/>
      <c r="BH20" s="842"/>
      <c r="BI20" s="791">
        <v>6</v>
      </c>
      <c r="BJ20" s="841"/>
      <c r="BK20" s="841"/>
      <c r="BL20" s="841"/>
      <c r="BM20" s="841"/>
      <c r="BN20" s="841"/>
      <c r="BO20" s="841"/>
      <c r="BP20" s="841"/>
      <c r="BQ20" s="841"/>
      <c r="BR20" s="841"/>
      <c r="BS20" s="841"/>
      <c r="BT20" s="841"/>
      <c r="BU20" s="841"/>
      <c r="BV20" s="842"/>
      <c r="BW20" s="791">
        <v>7</v>
      </c>
      <c r="BX20" s="841"/>
      <c r="BY20" s="841"/>
      <c r="BZ20" s="841"/>
      <c r="CA20" s="841"/>
      <c r="CB20" s="841"/>
      <c r="CC20" s="841"/>
      <c r="CD20" s="841"/>
      <c r="CE20" s="841"/>
      <c r="CF20" s="841"/>
      <c r="CG20" s="841"/>
      <c r="CH20" s="841"/>
      <c r="CI20" s="841"/>
      <c r="CJ20" s="842"/>
      <c r="CK20" s="791">
        <v>8</v>
      </c>
      <c r="CL20" s="841"/>
      <c r="CM20" s="841"/>
      <c r="CN20" s="841"/>
      <c r="CO20" s="841"/>
      <c r="CP20" s="841"/>
      <c r="CQ20" s="841"/>
      <c r="CR20" s="841"/>
      <c r="CS20" s="841"/>
      <c r="CT20" s="841"/>
      <c r="CU20" s="842"/>
      <c r="CV20" s="791">
        <v>8</v>
      </c>
      <c r="CW20" s="841"/>
      <c r="CX20" s="841"/>
      <c r="CY20" s="841"/>
      <c r="CZ20" s="841"/>
      <c r="DA20" s="841"/>
      <c r="DB20" s="841"/>
      <c r="DC20" s="841"/>
      <c r="DD20" s="841"/>
      <c r="DE20" s="841"/>
      <c r="DF20" s="841"/>
      <c r="DG20" s="841"/>
      <c r="DH20" s="841"/>
      <c r="DI20" s="842"/>
      <c r="DP20" s="37"/>
    </row>
    <row r="21" spans="1:120" s="31" customFormat="1" ht="29.45" customHeight="1">
      <c r="A21" s="854">
        <v>1</v>
      </c>
      <c r="B21" s="855"/>
      <c r="C21" s="855"/>
      <c r="D21" s="856"/>
      <c r="E21" s="1019" t="s">
        <v>198</v>
      </c>
      <c r="F21" s="1020"/>
      <c r="G21" s="1020"/>
      <c r="H21" s="1020"/>
      <c r="I21" s="1020"/>
      <c r="J21" s="1020"/>
      <c r="K21" s="1020"/>
      <c r="L21" s="1020"/>
      <c r="M21" s="1020"/>
      <c r="N21" s="1020"/>
      <c r="O21" s="1020"/>
      <c r="P21" s="1020"/>
      <c r="Q21" s="1020"/>
      <c r="R21" s="1020"/>
      <c r="S21" s="1020"/>
      <c r="T21" s="1021"/>
      <c r="U21" s="510"/>
      <c r="V21" s="707"/>
      <c r="W21" s="707"/>
      <c r="X21" s="707"/>
      <c r="Y21" s="707"/>
      <c r="Z21" s="707"/>
      <c r="AA21" s="707"/>
      <c r="AB21" s="707"/>
      <c r="AC21" s="707"/>
      <c r="AD21" s="707"/>
      <c r="AE21" s="707"/>
      <c r="AF21" s="708"/>
      <c r="AG21" s="1125" t="e">
        <f>AU21+BI21+BW21+CK21</f>
        <v>#DIV/0!</v>
      </c>
      <c r="AH21" s="1126"/>
      <c r="AI21" s="1126"/>
      <c r="AJ21" s="1126"/>
      <c r="AK21" s="1126"/>
      <c r="AL21" s="1126"/>
      <c r="AM21" s="1126"/>
      <c r="AN21" s="1126"/>
      <c r="AO21" s="1126"/>
      <c r="AP21" s="1126"/>
      <c r="AQ21" s="1126"/>
      <c r="AR21" s="1126"/>
      <c r="AS21" s="1126"/>
      <c r="AT21" s="1127"/>
      <c r="AU21" s="1125" t="e">
        <f>1966311/12/U21</f>
        <v>#DIV/0!</v>
      </c>
      <c r="AV21" s="1126"/>
      <c r="AW21" s="1126"/>
      <c r="AX21" s="1126"/>
      <c r="AY21" s="1126"/>
      <c r="AZ21" s="1126"/>
      <c r="BA21" s="1126"/>
      <c r="BB21" s="1126"/>
      <c r="BC21" s="1126"/>
      <c r="BD21" s="1126"/>
      <c r="BE21" s="1126"/>
      <c r="BF21" s="1126"/>
      <c r="BG21" s="1126"/>
      <c r="BH21" s="1127"/>
      <c r="BI21" s="1125"/>
      <c r="BJ21" s="1126"/>
      <c r="BK21" s="1126"/>
      <c r="BL21" s="1126"/>
      <c r="BM21" s="1126"/>
      <c r="BN21" s="1126"/>
      <c r="BO21" s="1126"/>
      <c r="BP21" s="1126"/>
      <c r="BQ21" s="1126"/>
      <c r="BR21" s="1126"/>
      <c r="BS21" s="1126"/>
      <c r="BT21" s="1126"/>
      <c r="BU21" s="1126"/>
      <c r="BV21" s="1127"/>
      <c r="BW21" s="1125"/>
      <c r="BX21" s="1126"/>
      <c r="BY21" s="1126"/>
      <c r="BZ21" s="1126"/>
      <c r="CA21" s="1126"/>
      <c r="CB21" s="1126"/>
      <c r="CC21" s="1126"/>
      <c r="CD21" s="1126"/>
      <c r="CE21" s="1126"/>
      <c r="CF21" s="1126"/>
      <c r="CG21" s="1126"/>
      <c r="CH21" s="1126"/>
      <c r="CI21" s="1126"/>
      <c r="CJ21" s="1127"/>
      <c r="CK21" s="1125"/>
      <c r="CL21" s="1126"/>
      <c r="CM21" s="1126"/>
      <c r="CN21" s="1126"/>
      <c r="CO21" s="1126"/>
      <c r="CP21" s="1126"/>
      <c r="CQ21" s="1126"/>
      <c r="CR21" s="1126"/>
      <c r="CS21" s="1126"/>
      <c r="CT21" s="1126"/>
      <c r="CU21" s="1127"/>
      <c r="CV21" s="1125">
        <v>1908403</v>
      </c>
      <c r="CW21" s="1126"/>
      <c r="CX21" s="1126"/>
      <c r="CY21" s="1126"/>
      <c r="CZ21" s="1126"/>
      <c r="DA21" s="1126"/>
      <c r="DB21" s="1126"/>
      <c r="DC21" s="1126"/>
      <c r="DD21" s="1126"/>
      <c r="DE21" s="1126"/>
      <c r="DF21" s="1126"/>
      <c r="DG21" s="1126"/>
      <c r="DH21" s="1126"/>
      <c r="DI21" s="1127"/>
      <c r="DP21" s="37"/>
    </row>
    <row r="22" spans="1:120" s="31" customFormat="1" ht="15">
      <c r="A22" s="871" t="s">
        <v>168</v>
      </c>
      <c r="B22" s="872"/>
      <c r="C22" s="872"/>
      <c r="D22" s="872"/>
      <c r="E22" s="872"/>
      <c r="F22" s="872"/>
      <c r="G22" s="872"/>
      <c r="H22" s="872"/>
      <c r="I22" s="872"/>
      <c r="J22" s="872"/>
      <c r="K22" s="872"/>
      <c r="L22" s="872"/>
      <c r="M22" s="872"/>
      <c r="N22" s="872"/>
      <c r="O22" s="872"/>
      <c r="P22" s="872"/>
      <c r="Q22" s="872"/>
      <c r="R22" s="872"/>
      <c r="S22" s="872"/>
      <c r="T22" s="873"/>
      <c r="U22" s="854" t="s">
        <v>5</v>
      </c>
      <c r="V22" s="855"/>
      <c r="W22" s="855"/>
      <c r="X22" s="855"/>
      <c r="Y22" s="855"/>
      <c r="Z22" s="855"/>
      <c r="AA22" s="855"/>
      <c r="AB22" s="855"/>
      <c r="AC22" s="855"/>
      <c r="AD22" s="855"/>
      <c r="AE22" s="855"/>
      <c r="AF22" s="856"/>
      <c r="AG22" s="871"/>
      <c r="AH22" s="872"/>
      <c r="AI22" s="872"/>
      <c r="AJ22" s="872"/>
      <c r="AK22" s="872"/>
      <c r="AL22" s="872"/>
      <c r="AM22" s="872"/>
      <c r="AN22" s="872"/>
      <c r="AO22" s="872"/>
      <c r="AP22" s="872"/>
      <c r="AQ22" s="872"/>
      <c r="AR22" s="872"/>
      <c r="AS22" s="872"/>
      <c r="AT22" s="873"/>
      <c r="AU22" s="854" t="s">
        <v>5</v>
      </c>
      <c r="AV22" s="855"/>
      <c r="AW22" s="855"/>
      <c r="AX22" s="855"/>
      <c r="AY22" s="855"/>
      <c r="AZ22" s="855"/>
      <c r="BA22" s="855"/>
      <c r="BB22" s="855"/>
      <c r="BC22" s="855"/>
      <c r="BD22" s="855"/>
      <c r="BE22" s="855"/>
      <c r="BF22" s="855"/>
      <c r="BG22" s="855"/>
      <c r="BH22" s="856"/>
      <c r="BI22" s="854" t="s">
        <v>5</v>
      </c>
      <c r="BJ22" s="855"/>
      <c r="BK22" s="855"/>
      <c r="BL22" s="855"/>
      <c r="BM22" s="855"/>
      <c r="BN22" s="855"/>
      <c r="BO22" s="855"/>
      <c r="BP22" s="855"/>
      <c r="BQ22" s="855"/>
      <c r="BR22" s="855"/>
      <c r="BS22" s="855"/>
      <c r="BT22" s="855"/>
      <c r="BU22" s="855"/>
      <c r="BV22" s="856"/>
      <c r="BW22" s="854" t="s">
        <v>5</v>
      </c>
      <c r="BX22" s="855"/>
      <c r="BY22" s="855"/>
      <c r="BZ22" s="855"/>
      <c r="CA22" s="855"/>
      <c r="CB22" s="855"/>
      <c r="CC22" s="855"/>
      <c r="CD22" s="855"/>
      <c r="CE22" s="855"/>
      <c r="CF22" s="855"/>
      <c r="CG22" s="855"/>
      <c r="CH22" s="855"/>
      <c r="CI22" s="855"/>
      <c r="CJ22" s="856"/>
      <c r="CK22" s="939" t="s">
        <v>5</v>
      </c>
      <c r="CL22" s="940"/>
      <c r="CM22" s="940"/>
      <c r="CN22" s="940"/>
      <c r="CO22" s="940"/>
      <c r="CP22" s="940"/>
      <c r="CQ22" s="940"/>
      <c r="CR22" s="940"/>
      <c r="CS22" s="940"/>
      <c r="CT22" s="940"/>
      <c r="CU22" s="941"/>
      <c r="CV22" s="1128">
        <f>CV21</f>
        <v>1908403</v>
      </c>
      <c r="CW22" s="1129"/>
      <c r="CX22" s="1129"/>
      <c r="CY22" s="1129"/>
      <c r="CZ22" s="1129"/>
      <c r="DA22" s="1129"/>
      <c r="DB22" s="1129"/>
      <c r="DC22" s="1129"/>
      <c r="DD22" s="1129"/>
      <c r="DE22" s="1129"/>
      <c r="DF22" s="1129"/>
      <c r="DG22" s="1129"/>
      <c r="DH22" s="1129"/>
      <c r="DI22" s="1130"/>
      <c r="DP22" s="37"/>
    </row>
    <row r="23" spans="1:120" s="31" customFormat="1" ht="1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41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P23" s="37"/>
    </row>
    <row r="24" spans="1:120" s="31" customFormat="1" ht="15">
      <c r="A24" s="389" t="s">
        <v>524</v>
      </c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H24" s="389"/>
      <c r="CI24" s="389"/>
      <c r="CJ24" s="389"/>
      <c r="CK24" s="389"/>
      <c r="CL24" s="389"/>
      <c r="CM24" s="389"/>
      <c r="CN24" s="389"/>
      <c r="CO24" s="389"/>
      <c r="CP24" s="389"/>
      <c r="CQ24" s="389"/>
      <c r="CR24" s="389"/>
      <c r="CS24" s="389"/>
      <c r="CT24" s="389"/>
      <c r="CU24" s="389"/>
      <c r="CV24" s="389"/>
      <c r="CW24" s="389"/>
      <c r="CX24" s="389"/>
      <c r="CY24" s="389"/>
      <c r="CZ24" s="389"/>
      <c r="DA24" s="389"/>
      <c r="DB24" s="389"/>
      <c r="DC24" s="389"/>
      <c r="DD24" s="389"/>
      <c r="DE24" s="389"/>
      <c r="DF24" s="389"/>
      <c r="DG24" s="389"/>
      <c r="DH24" s="389"/>
      <c r="DI24" s="389"/>
    </row>
    <row r="25" spans="1:120" s="31" customFormat="1" ht="6.6" customHeight="1"/>
    <row r="26" spans="1:120" s="31" customFormat="1" ht="15">
      <c r="A26" s="768" t="s">
        <v>165</v>
      </c>
      <c r="B26" s="769"/>
      <c r="C26" s="769"/>
      <c r="D26" s="770"/>
      <c r="E26" s="768" t="s">
        <v>255</v>
      </c>
      <c r="F26" s="769"/>
      <c r="G26" s="769"/>
      <c r="H26" s="769"/>
      <c r="I26" s="769"/>
      <c r="J26" s="769"/>
      <c r="K26" s="769"/>
      <c r="L26" s="769"/>
      <c r="M26" s="769"/>
      <c r="N26" s="769"/>
      <c r="O26" s="769"/>
      <c r="P26" s="769"/>
      <c r="Q26" s="769"/>
      <c r="R26" s="769"/>
      <c r="S26" s="769"/>
      <c r="T26" s="770"/>
      <c r="U26" s="768" t="s">
        <v>256</v>
      </c>
      <c r="V26" s="769"/>
      <c r="W26" s="769"/>
      <c r="X26" s="769"/>
      <c r="Y26" s="769"/>
      <c r="Z26" s="769"/>
      <c r="AA26" s="769"/>
      <c r="AB26" s="769"/>
      <c r="AC26" s="769"/>
      <c r="AD26" s="769"/>
      <c r="AE26" s="769"/>
      <c r="AF26" s="770"/>
      <c r="AG26" s="791" t="s">
        <v>190</v>
      </c>
      <c r="AH26" s="841"/>
      <c r="AI26" s="841"/>
      <c r="AJ26" s="841"/>
      <c r="AK26" s="841"/>
      <c r="AL26" s="841"/>
      <c r="AM26" s="841"/>
      <c r="AN26" s="841"/>
      <c r="AO26" s="841"/>
      <c r="AP26" s="841"/>
      <c r="AQ26" s="841"/>
      <c r="AR26" s="841"/>
      <c r="AS26" s="841"/>
      <c r="AT26" s="841"/>
      <c r="AU26" s="841"/>
      <c r="AV26" s="841"/>
      <c r="AW26" s="841"/>
      <c r="AX26" s="841"/>
      <c r="AY26" s="841"/>
      <c r="AZ26" s="841"/>
      <c r="BA26" s="841"/>
      <c r="BB26" s="841"/>
      <c r="BC26" s="841"/>
      <c r="BD26" s="841"/>
      <c r="BE26" s="841"/>
      <c r="BF26" s="841"/>
      <c r="BG26" s="841"/>
      <c r="BH26" s="841"/>
      <c r="BI26" s="841"/>
      <c r="BJ26" s="841"/>
      <c r="BK26" s="841"/>
      <c r="BL26" s="841"/>
      <c r="BM26" s="841"/>
      <c r="BN26" s="841"/>
      <c r="BO26" s="841"/>
      <c r="BP26" s="841"/>
      <c r="BQ26" s="841"/>
      <c r="BR26" s="841"/>
      <c r="BS26" s="841"/>
      <c r="BT26" s="841"/>
      <c r="BU26" s="841"/>
      <c r="BV26" s="841"/>
      <c r="BW26" s="841"/>
      <c r="BX26" s="841"/>
      <c r="BY26" s="841"/>
      <c r="BZ26" s="841"/>
      <c r="CA26" s="841"/>
      <c r="CB26" s="841"/>
      <c r="CC26" s="841"/>
      <c r="CD26" s="841"/>
      <c r="CE26" s="841"/>
      <c r="CF26" s="841"/>
      <c r="CG26" s="841"/>
      <c r="CH26" s="841"/>
      <c r="CI26" s="841"/>
      <c r="CJ26" s="842"/>
      <c r="CK26" s="768" t="s">
        <v>257</v>
      </c>
      <c r="CL26" s="769"/>
      <c r="CM26" s="769"/>
      <c r="CN26" s="769"/>
      <c r="CO26" s="769"/>
      <c r="CP26" s="769"/>
      <c r="CQ26" s="769"/>
      <c r="CR26" s="769"/>
      <c r="CS26" s="769"/>
      <c r="CT26" s="769"/>
      <c r="CU26" s="770"/>
      <c r="CV26" s="768" t="s">
        <v>258</v>
      </c>
      <c r="CW26" s="769"/>
      <c r="CX26" s="769"/>
      <c r="CY26" s="769"/>
      <c r="CZ26" s="769"/>
      <c r="DA26" s="769"/>
      <c r="DB26" s="769"/>
      <c r="DC26" s="769"/>
      <c r="DD26" s="769"/>
      <c r="DE26" s="769"/>
      <c r="DF26" s="769"/>
      <c r="DG26" s="769"/>
      <c r="DH26" s="769"/>
      <c r="DI26" s="770"/>
    </row>
    <row r="27" spans="1:120" s="31" customFormat="1" ht="15">
      <c r="A27" s="793" t="s">
        <v>167</v>
      </c>
      <c r="B27" s="794"/>
      <c r="C27" s="794"/>
      <c r="D27" s="795"/>
      <c r="E27" s="793" t="s">
        <v>259</v>
      </c>
      <c r="F27" s="794"/>
      <c r="G27" s="794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5"/>
      <c r="U27" s="793" t="s">
        <v>260</v>
      </c>
      <c r="V27" s="794"/>
      <c r="W27" s="794"/>
      <c r="X27" s="794"/>
      <c r="Y27" s="794"/>
      <c r="Z27" s="794"/>
      <c r="AA27" s="794"/>
      <c r="AB27" s="794"/>
      <c r="AC27" s="794"/>
      <c r="AD27" s="794"/>
      <c r="AE27" s="794"/>
      <c r="AF27" s="795"/>
      <c r="AG27" s="768" t="s">
        <v>192</v>
      </c>
      <c r="AH27" s="769"/>
      <c r="AI27" s="769"/>
      <c r="AJ27" s="769"/>
      <c r="AK27" s="769"/>
      <c r="AL27" s="769"/>
      <c r="AM27" s="769"/>
      <c r="AN27" s="769"/>
      <c r="AO27" s="769"/>
      <c r="AP27" s="769"/>
      <c r="AQ27" s="769"/>
      <c r="AR27" s="769"/>
      <c r="AS27" s="769"/>
      <c r="AT27" s="770"/>
      <c r="AU27" s="791" t="s">
        <v>30</v>
      </c>
      <c r="AV27" s="841"/>
      <c r="AW27" s="841"/>
      <c r="AX27" s="841"/>
      <c r="AY27" s="841"/>
      <c r="AZ27" s="841"/>
      <c r="BA27" s="841"/>
      <c r="BB27" s="841"/>
      <c r="BC27" s="841"/>
      <c r="BD27" s="841"/>
      <c r="BE27" s="841"/>
      <c r="BF27" s="841"/>
      <c r="BG27" s="841"/>
      <c r="BH27" s="841"/>
      <c r="BI27" s="841"/>
      <c r="BJ27" s="841"/>
      <c r="BK27" s="841"/>
      <c r="BL27" s="841"/>
      <c r="BM27" s="841"/>
      <c r="BN27" s="841"/>
      <c r="BO27" s="841"/>
      <c r="BP27" s="841"/>
      <c r="BQ27" s="841"/>
      <c r="BR27" s="841"/>
      <c r="BS27" s="841"/>
      <c r="BT27" s="841"/>
      <c r="BU27" s="841"/>
      <c r="BV27" s="841"/>
      <c r="BW27" s="841"/>
      <c r="BX27" s="841"/>
      <c r="BY27" s="841"/>
      <c r="BZ27" s="841"/>
      <c r="CA27" s="841"/>
      <c r="CB27" s="841"/>
      <c r="CC27" s="841"/>
      <c r="CD27" s="841"/>
      <c r="CE27" s="841"/>
      <c r="CF27" s="841"/>
      <c r="CG27" s="841"/>
      <c r="CH27" s="841"/>
      <c r="CI27" s="841"/>
      <c r="CJ27" s="842"/>
      <c r="CK27" s="793" t="s">
        <v>261</v>
      </c>
      <c r="CL27" s="794"/>
      <c r="CM27" s="794"/>
      <c r="CN27" s="794"/>
      <c r="CO27" s="794"/>
      <c r="CP27" s="794"/>
      <c r="CQ27" s="794"/>
      <c r="CR27" s="794"/>
      <c r="CS27" s="794"/>
      <c r="CT27" s="794"/>
      <c r="CU27" s="795"/>
      <c r="CV27" s="793" t="s">
        <v>262</v>
      </c>
      <c r="CW27" s="794"/>
      <c r="CX27" s="794"/>
      <c r="CY27" s="794"/>
      <c r="CZ27" s="794"/>
      <c r="DA27" s="794"/>
      <c r="DB27" s="794"/>
      <c r="DC27" s="794"/>
      <c r="DD27" s="794"/>
      <c r="DE27" s="794"/>
      <c r="DF27" s="794"/>
      <c r="DG27" s="794"/>
      <c r="DH27" s="794"/>
      <c r="DI27" s="795"/>
    </row>
    <row r="28" spans="1:120" s="31" customFormat="1" ht="15">
      <c r="A28" s="793"/>
      <c r="B28" s="794"/>
      <c r="C28" s="794"/>
      <c r="D28" s="795"/>
      <c r="E28" s="793" t="s">
        <v>263</v>
      </c>
      <c r="F28" s="794"/>
      <c r="G28" s="794"/>
      <c r="H28" s="794"/>
      <c r="I28" s="794"/>
      <c r="J28" s="794"/>
      <c r="K28" s="794"/>
      <c r="L28" s="794"/>
      <c r="M28" s="794"/>
      <c r="N28" s="794"/>
      <c r="O28" s="794"/>
      <c r="P28" s="794"/>
      <c r="Q28" s="794"/>
      <c r="R28" s="794"/>
      <c r="S28" s="794"/>
      <c r="T28" s="795"/>
      <c r="U28" s="793" t="s">
        <v>264</v>
      </c>
      <c r="V28" s="794"/>
      <c r="W28" s="794"/>
      <c r="X28" s="794"/>
      <c r="Y28" s="794"/>
      <c r="Z28" s="794"/>
      <c r="AA28" s="794"/>
      <c r="AB28" s="794"/>
      <c r="AC28" s="794"/>
      <c r="AD28" s="794"/>
      <c r="AE28" s="794"/>
      <c r="AF28" s="795"/>
      <c r="AG28" s="793"/>
      <c r="AH28" s="794"/>
      <c r="AI28" s="794"/>
      <c r="AJ28" s="794"/>
      <c r="AK28" s="794"/>
      <c r="AL28" s="794"/>
      <c r="AM28" s="794"/>
      <c r="AN28" s="794"/>
      <c r="AO28" s="794"/>
      <c r="AP28" s="794"/>
      <c r="AQ28" s="794"/>
      <c r="AR28" s="794"/>
      <c r="AS28" s="794"/>
      <c r="AT28" s="795"/>
      <c r="AU28" s="768" t="s">
        <v>265</v>
      </c>
      <c r="AV28" s="769"/>
      <c r="AW28" s="769"/>
      <c r="AX28" s="769"/>
      <c r="AY28" s="769"/>
      <c r="AZ28" s="769"/>
      <c r="BA28" s="769"/>
      <c r="BB28" s="769"/>
      <c r="BC28" s="769"/>
      <c r="BD28" s="769"/>
      <c r="BE28" s="769"/>
      <c r="BF28" s="769"/>
      <c r="BG28" s="769"/>
      <c r="BH28" s="770"/>
      <c r="BI28" s="768" t="s">
        <v>266</v>
      </c>
      <c r="BJ28" s="769"/>
      <c r="BK28" s="769"/>
      <c r="BL28" s="769"/>
      <c r="BM28" s="769"/>
      <c r="BN28" s="769"/>
      <c r="BO28" s="769"/>
      <c r="BP28" s="769"/>
      <c r="BQ28" s="769"/>
      <c r="BR28" s="769"/>
      <c r="BS28" s="769"/>
      <c r="BT28" s="769"/>
      <c r="BU28" s="769"/>
      <c r="BV28" s="770"/>
      <c r="BW28" s="768" t="s">
        <v>266</v>
      </c>
      <c r="BX28" s="769"/>
      <c r="BY28" s="769"/>
      <c r="BZ28" s="769"/>
      <c r="CA28" s="769"/>
      <c r="CB28" s="769"/>
      <c r="CC28" s="769"/>
      <c r="CD28" s="769"/>
      <c r="CE28" s="769"/>
      <c r="CF28" s="769"/>
      <c r="CG28" s="769"/>
      <c r="CH28" s="769"/>
      <c r="CI28" s="769"/>
      <c r="CJ28" s="770"/>
      <c r="CK28" s="793" t="s">
        <v>267</v>
      </c>
      <c r="CL28" s="794"/>
      <c r="CM28" s="794"/>
      <c r="CN28" s="794"/>
      <c r="CO28" s="794"/>
      <c r="CP28" s="794"/>
      <c r="CQ28" s="794"/>
      <c r="CR28" s="794"/>
      <c r="CS28" s="794"/>
      <c r="CT28" s="794"/>
      <c r="CU28" s="795"/>
      <c r="CV28" s="1025"/>
      <c r="CW28" s="1026"/>
      <c r="CX28" s="1026"/>
      <c r="CY28" s="1026"/>
      <c r="CZ28" s="1026"/>
      <c r="DA28" s="1026"/>
      <c r="DB28" s="1026"/>
      <c r="DC28" s="1026"/>
      <c r="DD28" s="1026"/>
      <c r="DE28" s="1026"/>
      <c r="DF28" s="1026"/>
      <c r="DG28" s="1026"/>
      <c r="DH28" s="1026"/>
      <c r="DI28" s="1027"/>
    </row>
    <row r="29" spans="1:120" s="31" customFormat="1" ht="28.15" customHeight="1">
      <c r="A29" s="793"/>
      <c r="B29" s="794"/>
      <c r="C29" s="794"/>
      <c r="D29" s="795"/>
      <c r="E29" s="793"/>
      <c r="F29" s="794"/>
      <c r="G29" s="794"/>
      <c r="H29" s="794"/>
      <c r="I29" s="794"/>
      <c r="J29" s="794"/>
      <c r="K29" s="794"/>
      <c r="L29" s="794"/>
      <c r="M29" s="794"/>
      <c r="N29" s="794"/>
      <c r="O29" s="794"/>
      <c r="P29" s="794"/>
      <c r="Q29" s="794"/>
      <c r="R29" s="794"/>
      <c r="S29" s="794"/>
      <c r="T29" s="795"/>
      <c r="U29" s="793"/>
      <c r="V29" s="794"/>
      <c r="W29" s="794"/>
      <c r="X29" s="794"/>
      <c r="Y29" s="794"/>
      <c r="Z29" s="794"/>
      <c r="AA29" s="794"/>
      <c r="AB29" s="794"/>
      <c r="AC29" s="794"/>
      <c r="AD29" s="794"/>
      <c r="AE29" s="794"/>
      <c r="AF29" s="795"/>
      <c r="AG29" s="793"/>
      <c r="AH29" s="794"/>
      <c r="AI29" s="794"/>
      <c r="AJ29" s="794"/>
      <c r="AK29" s="794"/>
      <c r="AL29" s="794"/>
      <c r="AM29" s="794"/>
      <c r="AN29" s="794"/>
      <c r="AO29" s="794"/>
      <c r="AP29" s="794"/>
      <c r="AQ29" s="794"/>
      <c r="AR29" s="794"/>
      <c r="AS29" s="794"/>
      <c r="AT29" s="795"/>
      <c r="AU29" s="793" t="s">
        <v>267</v>
      </c>
      <c r="AV29" s="794"/>
      <c r="AW29" s="794"/>
      <c r="AX29" s="794"/>
      <c r="AY29" s="794"/>
      <c r="AZ29" s="794"/>
      <c r="BA29" s="794"/>
      <c r="BB29" s="794"/>
      <c r="BC29" s="794"/>
      <c r="BD29" s="794"/>
      <c r="BE29" s="794"/>
      <c r="BF29" s="794"/>
      <c r="BG29" s="794"/>
      <c r="BH29" s="795"/>
      <c r="BI29" s="1022" t="s">
        <v>268</v>
      </c>
      <c r="BJ29" s="1023"/>
      <c r="BK29" s="1023"/>
      <c r="BL29" s="1023"/>
      <c r="BM29" s="1023"/>
      <c r="BN29" s="1023"/>
      <c r="BO29" s="1023"/>
      <c r="BP29" s="1023"/>
      <c r="BQ29" s="1023"/>
      <c r="BR29" s="1023"/>
      <c r="BS29" s="1023"/>
      <c r="BT29" s="1023"/>
      <c r="BU29" s="1023"/>
      <c r="BV29" s="1024"/>
      <c r="BW29" s="1022" t="s">
        <v>269</v>
      </c>
      <c r="BX29" s="1023"/>
      <c r="BY29" s="1023"/>
      <c r="BZ29" s="1023"/>
      <c r="CA29" s="1023"/>
      <c r="CB29" s="1023"/>
      <c r="CC29" s="1023"/>
      <c r="CD29" s="1023"/>
      <c r="CE29" s="1023"/>
      <c r="CF29" s="1023"/>
      <c r="CG29" s="1023"/>
      <c r="CH29" s="1023"/>
      <c r="CI29" s="1023"/>
      <c r="CJ29" s="1024"/>
      <c r="CK29" s="793" t="s">
        <v>270</v>
      </c>
      <c r="CL29" s="794"/>
      <c r="CM29" s="794"/>
      <c r="CN29" s="794"/>
      <c r="CO29" s="794"/>
      <c r="CP29" s="794"/>
      <c r="CQ29" s="794"/>
      <c r="CR29" s="794"/>
      <c r="CS29" s="794"/>
      <c r="CT29" s="794"/>
      <c r="CU29" s="795"/>
      <c r="CV29" s="1028"/>
      <c r="CW29" s="1029"/>
      <c r="CX29" s="1029"/>
      <c r="CY29" s="1029"/>
      <c r="CZ29" s="1029"/>
      <c r="DA29" s="1029"/>
      <c r="DB29" s="1029"/>
      <c r="DC29" s="1029"/>
      <c r="DD29" s="1029"/>
      <c r="DE29" s="1029"/>
      <c r="DF29" s="1029"/>
      <c r="DG29" s="1029"/>
      <c r="DH29" s="1029"/>
      <c r="DI29" s="1030"/>
    </row>
    <row r="30" spans="1:120" s="31" customFormat="1" ht="15">
      <c r="A30" s="793"/>
      <c r="B30" s="794"/>
      <c r="C30" s="794"/>
      <c r="D30" s="795"/>
      <c r="E30" s="793"/>
      <c r="F30" s="794"/>
      <c r="G30" s="794"/>
      <c r="H30" s="794"/>
      <c r="I30" s="794"/>
      <c r="J30" s="794"/>
      <c r="K30" s="794"/>
      <c r="L30" s="794"/>
      <c r="M30" s="794"/>
      <c r="N30" s="794"/>
      <c r="O30" s="794"/>
      <c r="P30" s="794"/>
      <c r="Q30" s="794"/>
      <c r="R30" s="794"/>
      <c r="S30" s="794"/>
      <c r="T30" s="795"/>
      <c r="U30" s="793"/>
      <c r="V30" s="794"/>
      <c r="W30" s="794"/>
      <c r="X30" s="794"/>
      <c r="Y30" s="794"/>
      <c r="Z30" s="794"/>
      <c r="AA30" s="794"/>
      <c r="AB30" s="794"/>
      <c r="AC30" s="794"/>
      <c r="AD30" s="794"/>
      <c r="AE30" s="794"/>
      <c r="AF30" s="795"/>
      <c r="AG30" s="793"/>
      <c r="AH30" s="794"/>
      <c r="AI30" s="794"/>
      <c r="AJ30" s="794"/>
      <c r="AK30" s="794"/>
      <c r="AL30" s="794"/>
      <c r="AM30" s="794"/>
      <c r="AN30" s="794"/>
      <c r="AO30" s="794"/>
      <c r="AP30" s="794"/>
      <c r="AQ30" s="794"/>
      <c r="AR30" s="794"/>
      <c r="AS30" s="794"/>
      <c r="AT30" s="795"/>
      <c r="AU30" s="793" t="s">
        <v>271</v>
      </c>
      <c r="AV30" s="794"/>
      <c r="AW30" s="794"/>
      <c r="AX30" s="794"/>
      <c r="AY30" s="794"/>
      <c r="AZ30" s="794"/>
      <c r="BA30" s="794"/>
      <c r="BB30" s="794"/>
      <c r="BC30" s="794"/>
      <c r="BD30" s="794"/>
      <c r="BE30" s="794"/>
      <c r="BF30" s="794"/>
      <c r="BG30" s="794"/>
      <c r="BH30" s="795"/>
      <c r="BI30" s="793" t="s">
        <v>272</v>
      </c>
      <c r="BJ30" s="794"/>
      <c r="BK30" s="794"/>
      <c r="BL30" s="794"/>
      <c r="BM30" s="794"/>
      <c r="BN30" s="794"/>
      <c r="BO30" s="794"/>
      <c r="BP30" s="794"/>
      <c r="BQ30" s="794"/>
      <c r="BR30" s="794"/>
      <c r="BS30" s="794"/>
      <c r="BT30" s="794"/>
      <c r="BU30" s="794"/>
      <c r="BV30" s="795"/>
      <c r="BW30" s="793" t="s">
        <v>272</v>
      </c>
      <c r="BX30" s="794"/>
      <c r="BY30" s="794"/>
      <c r="BZ30" s="794"/>
      <c r="CA30" s="794"/>
      <c r="CB30" s="794"/>
      <c r="CC30" s="794"/>
      <c r="CD30" s="794"/>
      <c r="CE30" s="794"/>
      <c r="CF30" s="794"/>
      <c r="CG30" s="794"/>
      <c r="CH30" s="794"/>
      <c r="CI30" s="794"/>
      <c r="CJ30" s="795"/>
      <c r="CK30" s="793"/>
      <c r="CL30" s="794"/>
      <c r="CM30" s="794"/>
      <c r="CN30" s="794"/>
      <c r="CO30" s="794"/>
      <c r="CP30" s="794"/>
      <c r="CQ30" s="794"/>
      <c r="CR30" s="794"/>
      <c r="CS30" s="794"/>
      <c r="CT30" s="794"/>
      <c r="CU30" s="795"/>
      <c r="CV30" s="1031"/>
      <c r="CW30" s="1032"/>
      <c r="CX30" s="1032"/>
      <c r="CY30" s="1032"/>
      <c r="CZ30" s="1032"/>
      <c r="DA30" s="1032"/>
      <c r="DB30" s="1032"/>
      <c r="DC30" s="1032"/>
      <c r="DD30" s="1032"/>
      <c r="DE30" s="1032"/>
      <c r="DF30" s="1032"/>
      <c r="DG30" s="1032"/>
      <c r="DH30" s="1032"/>
      <c r="DI30" s="1033"/>
    </row>
    <row r="31" spans="1:120" s="31" customFormat="1" ht="15">
      <c r="A31" s="791">
        <v>1</v>
      </c>
      <c r="B31" s="841"/>
      <c r="C31" s="841"/>
      <c r="D31" s="842"/>
      <c r="E31" s="791">
        <v>2</v>
      </c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2"/>
      <c r="U31" s="791">
        <v>3</v>
      </c>
      <c r="V31" s="841"/>
      <c r="W31" s="841"/>
      <c r="X31" s="841"/>
      <c r="Y31" s="841"/>
      <c r="Z31" s="841"/>
      <c r="AA31" s="841"/>
      <c r="AB31" s="841"/>
      <c r="AC31" s="841"/>
      <c r="AD31" s="841"/>
      <c r="AE31" s="841"/>
      <c r="AF31" s="842"/>
      <c r="AG31" s="791">
        <v>4</v>
      </c>
      <c r="AH31" s="841"/>
      <c r="AI31" s="841"/>
      <c r="AJ31" s="841"/>
      <c r="AK31" s="841"/>
      <c r="AL31" s="841"/>
      <c r="AM31" s="841"/>
      <c r="AN31" s="841"/>
      <c r="AO31" s="841"/>
      <c r="AP31" s="841"/>
      <c r="AQ31" s="841"/>
      <c r="AR31" s="841"/>
      <c r="AS31" s="841"/>
      <c r="AT31" s="842"/>
      <c r="AU31" s="791">
        <v>5</v>
      </c>
      <c r="AV31" s="841"/>
      <c r="AW31" s="841"/>
      <c r="AX31" s="841"/>
      <c r="AY31" s="841"/>
      <c r="AZ31" s="841"/>
      <c r="BA31" s="841"/>
      <c r="BB31" s="841"/>
      <c r="BC31" s="841"/>
      <c r="BD31" s="841"/>
      <c r="BE31" s="841"/>
      <c r="BF31" s="841"/>
      <c r="BG31" s="841"/>
      <c r="BH31" s="842"/>
      <c r="BI31" s="791">
        <v>6</v>
      </c>
      <c r="BJ31" s="841"/>
      <c r="BK31" s="841"/>
      <c r="BL31" s="841"/>
      <c r="BM31" s="841"/>
      <c r="BN31" s="841"/>
      <c r="BO31" s="841"/>
      <c r="BP31" s="841"/>
      <c r="BQ31" s="841"/>
      <c r="BR31" s="841"/>
      <c r="BS31" s="841"/>
      <c r="BT31" s="841"/>
      <c r="BU31" s="841"/>
      <c r="BV31" s="842"/>
      <c r="BW31" s="791">
        <v>7</v>
      </c>
      <c r="BX31" s="841"/>
      <c r="BY31" s="841"/>
      <c r="BZ31" s="841"/>
      <c r="CA31" s="841"/>
      <c r="CB31" s="841"/>
      <c r="CC31" s="841"/>
      <c r="CD31" s="841"/>
      <c r="CE31" s="841"/>
      <c r="CF31" s="841"/>
      <c r="CG31" s="841"/>
      <c r="CH31" s="841"/>
      <c r="CI31" s="841"/>
      <c r="CJ31" s="842"/>
      <c r="CK31" s="791">
        <v>8</v>
      </c>
      <c r="CL31" s="841"/>
      <c r="CM31" s="841"/>
      <c r="CN31" s="841"/>
      <c r="CO31" s="841"/>
      <c r="CP31" s="841"/>
      <c r="CQ31" s="841"/>
      <c r="CR31" s="841"/>
      <c r="CS31" s="841"/>
      <c r="CT31" s="841"/>
      <c r="CU31" s="842"/>
      <c r="CV31" s="791">
        <v>8</v>
      </c>
      <c r="CW31" s="841"/>
      <c r="CX31" s="841"/>
      <c r="CY31" s="841"/>
      <c r="CZ31" s="841"/>
      <c r="DA31" s="841"/>
      <c r="DB31" s="841"/>
      <c r="DC31" s="841"/>
      <c r="DD31" s="841"/>
      <c r="DE31" s="841"/>
      <c r="DF31" s="841"/>
      <c r="DG31" s="841"/>
      <c r="DH31" s="841"/>
      <c r="DI31" s="842"/>
      <c r="DP31" s="37"/>
    </row>
    <row r="32" spans="1:120" s="31" customFormat="1" ht="29.45" customHeight="1">
      <c r="A32" s="854">
        <v>1</v>
      </c>
      <c r="B32" s="855"/>
      <c r="C32" s="855"/>
      <c r="D32" s="856"/>
      <c r="E32" s="1019" t="s">
        <v>198</v>
      </c>
      <c r="F32" s="1020"/>
      <c r="G32" s="1020"/>
      <c r="H32" s="1020"/>
      <c r="I32" s="1020"/>
      <c r="J32" s="1020"/>
      <c r="K32" s="1020"/>
      <c r="L32" s="1020"/>
      <c r="M32" s="1020"/>
      <c r="N32" s="1020"/>
      <c r="O32" s="1020"/>
      <c r="P32" s="1020"/>
      <c r="Q32" s="1020"/>
      <c r="R32" s="1020"/>
      <c r="S32" s="1020"/>
      <c r="T32" s="1021"/>
      <c r="U32" s="510">
        <f>U21</f>
        <v>0</v>
      </c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8"/>
      <c r="AG32" s="1125" t="e">
        <f>AU32+BI32+BW32+CK32</f>
        <v>#DIV/0!</v>
      </c>
      <c r="AH32" s="1126"/>
      <c r="AI32" s="1126"/>
      <c r="AJ32" s="1126"/>
      <c r="AK32" s="1126"/>
      <c r="AL32" s="1126"/>
      <c r="AM32" s="1126"/>
      <c r="AN32" s="1126"/>
      <c r="AO32" s="1126"/>
      <c r="AP32" s="1126"/>
      <c r="AQ32" s="1126"/>
      <c r="AR32" s="1126"/>
      <c r="AS32" s="1126"/>
      <c r="AT32" s="1127"/>
      <c r="AU32" s="1125" t="e">
        <f>1966311/12/U32</f>
        <v>#DIV/0!</v>
      </c>
      <c r="AV32" s="1126"/>
      <c r="AW32" s="1126"/>
      <c r="AX32" s="1126"/>
      <c r="AY32" s="1126"/>
      <c r="AZ32" s="1126"/>
      <c r="BA32" s="1126"/>
      <c r="BB32" s="1126"/>
      <c r="BC32" s="1126"/>
      <c r="BD32" s="1126"/>
      <c r="BE32" s="1126"/>
      <c r="BF32" s="1126"/>
      <c r="BG32" s="1126"/>
      <c r="BH32" s="1127"/>
      <c r="BI32" s="1125"/>
      <c r="BJ32" s="1126"/>
      <c r="BK32" s="1126"/>
      <c r="BL32" s="1126"/>
      <c r="BM32" s="1126"/>
      <c r="BN32" s="1126"/>
      <c r="BO32" s="1126"/>
      <c r="BP32" s="1126"/>
      <c r="BQ32" s="1126"/>
      <c r="BR32" s="1126"/>
      <c r="BS32" s="1126"/>
      <c r="BT32" s="1126"/>
      <c r="BU32" s="1126"/>
      <c r="BV32" s="1127"/>
      <c r="BW32" s="1125"/>
      <c r="BX32" s="1126"/>
      <c r="BY32" s="1126"/>
      <c r="BZ32" s="1126"/>
      <c r="CA32" s="1126"/>
      <c r="CB32" s="1126"/>
      <c r="CC32" s="1126"/>
      <c r="CD32" s="1126"/>
      <c r="CE32" s="1126"/>
      <c r="CF32" s="1126"/>
      <c r="CG32" s="1126"/>
      <c r="CH32" s="1126"/>
      <c r="CI32" s="1126"/>
      <c r="CJ32" s="1127"/>
      <c r="CK32" s="1125"/>
      <c r="CL32" s="1126"/>
      <c r="CM32" s="1126"/>
      <c r="CN32" s="1126"/>
      <c r="CO32" s="1126"/>
      <c r="CP32" s="1126"/>
      <c r="CQ32" s="1126"/>
      <c r="CR32" s="1126"/>
      <c r="CS32" s="1126"/>
      <c r="CT32" s="1126"/>
      <c r="CU32" s="1127"/>
      <c r="CV32" s="1125">
        <v>1908403</v>
      </c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126"/>
      <c r="DG32" s="1126"/>
      <c r="DH32" s="1126"/>
      <c r="DI32" s="1127"/>
      <c r="DP32" s="37"/>
    </row>
    <row r="33" spans="1:120" s="31" customFormat="1" ht="15">
      <c r="A33" s="871" t="s">
        <v>168</v>
      </c>
      <c r="B33" s="872"/>
      <c r="C33" s="872"/>
      <c r="D33" s="872"/>
      <c r="E33" s="872"/>
      <c r="F33" s="872"/>
      <c r="G33" s="872"/>
      <c r="H33" s="872"/>
      <c r="I33" s="872"/>
      <c r="J33" s="872"/>
      <c r="K33" s="872"/>
      <c r="L33" s="872"/>
      <c r="M33" s="872"/>
      <c r="N33" s="872"/>
      <c r="O33" s="872"/>
      <c r="P33" s="872"/>
      <c r="Q33" s="872"/>
      <c r="R33" s="872"/>
      <c r="S33" s="872"/>
      <c r="T33" s="873"/>
      <c r="U33" s="854" t="s">
        <v>5</v>
      </c>
      <c r="V33" s="855"/>
      <c r="W33" s="855"/>
      <c r="X33" s="855"/>
      <c r="Y33" s="855"/>
      <c r="Z33" s="855"/>
      <c r="AA33" s="855"/>
      <c r="AB33" s="855"/>
      <c r="AC33" s="855"/>
      <c r="AD33" s="855"/>
      <c r="AE33" s="855"/>
      <c r="AF33" s="856"/>
      <c r="AG33" s="871"/>
      <c r="AH33" s="872"/>
      <c r="AI33" s="872"/>
      <c r="AJ33" s="872"/>
      <c r="AK33" s="872"/>
      <c r="AL33" s="872"/>
      <c r="AM33" s="872"/>
      <c r="AN33" s="872"/>
      <c r="AO33" s="872"/>
      <c r="AP33" s="872"/>
      <c r="AQ33" s="872"/>
      <c r="AR33" s="872"/>
      <c r="AS33" s="872"/>
      <c r="AT33" s="873"/>
      <c r="AU33" s="854" t="s">
        <v>5</v>
      </c>
      <c r="AV33" s="855"/>
      <c r="AW33" s="855"/>
      <c r="AX33" s="855"/>
      <c r="AY33" s="855"/>
      <c r="AZ33" s="855"/>
      <c r="BA33" s="855"/>
      <c r="BB33" s="855"/>
      <c r="BC33" s="855"/>
      <c r="BD33" s="855"/>
      <c r="BE33" s="855"/>
      <c r="BF33" s="855"/>
      <c r="BG33" s="855"/>
      <c r="BH33" s="856"/>
      <c r="BI33" s="854" t="s">
        <v>5</v>
      </c>
      <c r="BJ33" s="855"/>
      <c r="BK33" s="855"/>
      <c r="BL33" s="855"/>
      <c r="BM33" s="855"/>
      <c r="BN33" s="855"/>
      <c r="BO33" s="855"/>
      <c r="BP33" s="855"/>
      <c r="BQ33" s="855"/>
      <c r="BR33" s="855"/>
      <c r="BS33" s="855"/>
      <c r="BT33" s="855"/>
      <c r="BU33" s="855"/>
      <c r="BV33" s="856"/>
      <c r="BW33" s="854" t="s">
        <v>5</v>
      </c>
      <c r="BX33" s="855"/>
      <c r="BY33" s="855"/>
      <c r="BZ33" s="855"/>
      <c r="CA33" s="855"/>
      <c r="CB33" s="855"/>
      <c r="CC33" s="855"/>
      <c r="CD33" s="855"/>
      <c r="CE33" s="855"/>
      <c r="CF33" s="855"/>
      <c r="CG33" s="855"/>
      <c r="CH33" s="855"/>
      <c r="CI33" s="855"/>
      <c r="CJ33" s="856"/>
      <c r="CK33" s="939" t="s">
        <v>5</v>
      </c>
      <c r="CL33" s="940"/>
      <c r="CM33" s="940"/>
      <c r="CN33" s="940"/>
      <c r="CO33" s="940"/>
      <c r="CP33" s="940"/>
      <c r="CQ33" s="940"/>
      <c r="CR33" s="940"/>
      <c r="CS33" s="940"/>
      <c r="CT33" s="940"/>
      <c r="CU33" s="941"/>
      <c r="CV33" s="1128">
        <f>CV32</f>
        <v>1908403</v>
      </c>
      <c r="CW33" s="1129"/>
      <c r="CX33" s="1129"/>
      <c r="CY33" s="1129"/>
      <c r="CZ33" s="1129"/>
      <c r="DA33" s="1129"/>
      <c r="DB33" s="1129"/>
      <c r="DC33" s="1129"/>
      <c r="DD33" s="1129"/>
      <c r="DE33" s="1129"/>
      <c r="DF33" s="1129"/>
      <c r="DG33" s="1129"/>
      <c r="DH33" s="1129"/>
      <c r="DI33" s="1130"/>
      <c r="DP33" s="37"/>
    </row>
    <row r="34" spans="1:120" s="31" customFormat="1" ht="8.25" customHeight="1"/>
    <row r="35" spans="1:120" s="31" customFormat="1" ht="15">
      <c r="A35" s="389" t="s">
        <v>525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389"/>
      <c r="BL35" s="389"/>
      <c r="BM35" s="389"/>
      <c r="BN35" s="389"/>
      <c r="BO35" s="389"/>
      <c r="BP35" s="389"/>
      <c r="BQ35" s="389"/>
      <c r="BR35" s="389"/>
      <c r="BS35" s="389"/>
      <c r="BT35" s="389"/>
      <c r="BU35" s="389"/>
      <c r="BV35" s="389"/>
      <c r="BW35" s="389"/>
      <c r="BX35" s="389"/>
      <c r="BY35" s="389"/>
      <c r="BZ35" s="389"/>
      <c r="CA35" s="389"/>
      <c r="CB35" s="389"/>
      <c r="CC35" s="389"/>
      <c r="CD35" s="389"/>
      <c r="CE35" s="389"/>
      <c r="CF35" s="389"/>
      <c r="CG35" s="389"/>
      <c r="CH35" s="389"/>
      <c r="CI35" s="389"/>
      <c r="CJ35" s="389"/>
      <c r="CK35" s="389"/>
      <c r="CL35" s="389"/>
      <c r="CM35" s="389"/>
      <c r="CN35" s="389"/>
      <c r="CO35" s="389"/>
      <c r="CP35" s="389"/>
      <c r="CQ35" s="389"/>
      <c r="CR35" s="389"/>
      <c r="CS35" s="389"/>
      <c r="CT35" s="389"/>
      <c r="CU35" s="389"/>
      <c r="CV35" s="389"/>
      <c r="CW35" s="389"/>
      <c r="CX35" s="389"/>
      <c r="CY35" s="389"/>
      <c r="CZ35" s="389"/>
      <c r="DA35" s="389"/>
      <c r="DB35" s="389"/>
      <c r="DC35" s="389"/>
      <c r="DD35" s="389"/>
      <c r="DE35" s="389"/>
      <c r="DF35" s="389"/>
      <c r="DG35" s="389"/>
      <c r="DH35" s="389"/>
      <c r="DI35" s="389"/>
    </row>
    <row r="36" spans="1:120" s="31" customFormat="1" ht="6.6" customHeight="1"/>
    <row r="37" spans="1:120" s="31" customFormat="1" ht="15">
      <c r="A37" s="768" t="s">
        <v>165</v>
      </c>
      <c r="B37" s="769"/>
      <c r="C37" s="769"/>
      <c r="D37" s="770"/>
      <c r="E37" s="768" t="s">
        <v>255</v>
      </c>
      <c r="F37" s="769"/>
      <c r="G37" s="769"/>
      <c r="H37" s="769"/>
      <c r="I37" s="769"/>
      <c r="J37" s="769"/>
      <c r="K37" s="769"/>
      <c r="L37" s="769"/>
      <c r="M37" s="769"/>
      <c r="N37" s="769"/>
      <c r="O37" s="769"/>
      <c r="P37" s="769"/>
      <c r="Q37" s="769"/>
      <c r="R37" s="769"/>
      <c r="S37" s="769"/>
      <c r="T37" s="770"/>
      <c r="U37" s="768" t="s">
        <v>256</v>
      </c>
      <c r="V37" s="769"/>
      <c r="W37" s="769"/>
      <c r="X37" s="769"/>
      <c r="Y37" s="769"/>
      <c r="Z37" s="769"/>
      <c r="AA37" s="769"/>
      <c r="AB37" s="769"/>
      <c r="AC37" s="769"/>
      <c r="AD37" s="769"/>
      <c r="AE37" s="769"/>
      <c r="AF37" s="770"/>
      <c r="AG37" s="791" t="s">
        <v>190</v>
      </c>
      <c r="AH37" s="841"/>
      <c r="AI37" s="841"/>
      <c r="AJ37" s="841"/>
      <c r="AK37" s="841"/>
      <c r="AL37" s="841"/>
      <c r="AM37" s="841"/>
      <c r="AN37" s="841"/>
      <c r="AO37" s="841"/>
      <c r="AP37" s="841"/>
      <c r="AQ37" s="841"/>
      <c r="AR37" s="841"/>
      <c r="AS37" s="841"/>
      <c r="AT37" s="841"/>
      <c r="AU37" s="841"/>
      <c r="AV37" s="841"/>
      <c r="AW37" s="841"/>
      <c r="AX37" s="841"/>
      <c r="AY37" s="841"/>
      <c r="AZ37" s="841"/>
      <c r="BA37" s="841"/>
      <c r="BB37" s="841"/>
      <c r="BC37" s="841"/>
      <c r="BD37" s="841"/>
      <c r="BE37" s="841"/>
      <c r="BF37" s="841"/>
      <c r="BG37" s="841"/>
      <c r="BH37" s="841"/>
      <c r="BI37" s="841"/>
      <c r="BJ37" s="841"/>
      <c r="BK37" s="841"/>
      <c r="BL37" s="841"/>
      <c r="BM37" s="841"/>
      <c r="BN37" s="841"/>
      <c r="BO37" s="841"/>
      <c r="BP37" s="841"/>
      <c r="BQ37" s="841"/>
      <c r="BR37" s="841"/>
      <c r="BS37" s="841"/>
      <c r="BT37" s="841"/>
      <c r="BU37" s="841"/>
      <c r="BV37" s="841"/>
      <c r="BW37" s="841"/>
      <c r="BX37" s="841"/>
      <c r="BY37" s="841"/>
      <c r="BZ37" s="841"/>
      <c r="CA37" s="841"/>
      <c r="CB37" s="841"/>
      <c r="CC37" s="841"/>
      <c r="CD37" s="841"/>
      <c r="CE37" s="841"/>
      <c r="CF37" s="841"/>
      <c r="CG37" s="841"/>
      <c r="CH37" s="841"/>
      <c r="CI37" s="841"/>
      <c r="CJ37" s="842"/>
      <c r="CK37" s="768" t="s">
        <v>257</v>
      </c>
      <c r="CL37" s="769"/>
      <c r="CM37" s="769"/>
      <c r="CN37" s="769"/>
      <c r="CO37" s="769"/>
      <c r="CP37" s="769"/>
      <c r="CQ37" s="769"/>
      <c r="CR37" s="769"/>
      <c r="CS37" s="769"/>
      <c r="CT37" s="769"/>
      <c r="CU37" s="770"/>
      <c r="CV37" s="768" t="s">
        <v>258</v>
      </c>
      <c r="CW37" s="769"/>
      <c r="CX37" s="769"/>
      <c r="CY37" s="769"/>
      <c r="CZ37" s="769"/>
      <c r="DA37" s="769"/>
      <c r="DB37" s="769"/>
      <c r="DC37" s="769"/>
      <c r="DD37" s="769"/>
      <c r="DE37" s="769"/>
      <c r="DF37" s="769"/>
      <c r="DG37" s="769"/>
      <c r="DH37" s="769"/>
      <c r="DI37" s="770"/>
    </row>
    <row r="38" spans="1:120" s="31" customFormat="1" ht="15">
      <c r="A38" s="793" t="s">
        <v>167</v>
      </c>
      <c r="B38" s="794"/>
      <c r="C38" s="794"/>
      <c r="D38" s="795"/>
      <c r="E38" s="793" t="s">
        <v>259</v>
      </c>
      <c r="F38" s="794"/>
      <c r="G38" s="794"/>
      <c r="H38" s="794"/>
      <c r="I38" s="794"/>
      <c r="J38" s="794"/>
      <c r="K38" s="794"/>
      <c r="L38" s="794"/>
      <c r="M38" s="794"/>
      <c r="N38" s="794"/>
      <c r="O38" s="794"/>
      <c r="P38" s="794"/>
      <c r="Q38" s="794"/>
      <c r="R38" s="794"/>
      <c r="S38" s="794"/>
      <c r="T38" s="795"/>
      <c r="U38" s="793" t="s">
        <v>260</v>
      </c>
      <c r="V38" s="794"/>
      <c r="W38" s="794"/>
      <c r="X38" s="794"/>
      <c r="Y38" s="794"/>
      <c r="Z38" s="794"/>
      <c r="AA38" s="794"/>
      <c r="AB38" s="794"/>
      <c r="AC38" s="794"/>
      <c r="AD38" s="794"/>
      <c r="AE38" s="794"/>
      <c r="AF38" s="795"/>
      <c r="AG38" s="768" t="s">
        <v>192</v>
      </c>
      <c r="AH38" s="769"/>
      <c r="AI38" s="769"/>
      <c r="AJ38" s="769"/>
      <c r="AK38" s="769"/>
      <c r="AL38" s="769"/>
      <c r="AM38" s="769"/>
      <c r="AN38" s="769"/>
      <c r="AO38" s="769"/>
      <c r="AP38" s="769"/>
      <c r="AQ38" s="769"/>
      <c r="AR38" s="769"/>
      <c r="AS38" s="769"/>
      <c r="AT38" s="770"/>
      <c r="AU38" s="791" t="s">
        <v>30</v>
      </c>
      <c r="AV38" s="841"/>
      <c r="AW38" s="841"/>
      <c r="AX38" s="841"/>
      <c r="AY38" s="841"/>
      <c r="AZ38" s="841"/>
      <c r="BA38" s="841"/>
      <c r="BB38" s="841"/>
      <c r="BC38" s="841"/>
      <c r="BD38" s="841"/>
      <c r="BE38" s="841"/>
      <c r="BF38" s="841"/>
      <c r="BG38" s="841"/>
      <c r="BH38" s="841"/>
      <c r="BI38" s="841"/>
      <c r="BJ38" s="841"/>
      <c r="BK38" s="841"/>
      <c r="BL38" s="841"/>
      <c r="BM38" s="841"/>
      <c r="BN38" s="841"/>
      <c r="BO38" s="841"/>
      <c r="BP38" s="841"/>
      <c r="BQ38" s="841"/>
      <c r="BR38" s="841"/>
      <c r="BS38" s="841"/>
      <c r="BT38" s="841"/>
      <c r="BU38" s="841"/>
      <c r="BV38" s="841"/>
      <c r="BW38" s="841"/>
      <c r="BX38" s="841"/>
      <c r="BY38" s="841"/>
      <c r="BZ38" s="841"/>
      <c r="CA38" s="841"/>
      <c r="CB38" s="841"/>
      <c r="CC38" s="841"/>
      <c r="CD38" s="841"/>
      <c r="CE38" s="841"/>
      <c r="CF38" s="841"/>
      <c r="CG38" s="841"/>
      <c r="CH38" s="841"/>
      <c r="CI38" s="841"/>
      <c r="CJ38" s="842"/>
      <c r="CK38" s="793" t="s">
        <v>261</v>
      </c>
      <c r="CL38" s="794"/>
      <c r="CM38" s="794"/>
      <c r="CN38" s="794"/>
      <c r="CO38" s="794"/>
      <c r="CP38" s="794"/>
      <c r="CQ38" s="794"/>
      <c r="CR38" s="794"/>
      <c r="CS38" s="794"/>
      <c r="CT38" s="794"/>
      <c r="CU38" s="795"/>
      <c r="CV38" s="793" t="s">
        <v>262</v>
      </c>
      <c r="CW38" s="794"/>
      <c r="CX38" s="794"/>
      <c r="CY38" s="794"/>
      <c r="CZ38" s="794"/>
      <c r="DA38" s="794"/>
      <c r="DB38" s="794"/>
      <c r="DC38" s="794"/>
      <c r="DD38" s="794"/>
      <c r="DE38" s="794"/>
      <c r="DF38" s="794"/>
      <c r="DG38" s="794"/>
      <c r="DH38" s="794"/>
      <c r="DI38" s="795"/>
    </row>
    <row r="39" spans="1:120" s="31" customFormat="1" ht="15">
      <c r="A39" s="793"/>
      <c r="B39" s="794"/>
      <c r="C39" s="794"/>
      <c r="D39" s="795"/>
      <c r="E39" s="793" t="s">
        <v>263</v>
      </c>
      <c r="F39" s="794"/>
      <c r="G39" s="794"/>
      <c r="H39" s="794"/>
      <c r="I39" s="794"/>
      <c r="J39" s="794"/>
      <c r="K39" s="794"/>
      <c r="L39" s="794"/>
      <c r="M39" s="794"/>
      <c r="N39" s="794"/>
      <c r="O39" s="794"/>
      <c r="P39" s="794"/>
      <c r="Q39" s="794"/>
      <c r="R39" s="794"/>
      <c r="S39" s="794"/>
      <c r="T39" s="795"/>
      <c r="U39" s="793" t="s">
        <v>264</v>
      </c>
      <c r="V39" s="794"/>
      <c r="W39" s="794"/>
      <c r="X39" s="794"/>
      <c r="Y39" s="794"/>
      <c r="Z39" s="794"/>
      <c r="AA39" s="794"/>
      <c r="AB39" s="794"/>
      <c r="AC39" s="794"/>
      <c r="AD39" s="794"/>
      <c r="AE39" s="794"/>
      <c r="AF39" s="795"/>
      <c r="AG39" s="793"/>
      <c r="AH39" s="794"/>
      <c r="AI39" s="794"/>
      <c r="AJ39" s="794"/>
      <c r="AK39" s="794"/>
      <c r="AL39" s="794"/>
      <c r="AM39" s="794"/>
      <c r="AN39" s="794"/>
      <c r="AO39" s="794"/>
      <c r="AP39" s="794"/>
      <c r="AQ39" s="794"/>
      <c r="AR39" s="794"/>
      <c r="AS39" s="794"/>
      <c r="AT39" s="795"/>
      <c r="AU39" s="768" t="s">
        <v>265</v>
      </c>
      <c r="AV39" s="769"/>
      <c r="AW39" s="769"/>
      <c r="AX39" s="769"/>
      <c r="AY39" s="769"/>
      <c r="AZ39" s="769"/>
      <c r="BA39" s="769"/>
      <c r="BB39" s="769"/>
      <c r="BC39" s="769"/>
      <c r="BD39" s="769"/>
      <c r="BE39" s="769"/>
      <c r="BF39" s="769"/>
      <c r="BG39" s="769"/>
      <c r="BH39" s="770"/>
      <c r="BI39" s="768" t="s">
        <v>266</v>
      </c>
      <c r="BJ39" s="769"/>
      <c r="BK39" s="769"/>
      <c r="BL39" s="769"/>
      <c r="BM39" s="769"/>
      <c r="BN39" s="769"/>
      <c r="BO39" s="769"/>
      <c r="BP39" s="769"/>
      <c r="BQ39" s="769"/>
      <c r="BR39" s="769"/>
      <c r="BS39" s="769"/>
      <c r="BT39" s="769"/>
      <c r="BU39" s="769"/>
      <c r="BV39" s="770"/>
      <c r="BW39" s="768" t="s">
        <v>266</v>
      </c>
      <c r="BX39" s="769"/>
      <c r="BY39" s="769"/>
      <c r="BZ39" s="769"/>
      <c r="CA39" s="769"/>
      <c r="CB39" s="769"/>
      <c r="CC39" s="769"/>
      <c r="CD39" s="769"/>
      <c r="CE39" s="769"/>
      <c r="CF39" s="769"/>
      <c r="CG39" s="769"/>
      <c r="CH39" s="769"/>
      <c r="CI39" s="769"/>
      <c r="CJ39" s="770"/>
      <c r="CK39" s="793" t="s">
        <v>267</v>
      </c>
      <c r="CL39" s="794"/>
      <c r="CM39" s="794"/>
      <c r="CN39" s="794"/>
      <c r="CO39" s="794"/>
      <c r="CP39" s="794"/>
      <c r="CQ39" s="794"/>
      <c r="CR39" s="794"/>
      <c r="CS39" s="794"/>
      <c r="CT39" s="794"/>
      <c r="CU39" s="795"/>
      <c r="CV39" s="1025"/>
      <c r="CW39" s="1026"/>
      <c r="CX39" s="1026"/>
      <c r="CY39" s="1026"/>
      <c r="CZ39" s="1026"/>
      <c r="DA39" s="1026"/>
      <c r="DB39" s="1026"/>
      <c r="DC39" s="1026"/>
      <c r="DD39" s="1026"/>
      <c r="DE39" s="1026"/>
      <c r="DF39" s="1026"/>
      <c r="DG39" s="1026"/>
      <c r="DH39" s="1026"/>
      <c r="DI39" s="1027"/>
    </row>
    <row r="40" spans="1:120" s="31" customFormat="1" ht="28.15" customHeight="1">
      <c r="A40" s="793"/>
      <c r="B40" s="794"/>
      <c r="C40" s="794"/>
      <c r="D40" s="795"/>
      <c r="E40" s="793"/>
      <c r="F40" s="794"/>
      <c r="G40" s="794"/>
      <c r="H40" s="794"/>
      <c r="I40" s="794"/>
      <c r="J40" s="794"/>
      <c r="K40" s="794"/>
      <c r="L40" s="794"/>
      <c r="M40" s="794"/>
      <c r="N40" s="794"/>
      <c r="O40" s="794"/>
      <c r="P40" s="794"/>
      <c r="Q40" s="794"/>
      <c r="R40" s="794"/>
      <c r="S40" s="794"/>
      <c r="T40" s="795"/>
      <c r="U40" s="793"/>
      <c r="V40" s="794"/>
      <c r="W40" s="794"/>
      <c r="X40" s="794"/>
      <c r="Y40" s="794"/>
      <c r="Z40" s="794"/>
      <c r="AA40" s="794"/>
      <c r="AB40" s="794"/>
      <c r="AC40" s="794"/>
      <c r="AD40" s="794"/>
      <c r="AE40" s="794"/>
      <c r="AF40" s="795"/>
      <c r="AG40" s="793"/>
      <c r="AH40" s="794"/>
      <c r="AI40" s="794"/>
      <c r="AJ40" s="794"/>
      <c r="AK40" s="794"/>
      <c r="AL40" s="794"/>
      <c r="AM40" s="794"/>
      <c r="AN40" s="794"/>
      <c r="AO40" s="794"/>
      <c r="AP40" s="794"/>
      <c r="AQ40" s="794"/>
      <c r="AR40" s="794"/>
      <c r="AS40" s="794"/>
      <c r="AT40" s="795"/>
      <c r="AU40" s="793" t="s">
        <v>267</v>
      </c>
      <c r="AV40" s="794"/>
      <c r="AW40" s="794"/>
      <c r="AX40" s="794"/>
      <c r="AY40" s="794"/>
      <c r="AZ40" s="794"/>
      <c r="BA40" s="794"/>
      <c r="BB40" s="794"/>
      <c r="BC40" s="794"/>
      <c r="BD40" s="794"/>
      <c r="BE40" s="794"/>
      <c r="BF40" s="794"/>
      <c r="BG40" s="794"/>
      <c r="BH40" s="795"/>
      <c r="BI40" s="1022" t="s">
        <v>268</v>
      </c>
      <c r="BJ40" s="1023"/>
      <c r="BK40" s="1023"/>
      <c r="BL40" s="1023"/>
      <c r="BM40" s="1023"/>
      <c r="BN40" s="1023"/>
      <c r="BO40" s="1023"/>
      <c r="BP40" s="1023"/>
      <c r="BQ40" s="1023"/>
      <c r="BR40" s="1023"/>
      <c r="BS40" s="1023"/>
      <c r="BT40" s="1023"/>
      <c r="BU40" s="1023"/>
      <c r="BV40" s="1024"/>
      <c r="BW40" s="1022" t="s">
        <v>269</v>
      </c>
      <c r="BX40" s="1023"/>
      <c r="BY40" s="1023"/>
      <c r="BZ40" s="1023"/>
      <c r="CA40" s="1023"/>
      <c r="CB40" s="1023"/>
      <c r="CC40" s="1023"/>
      <c r="CD40" s="1023"/>
      <c r="CE40" s="1023"/>
      <c r="CF40" s="1023"/>
      <c r="CG40" s="1023"/>
      <c r="CH40" s="1023"/>
      <c r="CI40" s="1023"/>
      <c r="CJ40" s="1024"/>
      <c r="CK40" s="793" t="s">
        <v>270</v>
      </c>
      <c r="CL40" s="794"/>
      <c r="CM40" s="794"/>
      <c r="CN40" s="794"/>
      <c r="CO40" s="794"/>
      <c r="CP40" s="794"/>
      <c r="CQ40" s="794"/>
      <c r="CR40" s="794"/>
      <c r="CS40" s="794"/>
      <c r="CT40" s="794"/>
      <c r="CU40" s="795"/>
      <c r="CV40" s="1028"/>
      <c r="CW40" s="1029"/>
      <c r="CX40" s="1029"/>
      <c r="CY40" s="1029"/>
      <c r="CZ40" s="1029"/>
      <c r="DA40" s="1029"/>
      <c r="DB40" s="1029"/>
      <c r="DC40" s="1029"/>
      <c r="DD40" s="1029"/>
      <c r="DE40" s="1029"/>
      <c r="DF40" s="1029"/>
      <c r="DG40" s="1029"/>
      <c r="DH40" s="1029"/>
      <c r="DI40" s="1030"/>
    </row>
    <row r="41" spans="1:120" s="31" customFormat="1" ht="15">
      <c r="A41" s="793"/>
      <c r="B41" s="794"/>
      <c r="C41" s="794"/>
      <c r="D41" s="795"/>
      <c r="E41" s="793"/>
      <c r="F41" s="794"/>
      <c r="G41" s="794"/>
      <c r="H41" s="794"/>
      <c r="I41" s="794"/>
      <c r="J41" s="794"/>
      <c r="K41" s="794"/>
      <c r="L41" s="794"/>
      <c r="M41" s="794"/>
      <c r="N41" s="794"/>
      <c r="O41" s="794"/>
      <c r="P41" s="794"/>
      <c r="Q41" s="794"/>
      <c r="R41" s="794"/>
      <c r="S41" s="794"/>
      <c r="T41" s="795"/>
      <c r="U41" s="793"/>
      <c r="V41" s="794"/>
      <c r="W41" s="794"/>
      <c r="X41" s="794"/>
      <c r="Y41" s="794"/>
      <c r="Z41" s="794"/>
      <c r="AA41" s="794"/>
      <c r="AB41" s="794"/>
      <c r="AC41" s="794"/>
      <c r="AD41" s="794"/>
      <c r="AE41" s="794"/>
      <c r="AF41" s="795"/>
      <c r="AG41" s="793"/>
      <c r="AH41" s="794"/>
      <c r="AI41" s="794"/>
      <c r="AJ41" s="794"/>
      <c r="AK41" s="794"/>
      <c r="AL41" s="794"/>
      <c r="AM41" s="794"/>
      <c r="AN41" s="794"/>
      <c r="AO41" s="794"/>
      <c r="AP41" s="794"/>
      <c r="AQ41" s="794"/>
      <c r="AR41" s="794"/>
      <c r="AS41" s="794"/>
      <c r="AT41" s="795"/>
      <c r="AU41" s="793" t="s">
        <v>271</v>
      </c>
      <c r="AV41" s="794"/>
      <c r="AW41" s="794"/>
      <c r="AX41" s="794"/>
      <c r="AY41" s="794"/>
      <c r="AZ41" s="794"/>
      <c r="BA41" s="794"/>
      <c r="BB41" s="794"/>
      <c r="BC41" s="794"/>
      <c r="BD41" s="794"/>
      <c r="BE41" s="794"/>
      <c r="BF41" s="794"/>
      <c r="BG41" s="794"/>
      <c r="BH41" s="795"/>
      <c r="BI41" s="793" t="s">
        <v>272</v>
      </c>
      <c r="BJ41" s="794"/>
      <c r="BK41" s="794"/>
      <c r="BL41" s="794"/>
      <c r="BM41" s="794"/>
      <c r="BN41" s="794"/>
      <c r="BO41" s="794"/>
      <c r="BP41" s="794"/>
      <c r="BQ41" s="794"/>
      <c r="BR41" s="794"/>
      <c r="BS41" s="794"/>
      <c r="BT41" s="794"/>
      <c r="BU41" s="794"/>
      <c r="BV41" s="795"/>
      <c r="BW41" s="793" t="s">
        <v>272</v>
      </c>
      <c r="BX41" s="794"/>
      <c r="BY41" s="794"/>
      <c r="BZ41" s="794"/>
      <c r="CA41" s="794"/>
      <c r="CB41" s="794"/>
      <c r="CC41" s="794"/>
      <c r="CD41" s="794"/>
      <c r="CE41" s="794"/>
      <c r="CF41" s="794"/>
      <c r="CG41" s="794"/>
      <c r="CH41" s="794"/>
      <c r="CI41" s="794"/>
      <c r="CJ41" s="795"/>
      <c r="CK41" s="793"/>
      <c r="CL41" s="794"/>
      <c r="CM41" s="794"/>
      <c r="CN41" s="794"/>
      <c r="CO41" s="794"/>
      <c r="CP41" s="794"/>
      <c r="CQ41" s="794"/>
      <c r="CR41" s="794"/>
      <c r="CS41" s="794"/>
      <c r="CT41" s="794"/>
      <c r="CU41" s="795"/>
      <c r="CV41" s="1031"/>
      <c r="CW41" s="1032"/>
      <c r="CX41" s="1032"/>
      <c r="CY41" s="1032"/>
      <c r="CZ41" s="1032"/>
      <c r="DA41" s="1032"/>
      <c r="DB41" s="1032"/>
      <c r="DC41" s="1032"/>
      <c r="DD41" s="1032"/>
      <c r="DE41" s="1032"/>
      <c r="DF41" s="1032"/>
      <c r="DG41" s="1032"/>
      <c r="DH41" s="1032"/>
      <c r="DI41" s="1033"/>
    </row>
    <row r="42" spans="1:120" s="31" customFormat="1" ht="15">
      <c r="A42" s="791">
        <v>1</v>
      </c>
      <c r="B42" s="841"/>
      <c r="C42" s="841"/>
      <c r="D42" s="842"/>
      <c r="E42" s="791">
        <v>2</v>
      </c>
      <c r="F42" s="841"/>
      <c r="G42" s="841"/>
      <c r="H42" s="841"/>
      <c r="I42" s="841"/>
      <c r="J42" s="841"/>
      <c r="K42" s="841"/>
      <c r="L42" s="841"/>
      <c r="M42" s="841"/>
      <c r="N42" s="841"/>
      <c r="O42" s="841"/>
      <c r="P42" s="841"/>
      <c r="Q42" s="841"/>
      <c r="R42" s="841"/>
      <c r="S42" s="841"/>
      <c r="T42" s="842"/>
      <c r="U42" s="791">
        <v>3</v>
      </c>
      <c r="V42" s="841"/>
      <c r="W42" s="841"/>
      <c r="X42" s="841"/>
      <c r="Y42" s="841"/>
      <c r="Z42" s="841"/>
      <c r="AA42" s="841"/>
      <c r="AB42" s="841"/>
      <c r="AC42" s="841"/>
      <c r="AD42" s="841"/>
      <c r="AE42" s="841"/>
      <c r="AF42" s="842"/>
      <c r="AG42" s="791">
        <v>4</v>
      </c>
      <c r="AH42" s="841"/>
      <c r="AI42" s="841"/>
      <c r="AJ42" s="841"/>
      <c r="AK42" s="841"/>
      <c r="AL42" s="841"/>
      <c r="AM42" s="841"/>
      <c r="AN42" s="841"/>
      <c r="AO42" s="841"/>
      <c r="AP42" s="841"/>
      <c r="AQ42" s="841"/>
      <c r="AR42" s="841"/>
      <c r="AS42" s="841"/>
      <c r="AT42" s="842"/>
      <c r="AU42" s="791">
        <v>5</v>
      </c>
      <c r="AV42" s="841"/>
      <c r="AW42" s="841"/>
      <c r="AX42" s="841"/>
      <c r="AY42" s="841"/>
      <c r="AZ42" s="841"/>
      <c r="BA42" s="841"/>
      <c r="BB42" s="841"/>
      <c r="BC42" s="841"/>
      <c r="BD42" s="841"/>
      <c r="BE42" s="841"/>
      <c r="BF42" s="841"/>
      <c r="BG42" s="841"/>
      <c r="BH42" s="842"/>
      <c r="BI42" s="791">
        <v>6</v>
      </c>
      <c r="BJ42" s="841"/>
      <c r="BK42" s="841"/>
      <c r="BL42" s="841"/>
      <c r="BM42" s="841"/>
      <c r="BN42" s="841"/>
      <c r="BO42" s="841"/>
      <c r="BP42" s="841"/>
      <c r="BQ42" s="841"/>
      <c r="BR42" s="841"/>
      <c r="BS42" s="841"/>
      <c r="BT42" s="841"/>
      <c r="BU42" s="841"/>
      <c r="BV42" s="842"/>
      <c r="BW42" s="791">
        <v>7</v>
      </c>
      <c r="BX42" s="841"/>
      <c r="BY42" s="841"/>
      <c r="BZ42" s="841"/>
      <c r="CA42" s="841"/>
      <c r="CB42" s="841"/>
      <c r="CC42" s="841"/>
      <c r="CD42" s="841"/>
      <c r="CE42" s="841"/>
      <c r="CF42" s="841"/>
      <c r="CG42" s="841"/>
      <c r="CH42" s="841"/>
      <c r="CI42" s="841"/>
      <c r="CJ42" s="842"/>
      <c r="CK42" s="791">
        <v>8</v>
      </c>
      <c r="CL42" s="841"/>
      <c r="CM42" s="841"/>
      <c r="CN42" s="841"/>
      <c r="CO42" s="841"/>
      <c r="CP42" s="841"/>
      <c r="CQ42" s="841"/>
      <c r="CR42" s="841"/>
      <c r="CS42" s="841"/>
      <c r="CT42" s="841"/>
      <c r="CU42" s="842"/>
      <c r="CV42" s="791">
        <v>8</v>
      </c>
      <c r="CW42" s="841"/>
      <c r="CX42" s="841"/>
      <c r="CY42" s="841"/>
      <c r="CZ42" s="841"/>
      <c r="DA42" s="841"/>
      <c r="DB42" s="841"/>
      <c r="DC42" s="841"/>
      <c r="DD42" s="841"/>
      <c r="DE42" s="841"/>
      <c r="DF42" s="841"/>
      <c r="DG42" s="841"/>
      <c r="DH42" s="841"/>
      <c r="DI42" s="842"/>
      <c r="DP42" s="37"/>
    </row>
    <row r="43" spans="1:120" s="31" customFormat="1" ht="29.45" customHeight="1">
      <c r="A43" s="854">
        <v>1</v>
      </c>
      <c r="B43" s="855"/>
      <c r="C43" s="855"/>
      <c r="D43" s="856"/>
      <c r="E43" s="1019" t="s">
        <v>198</v>
      </c>
      <c r="F43" s="1020"/>
      <c r="G43" s="1020"/>
      <c r="H43" s="1020"/>
      <c r="I43" s="1020"/>
      <c r="J43" s="1020"/>
      <c r="K43" s="1020"/>
      <c r="L43" s="1020"/>
      <c r="M43" s="1020"/>
      <c r="N43" s="1020"/>
      <c r="O43" s="1020"/>
      <c r="P43" s="1020"/>
      <c r="Q43" s="1020"/>
      <c r="R43" s="1020"/>
      <c r="S43" s="1020"/>
      <c r="T43" s="1021"/>
      <c r="U43" s="510">
        <f>U21</f>
        <v>0</v>
      </c>
      <c r="V43" s="707"/>
      <c r="W43" s="707"/>
      <c r="X43" s="707"/>
      <c r="Y43" s="707"/>
      <c r="Z43" s="707"/>
      <c r="AA43" s="707"/>
      <c r="AB43" s="707"/>
      <c r="AC43" s="707"/>
      <c r="AD43" s="707"/>
      <c r="AE43" s="707"/>
      <c r="AF43" s="708"/>
      <c r="AG43" s="1125" t="e">
        <f>AU43+BI43+BW43+CK43</f>
        <v>#DIV/0!</v>
      </c>
      <c r="AH43" s="1126"/>
      <c r="AI43" s="1126"/>
      <c r="AJ43" s="1126"/>
      <c r="AK43" s="1126"/>
      <c r="AL43" s="1126"/>
      <c r="AM43" s="1126"/>
      <c r="AN43" s="1126"/>
      <c r="AO43" s="1126"/>
      <c r="AP43" s="1126"/>
      <c r="AQ43" s="1126"/>
      <c r="AR43" s="1126"/>
      <c r="AS43" s="1126"/>
      <c r="AT43" s="1127"/>
      <c r="AU43" s="1125" t="e">
        <f>1966311/12/U43</f>
        <v>#DIV/0!</v>
      </c>
      <c r="AV43" s="1126"/>
      <c r="AW43" s="1126"/>
      <c r="AX43" s="1126"/>
      <c r="AY43" s="1126"/>
      <c r="AZ43" s="1126"/>
      <c r="BA43" s="1126"/>
      <c r="BB43" s="1126"/>
      <c r="BC43" s="1126"/>
      <c r="BD43" s="1126"/>
      <c r="BE43" s="1126"/>
      <c r="BF43" s="1126"/>
      <c r="BG43" s="1126"/>
      <c r="BH43" s="1127"/>
      <c r="BI43" s="1125"/>
      <c r="BJ43" s="1126"/>
      <c r="BK43" s="1126"/>
      <c r="BL43" s="1126"/>
      <c r="BM43" s="1126"/>
      <c r="BN43" s="1126"/>
      <c r="BO43" s="1126"/>
      <c r="BP43" s="1126"/>
      <c r="BQ43" s="1126"/>
      <c r="BR43" s="1126"/>
      <c r="BS43" s="1126"/>
      <c r="BT43" s="1126"/>
      <c r="BU43" s="1126"/>
      <c r="BV43" s="1127"/>
      <c r="BW43" s="1125"/>
      <c r="BX43" s="1126"/>
      <c r="BY43" s="1126"/>
      <c r="BZ43" s="1126"/>
      <c r="CA43" s="1126"/>
      <c r="CB43" s="1126"/>
      <c r="CC43" s="1126"/>
      <c r="CD43" s="1126"/>
      <c r="CE43" s="1126"/>
      <c r="CF43" s="1126"/>
      <c r="CG43" s="1126"/>
      <c r="CH43" s="1126"/>
      <c r="CI43" s="1126"/>
      <c r="CJ43" s="1127"/>
      <c r="CK43" s="1125"/>
      <c r="CL43" s="1126"/>
      <c r="CM43" s="1126"/>
      <c r="CN43" s="1126"/>
      <c r="CO43" s="1126"/>
      <c r="CP43" s="1126"/>
      <c r="CQ43" s="1126"/>
      <c r="CR43" s="1126"/>
      <c r="CS43" s="1126"/>
      <c r="CT43" s="1126"/>
      <c r="CU43" s="1127"/>
      <c r="CV43" s="1125">
        <v>1908403</v>
      </c>
      <c r="CW43" s="1126"/>
      <c r="CX43" s="1126"/>
      <c r="CY43" s="1126"/>
      <c r="CZ43" s="1126"/>
      <c r="DA43" s="1126"/>
      <c r="DB43" s="1126"/>
      <c r="DC43" s="1126"/>
      <c r="DD43" s="1126"/>
      <c r="DE43" s="1126"/>
      <c r="DF43" s="1126"/>
      <c r="DG43" s="1126"/>
      <c r="DH43" s="1126"/>
      <c r="DI43" s="1127"/>
      <c r="DP43" s="37"/>
    </row>
    <row r="44" spans="1:120" s="31" customFormat="1" ht="15">
      <c r="A44" s="884" t="s">
        <v>168</v>
      </c>
      <c r="B44" s="885"/>
      <c r="C44" s="885"/>
      <c r="D44" s="885"/>
      <c r="E44" s="885"/>
      <c r="F44" s="885"/>
      <c r="G44" s="885"/>
      <c r="H44" s="885"/>
      <c r="I44" s="885"/>
      <c r="J44" s="885"/>
      <c r="K44" s="885"/>
      <c r="L44" s="885"/>
      <c r="M44" s="885"/>
      <c r="N44" s="885"/>
      <c r="O44" s="885"/>
      <c r="P44" s="885"/>
      <c r="Q44" s="885"/>
      <c r="R44" s="885"/>
      <c r="S44" s="885"/>
      <c r="T44" s="886"/>
      <c r="U44" s="854" t="s">
        <v>5</v>
      </c>
      <c r="V44" s="855"/>
      <c r="W44" s="855"/>
      <c r="X44" s="855"/>
      <c r="Y44" s="855"/>
      <c r="Z44" s="855"/>
      <c r="AA44" s="855"/>
      <c r="AB44" s="855"/>
      <c r="AC44" s="855"/>
      <c r="AD44" s="855"/>
      <c r="AE44" s="855"/>
      <c r="AF44" s="856"/>
      <c r="AG44" s="871"/>
      <c r="AH44" s="872"/>
      <c r="AI44" s="872"/>
      <c r="AJ44" s="872"/>
      <c r="AK44" s="872"/>
      <c r="AL44" s="872"/>
      <c r="AM44" s="872"/>
      <c r="AN44" s="872"/>
      <c r="AO44" s="872"/>
      <c r="AP44" s="872"/>
      <c r="AQ44" s="872"/>
      <c r="AR44" s="872"/>
      <c r="AS44" s="872"/>
      <c r="AT44" s="873"/>
      <c r="AU44" s="854" t="s">
        <v>5</v>
      </c>
      <c r="AV44" s="855"/>
      <c r="AW44" s="855"/>
      <c r="AX44" s="855"/>
      <c r="AY44" s="855"/>
      <c r="AZ44" s="855"/>
      <c r="BA44" s="855"/>
      <c r="BB44" s="855"/>
      <c r="BC44" s="855"/>
      <c r="BD44" s="855"/>
      <c r="BE44" s="855"/>
      <c r="BF44" s="855"/>
      <c r="BG44" s="855"/>
      <c r="BH44" s="856"/>
      <c r="BI44" s="854" t="s">
        <v>5</v>
      </c>
      <c r="BJ44" s="855"/>
      <c r="BK44" s="855"/>
      <c r="BL44" s="855"/>
      <c r="BM44" s="855"/>
      <c r="BN44" s="855"/>
      <c r="BO44" s="855"/>
      <c r="BP44" s="855"/>
      <c r="BQ44" s="855"/>
      <c r="BR44" s="855"/>
      <c r="BS44" s="855"/>
      <c r="BT44" s="855"/>
      <c r="BU44" s="855"/>
      <c r="BV44" s="856"/>
      <c r="BW44" s="854" t="s">
        <v>5</v>
      </c>
      <c r="BX44" s="855"/>
      <c r="BY44" s="855"/>
      <c r="BZ44" s="855"/>
      <c r="CA44" s="855"/>
      <c r="CB44" s="855"/>
      <c r="CC44" s="855"/>
      <c r="CD44" s="855"/>
      <c r="CE44" s="855"/>
      <c r="CF44" s="855"/>
      <c r="CG44" s="855"/>
      <c r="CH44" s="855"/>
      <c r="CI44" s="855"/>
      <c r="CJ44" s="856"/>
      <c r="CK44" s="939" t="s">
        <v>5</v>
      </c>
      <c r="CL44" s="940"/>
      <c r="CM44" s="940"/>
      <c r="CN44" s="940"/>
      <c r="CO44" s="940"/>
      <c r="CP44" s="940"/>
      <c r="CQ44" s="940"/>
      <c r="CR44" s="940"/>
      <c r="CS44" s="940"/>
      <c r="CT44" s="940"/>
      <c r="CU44" s="941"/>
      <c r="CV44" s="1128">
        <f>CV43</f>
        <v>1908403</v>
      </c>
      <c r="CW44" s="1129"/>
      <c r="CX44" s="1129"/>
      <c r="CY44" s="1129"/>
      <c r="CZ44" s="1129"/>
      <c r="DA44" s="1129"/>
      <c r="DB44" s="1129"/>
      <c r="DC44" s="1129"/>
      <c r="DD44" s="1129"/>
      <c r="DE44" s="1129"/>
      <c r="DF44" s="1129"/>
      <c r="DG44" s="1129"/>
      <c r="DH44" s="1129"/>
      <c r="DI44" s="1130"/>
      <c r="DP44" s="37"/>
    </row>
    <row r="45" spans="1:120" s="31" customFormat="1" ht="1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P45" s="37"/>
    </row>
    <row r="46" spans="1:120" s="31" customFormat="1" ht="31.15" customHeight="1">
      <c r="A46" s="568" t="s">
        <v>202</v>
      </c>
      <c r="B46" s="568"/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8"/>
      <c r="AI46" s="568"/>
      <c r="AJ46" s="568"/>
      <c r="AK46" s="568"/>
      <c r="AL46" s="568"/>
      <c r="AM46" s="568"/>
      <c r="AN46" s="568"/>
      <c r="AO46" s="568"/>
      <c r="AP46" s="568"/>
      <c r="AQ46" s="568"/>
      <c r="AR46" s="568"/>
      <c r="AS46" s="568"/>
      <c r="AT46" s="568"/>
      <c r="AU46" s="568"/>
      <c r="AV46" s="568"/>
      <c r="AW46" s="568"/>
      <c r="AX46" s="568"/>
      <c r="AY46" s="568"/>
      <c r="AZ46" s="568"/>
      <c r="BA46" s="568"/>
      <c r="BB46" s="568"/>
      <c r="BC46" s="568"/>
      <c r="BD46" s="568"/>
      <c r="BE46" s="568"/>
      <c r="BF46" s="568"/>
      <c r="BG46" s="568"/>
      <c r="BH46" s="568"/>
      <c r="BI46" s="568"/>
      <c r="BJ46" s="568"/>
      <c r="BK46" s="568"/>
      <c r="BL46" s="568"/>
      <c r="BM46" s="568"/>
      <c r="BN46" s="568"/>
      <c r="BO46" s="568"/>
      <c r="BP46" s="568"/>
      <c r="BQ46" s="568"/>
      <c r="BR46" s="568"/>
      <c r="BS46" s="568"/>
      <c r="BT46" s="568"/>
      <c r="BU46" s="568"/>
      <c r="BV46" s="568"/>
      <c r="BW46" s="568"/>
      <c r="BX46" s="568"/>
      <c r="BY46" s="568"/>
      <c r="BZ46" s="568"/>
      <c r="CA46" s="568"/>
      <c r="CB46" s="568"/>
      <c r="CC46" s="568"/>
      <c r="CD46" s="568"/>
      <c r="CE46" s="568"/>
      <c r="CF46" s="568"/>
      <c r="CG46" s="568"/>
      <c r="CH46" s="568"/>
      <c r="CI46" s="568"/>
      <c r="CJ46" s="568"/>
      <c r="CK46" s="568"/>
      <c r="CL46" s="568"/>
      <c r="CM46" s="568"/>
      <c r="CN46" s="568"/>
      <c r="CO46" s="568"/>
      <c r="CP46" s="568"/>
      <c r="CQ46" s="568"/>
      <c r="CR46" s="568"/>
      <c r="CS46" s="568"/>
      <c r="CT46" s="568"/>
      <c r="CU46" s="568"/>
      <c r="CV46" s="568"/>
      <c r="CW46" s="568"/>
      <c r="CX46" s="568"/>
      <c r="CY46" s="568"/>
      <c r="CZ46" s="568"/>
      <c r="DA46" s="568"/>
      <c r="DB46" s="568"/>
      <c r="DC46" s="568"/>
      <c r="DD46" s="568"/>
    </row>
    <row r="47" spans="1:120" s="31" customFormat="1" ht="1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</row>
    <row r="48" spans="1:120" s="31" customFormat="1" ht="13.9" customHeight="1">
      <c r="A48" s="370" t="s">
        <v>165</v>
      </c>
      <c r="B48" s="371"/>
      <c r="C48" s="371"/>
      <c r="D48" s="372"/>
      <c r="E48" s="370" t="s">
        <v>166</v>
      </c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9"/>
      <c r="AJ48" s="955" t="s">
        <v>203</v>
      </c>
      <c r="AK48" s="956"/>
      <c r="AL48" s="956"/>
      <c r="AM48" s="956"/>
      <c r="AN48" s="956"/>
      <c r="AO48" s="956"/>
      <c r="AP48" s="956"/>
      <c r="AQ48" s="956"/>
      <c r="AR48" s="956"/>
      <c r="AS48" s="956"/>
      <c r="AT48" s="956"/>
      <c r="AU48" s="956"/>
      <c r="AV48" s="956"/>
      <c r="AW48" s="956"/>
      <c r="AX48" s="956"/>
      <c r="AY48" s="956"/>
      <c r="AZ48" s="957"/>
      <c r="BA48" s="955" t="s">
        <v>204</v>
      </c>
      <c r="BB48" s="956"/>
      <c r="BC48" s="956"/>
      <c r="BD48" s="956"/>
      <c r="BE48" s="956"/>
      <c r="BF48" s="956"/>
      <c r="BG48" s="112"/>
      <c r="BH48" s="112"/>
      <c r="BI48" s="955" t="s">
        <v>205</v>
      </c>
      <c r="BJ48" s="956"/>
      <c r="BK48" s="956"/>
      <c r="BL48" s="956"/>
      <c r="BM48" s="956"/>
      <c r="BN48" s="956"/>
      <c r="BO48" s="956"/>
      <c r="BP48" s="956"/>
      <c r="BQ48" s="956"/>
      <c r="BR48" s="964"/>
      <c r="BS48" s="1122" t="s">
        <v>206</v>
      </c>
      <c r="BT48" s="1123"/>
      <c r="BU48" s="1123"/>
      <c r="BV48" s="1123"/>
      <c r="BW48" s="1123"/>
      <c r="BX48" s="1123"/>
      <c r="BY48" s="1123"/>
      <c r="BZ48" s="1123"/>
      <c r="CA48" s="1123"/>
      <c r="CB48" s="1123"/>
      <c r="CC48" s="1123"/>
      <c r="CD48" s="1123"/>
      <c r="CE48" s="1123"/>
      <c r="CF48" s="1123"/>
      <c r="CG48" s="1123"/>
      <c r="CH48" s="1123"/>
      <c r="CI48" s="1123"/>
      <c r="CJ48" s="1123"/>
      <c r="CK48" s="1123"/>
      <c r="CL48" s="1123"/>
      <c r="CM48" s="1123"/>
      <c r="CN48" s="1123"/>
      <c r="CO48" s="1123"/>
      <c r="CP48" s="1123"/>
      <c r="CQ48" s="1123"/>
      <c r="CR48" s="1123"/>
      <c r="CS48" s="1123"/>
      <c r="CT48" s="1123"/>
      <c r="CU48" s="1123"/>
      <c r="CV48" s="1123"/>
      <c r="CW48" s="1123"/>
      <c r="CX48" s="1123"/>
      <c r="CY48" s="1123"/>
      <c r="CZ48" s="1123"/>
      <c r="DA48" s="1123"/>
      <c r="DB48" s="1123"/>
      <c r="DC48" s="1124"/>
    </row>
    <row r="49" spans="1:121" s="31" customFormat="1" ht="14.45" customHeight="1">
      <c r="A49" s="373"/>
      <c r="B49" s="374"/>
      <c r="C49" s="374"/>
      <c r="D49" s="375"/>
      <c r="E49" s="520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1"/>
      <c r="AF49" s="521"/>
      <c r="AG49" s="521"/>
      <c r="AH49" s="521"/>
      <c r="AI49" s="522"/>
      <c r="AJ49" s="958"/>
      <c r="AK49" s="959"/>
      <c r="AL49" s="959"/>
      <c r="AM49" s="959"/>
      <c r="AN49" s="959"/>
      <c r="AO49" s="959"/>
      <c r="AP49" s="959"/>
      <c r="AQ49" s="959"/>
      <c r="AR49" s="959"/>
      <c r="AS49" s="959"/>
      <c r="AT49" s="959"/>
      <c r="AU49" s="959"/>
      <c r="AV49" s="959"/>
      <c r="AW49" s="959"/>
      <c r="AX49" s="959"/>
      <c r="AY49" s="959"/>
      <c r="AZ49" s="960"/>
      <c r="BA49" s="958"/>
      <c r="BB49" s="959"/>
      <c r="BC49" s="959"/>
      <c r="BD49" s="959"/>
      <c r="BE49" s="959"/>
      <c r="BF49" s="959"/>
      <c r="BG49" s="106"/>
      <c r="BH49" s="106"/>
      <c r="BI49" s="958"/>
      <c r="BJ49" s="959"/>
      <c r="BK49" s="959"/>
      <c r="BL49" s="959"/>
      <c r="BM49" s="959"/>
      <c r="BN49" s="959"/>
      <c r="BO49" s="959"/>
      <c r="BP49" s="959"/>
      <c r="BQ49" s="959"/>
      <c r="BR49" s="965"/>
      <c r="BS49" s="1108" t="s">
        <v>276</v>
      </c>
      <c r="BT49" s="1109"/>
      <c r="BU49" s="1109"/>
      <c r="BV49" s="1109"/>
      <c r="BW49" s="1109"/>
      <c r="BX49" s="1109"/>
      <c r="BY49" s="1109"/>
      <c r="BZ49" s="1109"/>
      <c r="CA49" s="1109"/>
      <c r="CB49" s="1110"/>
      <c r="CC49" s="1115" t="s">
        <v>274</v>
      </c>
      <c r="CD49" s="406"/>
      <c r="CE49" s="406"/>
      <c r="CF49" s="406"/>
      <c r="CG49" s="406"/>
      <c r="CH49" s="406"/>
      <c r="CI49" s="406"/>
      <c r="CJ49" s="406"/>
      <c r="CK49" s="406"/>
      <c r="CL49" s="406"/>
      <c r="CM49" s="406"/>
      <c r="CN49" s="406"/>
      <c r="CO49" s="406"/>
      <c r="CP49" s="406"/>
      <c r="CQ49" s="406"/>
      <c r="CR49" s="406"/>
      <c r="CS49" s="406"/>
      <c r="CT49" s="406"/>
      <c r="CU49" s="406"/>
      <c r="CV49" s="406"/>
      <c r="CW49" s="406"/>
      <c r="CX49" s="406"/>
      <c r="CY49" s="406"/>
      <c r="CZ49" s="406"/>
      <c r="DA49" s="406"/>
      <c r="DB49" s="406"/>
      <c r="DC49" s="406"/>
    </row>
    <row r="50" spans="1:121" s="31" customFormat="1" ht="15">
      <c r="A50" s="373"/>
      <c r="B50" s="374"/>
      <c r="C50" s="374"/>
      <c r="D50" s="375"/>
      <c r="E50" s="520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521"/>
      <c r="AC50" s="521"/>
      <c r="AD50" s="521"/>
      <c r="AE50" s="521"/>
      <c r="AF50" s="521"/>
      <c r="AG50" s="521"/>
      <c r="AH50" s="521"/>
      <c r="AI50" s="522"/>
      <c r="AJ50" s="958"/>
      <c r="AK50" s="959"/>
      <c r="AL50" s="959"/>
      <c r="AM50" s="959"/>
      <c r="AN50" s="959"/>
      <c r="AO50" s="959"/>
      <c r="AP50" s="959"/>
      <c r="AQ50" s="959"/>
      <c r="AR50" s="959"/>
      <c r="AS50" s="959"/>
      <c r="AT50" s="959"/>
      <c r="AU50" s="959"/>
      <c r="AV50" s="959"/>
      <c r="AW50" s="959"/>
      <c r="AX50" s="959"/>
      <c r="AY50" s="959"/>
      <c r="AZ50" s="960"/>
      <c r="BA50" s="958"/>
      <c r="BB50" s="959"/>
      <c r="BC50" s="959"/>
      <c r="BD50" s="959"/>
      <c r="BE50" s="959"/>
      <c r="BF50" s="959"/>
      <c r="BG50" s="106"/>
      <c r="BH50" s="106"/>
      <c r="BI50" s="958"/>
      <c r="BJ50" s="959"/>
      <c r="BK50" s="959"/>
      <c r="BL50" s="959"/>
      <c r="BM50" s="959"/>
      <c r="BN50" s="959"/>
      <c r="BO50" s="959"/>
      <c r="BP50" s="959"/>
      <c r="BQ50" s="959"/>
      <c r="BR50" s="965"/>
      <c r="BS50" s="1111"/>
      <c r="BT50" s="694"/>
      <c r="BU50" s="694"/>
      <c r="BV50" s="694"/>
      <c r="BW50" s="694"/>
      <c r="BX50" s="694"/>
      <c r="BY50" s="694"/>
      <c r="BZ50" s="694"/>
      <c r="CA50" s="694"/>
      <c r="CB50" s="1112"/>
      <c r="CC50" s="1115" t="s">
        <v>485</v>
      </c>
      <c r="CD50" s="406"/>
      <c r="CE50" s="406"/>
      <c r="CF50" s="406"/>
      <c r="CG50" s="406"/>
      <c r="CH50" s="406"/>
      <c r="CI50" s="406"/>
      <c r="CJ50" s="406"/>
      <c r="CK50" s="406"/>
      <c r="CL50" s="406"/>
      <c r="CM50" s="406"/>
      <c r="CN50" s="406"/>
      <c r="CO50" s="406"/>
      <c r="CP50" s="406"/>
      <c r="CQ50" s="1115" t="s">
        <v>518</v>
      </c>
      <c r="CR50" s="406"/>
      <c r="CS50" s="406"/>
      <c r="CT50" s="406"/>
      <c r="CU50" s="406"/>
      <c r="CV50" s="406"/>
      <c r="CW50" s="406"/>
      <c r="CX50" s="406"/>
      <c r="CY50" s="406"/>
      <c r="CZ50" s="406"/>
      <c r="DA50" s="406"/>
      <c r="DB50" s="406"/>
      <c r="DC50" s="406"/>
    </row>
    <row r="51" spans="1:121" s="31" customFormat="1" ht="24.6" customHeight="1">
      <c r="A51" s="376"/>
      <c r="B51" s="377"/>
      <c r="C51" s="377"/>
      <c r="D51" s="378"/>
      <c r="E51" s="523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4"/>
      <c r="V51" s="524"/>
      <c r="W51" s="524"/>
      <c r="X51" s="524"/>
      <c r="Y51" s="524"/>
      <c r="Z51" s="524"/>
      <c r="AA51" s="524"/>
      <c r="AB51" s="524"/>
      <c r="AC51" s="524"/>
      <c r="AD51" s="524"/>
      <c r="AE51" s="524"/>
      <c r="AF51" s="524"/>
      <c r="AG51" s="524"/>
      <c r="AH51" s="524"/>
      <c r="AI51" s="525"/>
      <c r="AJ51" s="961"/>
      <c r="AK51" s="962"/>
      <c r="AL51" s="962"/>
      <c r="AM51" s="962"/>
      <c r="AN51" s="962"/>
      <c r="AO51" s="962"/>
      <c r="AP51" s="962"/>
      <c r="AQ51" s="962"/>
      <c r="AR51" s="962"/>
      <c r="AS51" s="962"/>
      <c r="AT51" s="962"/>
      <c r="AU51" s="962"/>
      <c r="AV51" s="962"/>
      <c r="AW51" s="962"/>
      <c r="AX51" s="962"/>
      <c r="AY51" s="962"/>
      <c r="AZ51" s="963"/>
      <c r="BA51" s="961"/>
      <c r="BB51" s="962"/>
      <c r="BC51" s="962"/>
      <c r="BD51" s="962"/>
      <c r="BE51" s="962"/>
      <c r="BF51" s="962"/>
      <c r="BG51" s="106"/>
      <c r="BH51" s="106"/>
      <c r="BI51" s="961"/>
      <c r="BJ51" s="962"/>
      <c r="BK51" s="962"/>
      <c r="BL51" s="962"/>
      <c r="BM51" s="962"/>
      <c r="BN51" s="962"/>
      <c r="BO51" s="962"/>
      <c r="BP51" s="962"/>
      <c r="BQ51" s="962"/>
      <c r="BR51" s="966"/>
      <c r="BS51" s="1113"/>
      <c r="BT51" s="728"/>
      <c r="BU51" s="728"/>
      <c r="BV51" s="728"/>
      <c r="BW51" s="728"/>
      <c r="BX51" s="728"/>
      <c r="BY51" s="728"/>
      <c r="BZ51" s="728"/>
      <c r="CA51" s="728"/>
      <c r="CB51" s="1114"/>
      <c r="CC51" s="406"/>
      <c r="CD51" s="406"/>
      <c r="CE51" s="406"/>
      <c r="CF51" s="406"/>
      <c r="CG51" s="406"/>
      <c r="CH51" s="406"/>
      <c r="CI51" s="406"/>
      <c r="CJ51" s="406"/>
      <c r="CK51" s="406"/>
      <c r="CL51" s="406"/>
      <c r="CM51" s="406"/>
      <c r="CN51" s="406"/>
      <c r="CO51" s="406"/>
      <c r="CP51" s="406"/>
      <c r="CQ51" s="406"/>
      <c r="CR51" s="406"/>
      <c r="CS51" s="406"/>
      <c r="CT51" s="406"/>
      <c r="CU51" s="406"/>
      <c r="CV51" s="406"/>
      <c r="CW51" s="406"/>
      <c r="CX51" s="406"/>
      <c r="CY51" s="406"/>
      <c r="CZ51" s="406"/>
      <c r="DA51" s="406"/>
      <c r="DB51" s="406"/>
      <c r="DC51" s="406"/>
    </row>
    <row r="52" spans="1:121" s="31" customFormat="1" ht="15">
      <c r="A52" s="980">
        <v>1</v>
      </c>
      <c r="B52" s="981"/>
      <c r="C52" s="981"/>
      <c r="D52" s="982"/>
      <c r="E52" s="738">
        <v>2</v>
      </c>
      <c r="F52" s="742"/>
      <c r="G52" s="742"/>
      <c r="H52" s="742"/>
      <c r="I52" s="742"/>
      <c r="J52" s="742"/>
      <c r="K52" s="742"/>
      <c r="L52" s="742"/>
      <c r="M52" s="742"/>
      <c r="N52" s="742"/>
      <c r="O52" s="742"/>
      <c r="P52" s="742"/>
      <c r="Q52" s="742"/>
      <c r="R52" s="742"/>
      <c r="S52" s="742"/>
      <c r="T52" s="742"/>
      <c r="U52" s="742"/>
      <c r="V52" s="742"/>
      <c r="W52" s="742"/>
      <c r="X52" s="742"/>
      <c r="Y52" s="742"/>
      <c r="Z52" s="742"/>
      <c r="AA52" s="742"/>
      <c r="AB52" s="742"/>
      <c r="AC52" s="742"/>
      <c r="AD52" s="742"/>
      <c r="AE52" s="742"/>
      <c r="AF52" s="742"/>
      <c r="AG52" s="742"/>
      <c r="AH52" s="742"/>
      <c r="AI52" s="743"/>
      <c r="AJ52" s="738">
        <v>4</v>
      </c>
      <c r="AK52" s="742"/>
      <c r="AL52" s="742"/>
      <c r="AM52" s="742"/>
      <c r="AN52" s="742"/>
      <c r="AO52" s="742"/>
      <c r="AP52" s="742"/>
      <c r="AQ52" s="742"/>
      <c r="AR52" s="742"/>
      <c r="AS52" s="742"/>
      <c r="AT52" s="742"/>
      <c r="AU52" s="742"/>
      <c r="AV52" s="742"/>
      <c r="AW52" s="742"/>
      <c r="AX52" s="742"/>
      <c r="AY52" s="742"/>
      <c r="AZ52" s="743"/>
      <c r="BA52" s="739">
        <v>6</v>
      </c>
      <c r="BB52" s="742"/>
      <c r="BC52" s="742"/>
      <c r="BD52" s="742"/>
      <c r="BE52" s="742"/>
      <c r="BF52" s="743"/>
      <c r="BG52" s="116"/>
      <c r="BH52" s="116"/>
      <c r="BI52" s="738">
        <v>7</v>
      </c>
      <c r="BJ52" s="742"/>
      <c r="BK52" s="742"/>
      <c r="BL52" s="742"/>
      <c r="BM52" s="742"/>
      <c r="BN52" s="742"/>
      <c r="BO52" s="742"/>
      <c r="BP52" s="742"/>
      <c r="BQ52" s="742"/>
      <c r="BR52" s="743"/>
      <c r="BS52" s="1102">
        <v>8</v>
      </c>
      <c r="BT52" s="742"/>
      <c r="BU52" s="742"/>
      <c r="BV52" s="742"/>
      <c r="BW52" s="742"/>
      <c r="BX52" s="742"/>
      <c r="BY52" s="742"/>
      <c r="BZ52" s="742"/>
      <c r="CA52" s="742"/>
      <c r="CB52" s="743"/>
      <c r="CC52" s="865">
        <v>9</v>
      </c>
      <c r="CD52" s="866"/>
      <c r="CE52" s="866"/>
      <c r="CF52" s="866"/>
      <c r="CG52" s="866"/>
      <c r="CH52" s="866"/>
      <c r="CI52" s="866"/>
      <c r="CJ52" s="866"/>
      <c r="CK52" s="866"/>
      <c r="CL52" s="866"/>
      <c r="CM52" s="866"/>
      <c r="CN52" s="866"/>
      <c r="CO52" s="866"/>
      <c r="CP52" s="866"/>
      <c r="CQ52" s="865">
        <v>10</v>
      </c>
      <c r="CR52" s="866"/>
      <c r="CS52" s="866"/>
      <c r="CT52" s="866"/>
      <c r="CU52" s="866"/>
      <c r="CV52" s="866"/>
      <c r="CW52" s="866"/>
      <c r="CX52" s="866"/>
      <c r="CY52" s="866"/>
      <c r="CZ52" s="866"/>
      <c r="DA52" s="866"/>
      <c r="DB52" s="866"/>
      <c r="DC52" s="866"/>
    </row>
    <row r="53" spans="1:121" s="31" customFormat="1" ht="45.6" customHeight="1">
      <c r="A53" s="824" t="s">
        <v>197</v>
      </c>
      <c r="B53" s="824"/>
      <c r="C53" s="824"/>
      <c r="D53" s="824"/>
      <c r="E53" s="1103" t="s">
        <v>207</v>
      </c>
      <c r="F53" s="1104"/>
      <c r="G53" s="1104"/>
      <c r="H53" s="1104"/>
      <c r="I53" s="1104"/>
      <c r="J53" s="1104"/>
      <c r="K53" s="1104"/>
      <c r="L53" s="1104"/>
      <c r="M53" s="1104"/>
      <c r="N53" s="1104"/>
      <c r="O53" s="1104"/>
      <c r="P53" s="1104"/>
      <c r="Q53" s="1104"/>
      <c r="R53" s="1104"/>
      <c r="S53" s="1104"/>
      <c r="T53" s="1104"/>
      <c r="U53" s="1104"/>
      <c r="V53" s="1104"/>
      <c r="W53" s="1104"/>
      <c r="X53" s="1104"/>
      <c r="Y53" s="1104"/>
      <c r="Z53" s="1104"/>
      <c r="AA53" s="1104"/>
      <c r="AB53" s="1104"/>
      <c r="AC53" s="1104"/>
      <c r="AD53" s="1104"/>
      <c r="AE53" s="1104"/>
      <c r="AF53" s="1104"/>
      <c r="AG53" s="1104"/>
      <c r="AH53" s="1104"/>
      <c r="AI53" s="1104"/>
      <c r="AJ53" s="824"/>
      <c r="AK53" s="1100"/>
      <c r="AL53" s="1100"/>
      <c r="AM53" s="1100"/>
      <c r="AN53" s="1100"/>
      <c r="AO53" s="1100"/>
      <c r="AP53" s="1100"/>
      <c r="AQ53" s="1100"/>
      <c r="AR53" s="1100"/>
      <c r="AS53" s="1100"/>
      <c r="AT53" s="1100"/>
      <c r="AU53" s="1100"/>
      <c r="AV53" s="1100"/>
      <c r="AW53" s="1100"/>
      <c r="AX53" s="1100"/>
      <c r="AY53" s="1100"/>
      <c r="AZ53" s="1100"/>
      <c r="BA53" s="824"/>
      <c r="BB53" s="1100"/>
      <c r="BC53" s="1100"/>
      <c r="BD53" s="1100"/>
      <c r="BE53" s="1100"/>
      <c r="BF53" s="1100"/>
      <c r="BG53" s="118"/>
      <c r="BH53" s="118"/>
      <c r="BI53" s="824"/>
      <c r="BJ53" s="1100"/>
      <c r="BK53" s="1100"/>
      <c r="BL53" s="1100"/>
      <c r="BM53" s="1100"/>
      <c r="BN53" s="1100"/>
      <c r="BO53" s="1100"/>
      <c r="BP53" s="1100"/>
      <c r="BQ53" s="1100"/>
      <c r="BR53" s="1100"/>
      <c r="BS53" s="349">
        <v>9000</v>
      </c>
      <c r="BT53" s="349"/>
      <c r="BU53" s="349"/>
      <c r="BV53" s="349"/>
      <c r="BW53" s="349"/>
      <c r="BX53" s="349"/>
      <c r="BY53" s="349"/>
      <c r="BZ53" s="349"/>
      <c r="CA53" s="349"/>
      <c r="CB53" s="349"/>
      <c r="CC53" s="407">
        <v>9000</v>
      </c>
      <c r="CD53" s="349"/>
      <c r="CE53" s="349"/>
      <c r="CF53" s="349"/>
      <c r="CG53" s="349"/>
      <c r="CH53" s="349"/>
      <c r="CI53" s="349"/>
      <c r="CJ53" s="349"/>
      <c r="CK53" s="349"/>
      <c r="CL53" s="349"/>
      <c r="CM53" s="349"/>
      <c r="CN53" s="349"/>
      <c r="CO53" s="349"/>
      <c r="CP53" s="349"/>
      <c r="CQ53" s="407">
        <v>9000</v>
      </c>
      <c r="CR53" s="349"/>
      <c r="CS53" s="349"/>
      <c r="CT53" s="349"/>
      <c r="CU53" s="349"/>
      <c r="CV53" s="349"/>
      <c r="CW53" s="349"/>
      <c r="CX53" s="349"/>
      <c r="CY53" s="349"/>
      <c r="CZ53" s="349"/>
      <c r="DA53" s="349"/>
      <c r="DB53" s="349"/>
      <c r="DC53" s="349"/>
    </row>
    <row r="54" spans="1:121" s="31" customFormat="1" ht="13.15" customHeight="1">
      <c r="A54" s="824"/>
      <c r="B54" s="824"/>
      <c r="C54" s="824"/>
      <c r="D54" s="824"/>
      <c r="E54" s="900" t="s">
        <v>168</v>
      </c>
      <c r="F54" s="901"/>
      <c r="G54" s="901"/>
      <c r="H54" s="901"/>
      <c r="I54" s="901"/>
      <c r="J54" s="901"/>
      <c r="K54" s="901"/>
      <c r="L54" s="901"/>
      <c r="M54" s="901"/>
      <c r="N54" s="901"/>
      <c r="O54" s="901"/>
      <c r="P54" s="901"/>
      <c r="Q54" s="901"/>
      <c r="R54" s="901"/>
      <c r="S54" s="901"/>
      <c r="T54" s="901"/>
      <c r="U54" s="901"/>
      <c r="V54" s="901"/>
      <c r="W54" s="901"/>
      <c r="X54" s="901"/>
      <c r="Y54" s="901"/>
      <c r="Z54" s="901"/>
      <c r="AA54" s="901"/>
      <c r="AB54" s="901"/>
      <c r="AC54" s="901"/>
      <c r="AD54" s="901"/>
      <c r="AE54" s="901"/>
      <c r="AF54" s="901"/>
      <c r="AG54" s="901"/>
      <c r="AH54" s="901"/>
      <c r="AI54" s="901"/>
      <c r="AJ54" s="824" t="s">
        <v>5</v>
      </c>
      <c r="AK54" s="1100"/>
      <c r="AL54" s="1100"/>
      <c r="AM54" s="1100"/>
      <c r="AN54" s="1100"/>
      <c r="AO54" s="1100"/>
      <c r="AP54" s="1100"/>
      <c r="AQ54" s="1100"/>
      <c r="AR54" s="1100"/>
      <c r="AS54" s="1100"/>
      <c r="AT54" s="1100"/>
      <c r="AU54" s="1100" t="s">
        <v>5</v>
      </c>
      <c r="AV54" s="1100"/>
      <c r="AW54" s="1100"/>
      <c r="AX54" s="1100"/>
      <c r="AY54" s="1100"/>
      <c r="AZ54" s="1100"/>
      <c r="BA54" s="824"/>
      <c r="BB54" s="1100"/>
      <c r="BC54" s="1100"/>
      <c r="BD54" s="1100"/>
      <c r="BE54" s="1100"/>
      <c r="BF54" s="1100"/>
      <c r="BG54" s="118"/>
      <c r="BH54" s="118"/>
      <c r="BI54" s="824"/>
      <c r="BJ54" s="1100"/>
      <c r="BK54" s="1100"/>
      <c r="BL54" s="1100"/>
      <c r="BM54" s="1100"/>
      <c r="BN54" s="1100"/>
      <c r="BO54" s="1100"/>
      <c r="BP54" s="1100">
        <f>BP53</f>
        <v>0</v>
      </c>
      <c r="BQ54" s="1100"/>
      <c r="BR54" s="1100"/>
      <c r="BS54" s="360">
        <f>SUM(BS53)</f>
        <v>9000</v>
      </c>
      <c r="BT54" s="360"/>
      <c r="BU54" s="360"/>
      <c r="BV54" s="360"/>
      <c r="BW54" s="360"/>
      <c r="BX54" s="360"/>
      <c r="BY54" s="360"/>
      <c r="BZ54" s="360"/>
      <c r="CA54" s="360"/>
      <c r="CB54" s="360"/>
      <c r="CC54" s="414">
        <f>SUM(CC53)</f>
        <v>9000</v>
      </c>
      <c r="CD54" s="360"/>
      <c r="CE54" s="360"/>
      <c r="CF54" s="360"/>
      <c r="CG54" s="360"/>
      <c r="CH54" s="360"/>
      <c r="CI54" s="360"/>
      <c r="CJ54" s="360"/>
      <c r="CK54" s="360"/>
      <c r="CL54" s="360"/>
      <c r="CM54" s="360"/>
      <c r="CN54" s="360"/>
      <c r="CO54" s="360"/>
      <c r="CP54" s="360"/>
      <c r="CQ54" s="414">
        <f>SUM(CQ53:DB53)</f>
        <v>9000</v>
      </c>
      <c r="CR54" s="360"/>
      <c r="CS54" s="360"/>
      <c r="CT54" s="360"/>
      <c r="CU54" s="360"/>
      <c r="CV54" s="360"/>
      <c r="CW54" s="360"/>
      <c r="CX54" s="360"/>
      <c r="CY54" s="360"/>
      <c r="CZ54" s="360"/>
      <c r="DA54" s="360"/>
      <c r="DB54" s="360"/>
      <c r="DC54" s="360"/>
    </row>
    <row r="55" spans="1:121" s="31" customFormat="1" ht="13.15" customHeight="1">
      <c r="A55" s="38"/>
      <c r="B55" s="38"/>
      <c r="C55" s="38"/>
      <c r="D55" s="38"/>
      <c r="E55" s="42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38"/>
      <c r="AB55" s="60"/>
      <c r="AC55" s="60"/>
      <c r="AD55" s="60"/>
      <c r="AE55" s="60"/>
      <c r="AF55" s="60"/>
      <c r="AG55" s="60"/>
      <c r="AH55" s="60"/>
      <c r="AI55" s="60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61"/>
      <c r="BF55" s="62"/>
      <c r="BG55" s="62"/>
      <c r="BH55" s="62"/>
      <c r="BI55" s="62"/>
      <c r="BJ55" s="62"/>
      <c r="BK55" s="62"/>
      <c r="BL55" s="62"/>
      <c r="BM55" s="62"/>
      <c r="BN55" s="61"/>
      <c r="BO55" s="62"/>
      <c r="BP55" s="62"/>
      <c r="BQ55" s="62"/>
      <c r="BR55" s="62"/>
      <c r="BS55" s="62"/>
      <c r="BT55" s="62"/>
      <c r="BU55" s="62"/>
      <c r="BV55" s="62"/>
      <c r="BW55" s="63"/>
      <c r="BX55" s="63"/>
      <c r="BY55" s="63"/>
      <c r="BZ55" s="63"/>
      <c r="CA55" s="63"/>
      <c r="CB55" s="63"/>
    </row>
    <row r="56" spans="1:121" s="33" customFormat="1" ht="26.25" customHeight="1">
      <c r="A56" s="568" t="s">
        <v>208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</row>
    <row r="57" spans="1:121" s="31" customFormat="1" ht="7.9" hidden="1" customHeight="1">
      <c r="A57" s="283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</row>
    <row r="58" spans="1:121" s="31" customFormat="1" ht="4.9000000000000004" hidden="1" customHeight="1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</row>
    <row r="59" spans="1:121" s="31" customFormat="1" ht="5.45" customHeight="1">
      <c r="A59" s="283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</row>
    <row r="60" spans="1:121" s="31" customFormat="1" ht="9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</row>
    <row r="61" spans="1:121" s="31" customFormat="1" ht="17.25" customHeight="1">
      <c r="A61" s="389" t="s">
        <v>161</v>
      </c>
      <c r="B61" s="389"/>
      <c r="C61" s="389"/>
      <c r="D61" s="389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570" t="s">
        <v>546</v>
      </c>
      <c r="AF61" s="570"/>
      <c r="AG61" s="570"/>
      <c r="AH61" s="570"/>
      <c r="AI61" s="570"/>
      <c r="AJ61" s="570"/>
      <c r="AK61" s="570"/>
      <c r="AL61" s="570"/>
      <c r="AM61" s="570"/>
      <c r="AN61" s="570"/>
      <c r="AO61" s="570"/>
      <c r="AP61" s="570"/>
      <c r="AQ61" s="570"/>
      <c r="AR61" s="570"/>
      <c r="AS61" s="570"/>
      <c r="AT61" s="570"/>
      <c r="AU61" s="570"/>
      <c r="AV61" s="570"/>
      <c r="AW61" s="570"/>
      <c r="AX61" s="570"/>
      <c r="AY61" s="570"/>
      <c r="AZ61" s="570"/>
      <c r="BA61" s="570"/>
      <c r="BB61" s="570"/>
      <c r="BC61" s="570"/>
      <c r="BD61" s="570"/>
      <c r="BE61" s="570"/>
      <c r="BF61" s="570"/>
      <c r="BG61" s="570"/>
      <c r="BH61" s="570"/>
      <c r="BI61" s="570"/>
      <c r="BJ61" s="570"/>
      <c r="BK61" s="570"/>
      <c r="BL61" s="570"/>
      <c r="BM61" s="570"/>
      <c r="BN61" s="570"/>
      <c r="BO61" s="570"/>
      <c r="BP61" s="570"/>
      <c r="BQ61" s="570"/>
      <c r="BR61" s="570"/>
      <c r="BS61" s="570"/>
      <c r="BT61" s="570"/>
      <c r="BU61" s="570"/>
      <c r="BV61" s="570"/>
      <c r="BW61" s="570"/>
      <c r="BX61" s="570"/>
      <c r="BY61" s="570"/>
      <c r="BZ61" s="570"/>
      <c r="CA61" s="570"/>
      <c r="CB61" s="570"/>
    </row>
    <row r="62" spans="1:121" s="31" customFormat="1" ht="7.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</row>
    <row r="63" spans="1:121" s="31" customFormat="1" ht="15" customHeight="1">
      <c r="A63" s="33" t="s">
        <v>162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570" t="s">
        <v>209</v>
      </c>
      <c r="T63" s="570"/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570"/>
      <c r="AN63" s="570"/>
      <c r="AO63" s="570"/>
      <c r="AP63" s="570"/>
      <c r="AQ63" s="570"/>
      <c r="AR63" s="570"/>
      <c r="AS63" s="570"/>
      <c r="AT63" s="570"/>
      <c r="AU63" s="570"/>
      <c r="AV63" s="570"/>
      <c r="AW63" s="570"/>
      <c r="AX63" s="570"/>
      <c r="AY63" s="570"/>
      <c r="AZ63" s="570"/>
      <c r="BA63" s="570"/>
      <c r="BB63" s="570"/>
      <c r="BC63" s="570"/>
      <c r="BD63" s="570"/>
      <c r="BE63" s="570"/>
      <c r="BF63" s="570"/>
      <c r="BG63" s="570"/>
      <c r="BH63" s="570"/>
      <c r="BI63" s="570"/>
      <c r="BJ63" s="570"/>
      <c r="BK63" s="570"/>
      <c r="BL63" s="570"/>
      <c r="BM63" s="570"/>
      <c r="BN63" s="570"/>
      <c r="BO63" s="570"/>
      <c r="BP63" s="570"/>
      <c r="BQ63" s="570"/>
      <c r="BR63" s="570"/>
      <c r="BS63" s="570"/>
      <c r="BT63" s="570"/>
      <c r="BU63" s="570"/>
      <c r="BV63" s="570"/>
      <c r="BW63" s="570"/>
      <c r="BX63" s="570"/>
      <c r="BY63" s="570"/>
      <c r="BZ63" s="570"/>
      <c r="CA63" s="570"/>
      <c r="CB63" s="570"/>
    </row>
    <row r="64" spans="1:121" s="31" customFormat="1" ht="6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</row>
    <row r="65" spans="1:129" s="33" customFormat="1" ht="42.6" customHeight="1">
      <c r="A65" s="33" t="s">
        <v>164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704" t="s">
        <v>254</v>
      </c>
      <c r="AI65" s="1010"/>
      <c r="AJ65" s="1010"/>
      <c r="AK65" s="1010"/>
      <c r="AL65" s="1010"/>
      <c r="AM65" s="1010"/>
      <c r="AN65" s="1010"/>
      <c r="AO65" s="1010"/>
      <c r="AP65" s="1010"/>
      <c r="AQ65" s="1010"/>
      <c r="AR65" s="1010"/>
      <c r="AS65" s="1010"/>
      <c r="AT65" s="1010"/>
      <c r="AU65" s="1010"/>
      <c r="AV65" s="1010"/>
      <c r="AW65" s="1010"/>
      <c r="AX65" s="1010"/>
      <c r="AY65" s="1010"/>
      <c r="AZ65" s="1010"/>
      <c r="BA65" s="1010"/>
      <c r="BB65" s="1010"/>
      <c r="BC65" s="1010"/>
      <c r="BD65" s="1010"/>
      <c r="BE65" s="1010"/>
      <c r="BF65" s="1010"/>
      <c r="BG65" s="1010"/>
      <c r="BH65" s="1010"/>
      <c r="BI65" s="1010"/>
      <c r="BJ65" s="1010"/>
      <c r="BK65" s="1010"/>
      <c r="BL65" s="1010"/>
      <c r="BM65" s="1010"/>
      <c r="BN65" s="1010"/>
      <c r="BO65" s="1010"/>
      <c r="BP65" s="1010"/>
      <c r="BQ65" s="1010"/>
      <c r="BR65" s="1010"/>
      <c r="BS65" s="1010"/>
      <c r="BT65" s="1010"/>
      <c r="BU65" s="1010"/>
      <c r="BV65" s="1010"/>
      <c r="BW65" s="1010"/>
      <c r="BX65" s="1010"/>
      <c r="BY65" s="1010"/>
      <c r="BZ65" s="1010"/>
      <c r="CA65" s="1010"/>
      <c r="CB65" s="1010"/>
      <c r="CC65" s="1010"/>
      <c r="CD65" s="1010"/>
      <c r="CE65" s="1010"/>
      <c r="CF65" s="1010"/>
      <c r="CG65" s="1010"/>
      <c r="CH65" s="1010"/>
      <c r="CI65" s="1010"/>
      <c r="CJ65" s="1010"/>
      <c r="CK65" s="1010"/>
      <c r="CL65" s="1010"/>
      <c r="CM65" s="1010"/>
      <c r="CN65" s="1010"/>
      <c r="CO65" s="1010"/>
      <c r="CP65" s="1010"/>
      <c r="CQ65" s="1010"/>
      <c r="CR65" s="1010"/>
      <c r="CS65" s="1010"/>
      <c r="CT65" s="1010"/>
      <c r="CU65" s="1010"/>
      <c r="CV65" s="1010"/>
      <c r="CW65" s="1010"/>
      <c r="CX65" s="1010"/>
      <c r="CY65" s="1010"/>
      <c r="CZ65" s="1010"/>
      <c r="DA65" s="1010"/>
      <c r="DB65" s="1010"/>
      <c r="DC65" s="1010"/>
      <c r="DD65" s="1010"/>
      <c r="DE65" s="1010"/>
      <c r="DF65" s="1010"/>
      <c r="DG65" s="1010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5"/>
      <c r="DS65" s="65"/>
      <c r="DT65" s="65"/>
      <c r="DU65" s="65"/>
      <c r="DV65" s="65"/>
      <c r="DW65" s="65"/>
      <c r="DX65" s="65"/>
      <c r="DY65" s="65"/>
    </row>
    <row r="66" spans="1:129" s="31" customFormat="1" ht="6.75" customHeight="1"/>
    <row r="67" spans="1:129" s="31" customFormat="1" ht="15" customHeight="1">
      <c r="A67" s="370" t="s">
        <v>187</v>
      </c>
      <c r="B67" s="371"/>
      <c r="C67" s="371"/>
      <c r="D67" s="372"/>
      <c r="E67" s="379" t="s">
        <v>210</v>
      </c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I67" s="340"/>
      <c r="AJ67" s="340"/>
      <c r="AK67" s="340"/>
      <c r="AL67" s="340"/>
      <c r="AM67" s="340"/>
      <c r="AN67" s="340"/>
      <c r="AO67" s="340"/>
      <c r="AP67" s="340"/>
      <c r="AQ67" s="340"/>
      <c r="AR67" s="340"/>
      <c r="AS67" s="340"/>
      <c r="AT67" s="340"/>
      <c r="AU67" s="340"/>
      <c r="AV67" s="340"/>
      <c r="AW67" s="491" t="s">
        <v>231</v>
      </c>
      <c r="AX67" s="492"/>
      <c r="AY67" s="492"/>
      <c r="AZ67" s="492"/>
      <c r="BA67" s="492"/>
      <c r="BB67" s="492"/>
      <c r="BC67" s="492"/>
      <c r="BD67" s="492"/>
      <c r="BE67" s="492"/>
      <c r="BF67" s="492"/>
      <c r="BG67" s="379" t="s">
        <v>232</v>
      </c>
      <c r="BH67" s="493"/>
      <c r="BI67" s="493"/>
      <c r="BJ67" s="493"/>
      <c r="BK67" s="493"/>
      <c r="BL67" s="493"/>
      <c r="BM67" s="493"/>
      <c r="BN67" s="493"/>
      <c r="BO67" s="493"/>
      <c r="BP67" s="493"/>
      <c r="BQ67" s="493"/>
      <c r="BR67" s="493"/>
      <c r="BS67" s="493"/>
      <c r="BT67" s="493"/>
      <c r="BU67" s="493"/>
      <c r="BV67" s="493"/>
      <c r="BW67" s="493"/>
      <c r="BX67" s="493"/>
      <c r="BY67" s="493"/>
      <c r="BZ67" s="493"/>
      <c r="CA67" s="493"/>
      <c r="CB67" s="493"/>
      <c r="CC67" s="536"/>
      <c r="CD67" s="536"/>
      <c r="CE67" s="536"/>
      <c r="CF67" s="536"/>
      <c r="CG67" s="536"/>
      <c r="CH67" s="536"/>
      <c r="CI67" s="536"/>
      <c r="CJ67" s="536"/>
      <c r="CK67" s="536"/>
      <c r="CL67" s="536"/>
      <c r="CM67" s="536"/>
      <c r="CN67" s="536"/>
    </row>
    <row r="68" spans="1:129" s="31" customFormat="1" ht="18.600000000000001" customHeight="1">
      <c r="A68" s="373"/>
      <c r="B68" s="374"/>
      <c r="C68" s="374"/>
      <c r="D68" s="375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0"/>
      <c r="AK68" s="340"/>
      <c r="AL68" s="340"/>
      <c r="AM68" s="340"/>
      <c r="AN68" s="340"/>
      <c r="AO68" s="340"/>
      <c r="AP68" s="340"/>
      <c r="AQ68" s="340"/>
      <c r="AR68" s="340"/>
      <c r="AS68" s="340"/>
      <c r="AT68" s="340"/>
      <c r="AU68" s="340"/>
      <c r="AV68" s="340"/>
      <c r="AW68" s="492"/>
      <c r="AX68" s="492"/>
      <c r="AY68" s="492"/>
      <c r="AZ68" s="492"/>
      <c r="BA68" s="492"/>
      <c r="BB68" s="492"/>
      <c r="BC68" s="492"/>
      <c r="BD68" s="492"/>
      <c r="BE68" s="492"/>
      <c r="BF68" s="492"/>
      <c r="BG68" s="111" t="s">
        <v>273</v>
      </c>
      <c r="BH68" s="106"/>
      <c r="BI68" s="379" t="s">
        <v>276</v>
      </c>
      <c r="BJ68" s="340"/>
      <c r="BK68" s="340"/>
      <c r="BL68" s="340"/>
      <c r="BM68" s="340"/>
      <c r="BN68" s="340"/>
      <c r="BO68" s="340"/>
      <c r="BP68" s="340"/>
      <c r="BQ68" s="340"/>
      <c r="BR68" s="340"/>
      <c r="BS68" s="340"/>
      <c r="BT68" s="340"/>
      <c r="BU68" s="114"/>
      <c r="BV68" s="1078" t="s">
        <v>274</v>
      </c>
      <c r="BW68" s="1079"/>
      <c r="BX68" s="1079"/>
      <c r="BY68" s="1079"/>
      <c r="BZ68" s="1079"/>
      <c r="CA68" s="1079"/>
      <c r="CB68" s="1079"/>
      <c r="CC68" s="1079"/>
      <c r="CD68" s="1079"/>
      <c r="CE68" s="1079"/>
      <c r="CF68" s="1079"/>
      <c r="CG68" s="1079"/>
      <c r="CH68" s="1079"/>
      <c r="CI68" s="1079"/>
      <c r="CJ68" s="1079"/>
      <c r="CK68" s="1079"/>
      <c r="CL68" s="1079"/>
      <c r="CM68" s="1079"/>
      <c r="CN68" s="1079"/>
    </row>
    <row r="69" spans="1:129" s="31" customFormat="1" ht="15" customHeight="1">
      <c r="A69" s="373"/>
      <c r="B69" s="374"/>
      <c r="C69" s="374"/>
      <c r="D69" s="375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I69" s="340"/>
      <c r="AJ69" s="340"/>
      <c r="AK69" s="340"/>
      <c r="AL69" s="340"/>
      <c r="AM69" s="340"/>
      <c r="AN69" s="340"/>
      <c r="AO69" s="340"/>
      <c r="AP69" s="340"/>
      <c r="AQ69" s="340"/>
      <c r="AR69" s="340"/>
      <c r="AS69" s="340"/>
      <c r="AT69" s="340"/>
      <c r="AU69" s="340"/>
      <c r="AV69" s="340"/>
      <c r="AW69" s="492"/>
      <c r="AX69" s="492"/>
      <c r="AY69" s="492"/>
      <c r="AZ69" s="492"/>
      <c r="BA69" s="492"/>
      <c r="BB69" s="492"/>
      <c r="BC69" s="492"/>
      <c r="BD69" s="492"/>
      <c r="BE69" s="492"/>
      <c r="BF69" s="492"/>
      <c r="BG69" s="106"/>
      <c r="BH69" s="106"/>
      <c r="BI69" s="340"/>
      <c r="BJ69" s="340"/>
      <c r="BK69" s="340"/>
      <c r="BL69" s="340"/>
      <c r="BM69" s="340"/>
      <c r="BN69" s="340"/>
      <c r="BO69" s="340"/>
      <c r="BP69" s="340"/>
      <c r="BQ69" s="340"/>
      <c r="BR69" s="340"/>
      <c r="BS69" s="340"/>
      <c r="BT69" s="340"/>
      <c r="BU69" s="114"/>
      <c r="BV69" s="379" t="s">
        <v>485</v>
      </c>
      <c r="BW69" s="406"/>
      <c r="BX69" s="406"/>
      <c r="BY69" s="406"/>
      <c r="BZ69" s="406"/>
      <c r="CA69" s="406"/>
      <c r="CB69" s="406"/>
      <c r="CC69" s="406"/>
      <c r="CD69" s="406"/>
      <c r="CE69" s="423" t="s">
        <v>518</v>
      </c>
      <c r="CF69" s="862"/>
      <c r="CG69" s="862"/>
      <c r="CH69" s="862"/>
      <c r="CI69" s="862"/>
      <c r="CJ69" s="862"/>
      <c r="CK69" s="862"/>
      <c r="CL69" s="862"/>
      <c r="CM69" s="862"/>
      <c r="CN69" s="862"/>
    </row>
    <row r="70" spans="1:129" s="31" customFormat="1" ht="27" customHeight="1">
      <c r="A70" s="376"/>
      <c r="B70" s="377"/>
      <c r="C70" s="377"/>
      <c r="D70" s="378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340"/>
      <c r="AU70" s="340"/>
      <c r="AV70" s="340"/>
      <c r="AW70" s="492"/>
      <c r="AX70" s="492"/>
      <c r="AY70" s="492"/>
      <c r="AZ70" s="492"/>
      <c r="BA70" s="492"/>
      <c r="BB70" s="492"/>
      <c r="BC70" s="492"/>
      <c r="BD70" s="492"/>
      <c r="BE70" s="492"/>
      <c r="BF70" s="492"/>
      <c r="BG70" s="106"/>
      <c r="BH70" s="106"/>
      <c r="BI70" s="340"/>
      <c r="BJ70" s="340"/>
      <c r="BK70" s="340"/>
      <c r="BL70" s="340"/>
      <c r="BM70" s="340"/>
      <c r="BN70" s="340"/>
      <c r="BO70" s="340"/>
      <c r="BP70" s="340"/>
      <c r="BQ70" s="340"/>
      <c r="BR70" s="340"/>
      <c r="BS70" s="340"/>
      <c r="BT70" s="340"/>
      <c r="BU70" s="106"/>
      <c r="BV70" s="406"/>
      <c r="BW70" s="406"/>
      <c r="BX70" s="406"/>
      <c r="BY70" s="406"/>
      <c r="BZ70" s="406"/>
      <c r="CA70" s="406"/>
      <c r="CB70" s="406"/>
      <c r="CC70" s="406"/>
      <c r="CD70" s="406"/>
      <c r="CE70" s="862"/>
      <c r="CF70" s="862"/>
      <c r="CG70" s="862"/>
      <c r="CH70" s="862"/>
      <c r="CI70" s="862"/>
      <c r="CJ70" s="862"/>
      <c r="CK70" s="862"/>
      <c r="CL70" s="862"/>
      <c r="CM70" s="862"/>
      <c r="CN70" s="862"/>
    </row>
    <row r="71" spans="1:129" s="31" customFormat="1" ht="15">
      <c r="A71" s="346">
        <v>1</v>
      </c>
      <c r="B71" s="346"/>
      <c r="C71" s="346"/>
      <c r="D71" s="346"/>
      <c r="E71" s="471">
        <v>2</v>
      </c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2"/>
      <c r="V71" s="472"/>
      <c r="W71" s="472"/>
      <c r="X71" s="472"/>
      <c r="Y71" s="472"/>
      <c r="Z71" s="472"/>
      <c r="AA71" s="472"/>
      <c r="AB71" s="472"/>
      <c r="AC71" s="472"/>
      <c r="AD71" s="472"/>
      <c r="AE71" s="472"/>
      <c r="AF71" s="472"/>
      <c r="AG71" s="472"/>
      <c r="AH71" s="472"/>
      <c r="AI71" s="472"/>
      <c r="AJ71" s="472"/>
      <c r="AK71" s="472"/>
      <c r="AL71" s="472"/>
      <c r="AM71" s="472"/>
      <c r="AN71" s="472"/>
      <c r="AO71" s="472"/>
      <c r="AP71" s="472"/>
      <c r="AQ71" s="472"/>
      <c r="AR71" s="472"/>
      <c r="AS71" s="472"/>
      <c r="AT71" s="472"/>
      <c r="AU71" s="472"/>
      <c r="AV71" s="472"/>
      <c r="AW71" s="473">
        <v>3</v>
      </c>
      <c r="AX71" s="406"/>
      <c r="AY71" s="406"/>
      <c r="AZ71" s="406"/>
      <c r="BA71" s="406"/>
      <c r="BB71" s="406"/>
      <c r="BC71" s="406"/>
      <c r="BD71" s="406"/>
      <c r="BE71" s="406"/>
      <c r="BF71" s="406"/>
      <c r="BG71" s="66">
        <v>4</v>
      </c>
      <c r="BH71" s="67"/>
      <c r="BI71" s="361">
        <v>5</v>
      </c>
      <c r="BJ71" s="513"/>
      <c r="BK71" s="513"/>
      <c r="BL71" s="513"/>
      <c r="BM71" s="513"/>
      <c r="BN71" s="513"/>
      <c r="BO71" s="513"/>
      <c r="BP71" s="513"/>
      <c r="BQ71" s="513"/>
      <c r="BR71" s="513"/>
      <c r="BS71" s="513"/>
      <c r="BT71" s="753"/>
      <c r="BU71" s="67"/>
      <c r="BV71" s="346">
        <v>6</v>
      </c>
      <c r="BW71" s="536"/>
      <c r="BX71" s="536"/>
      <c r="BY71" s="536"/>
      <c r="BZ71" s="536"/>
      <c r="CA71" s="536"/>
      <c r="CB71" s="536"/>
      <c r="CC71" s="536"/>
      <c r="CD71" s="536"/>
      <c r="CE71" s="473">
        <v>7</v>
      </c>
      <c r="CF71" s="1080"/>
      <c r="CG71" s="1080"/>
      <c r="CH71" s="1080"/>
      <c r="CI71" s="1080"/>
      <c r="CJ71" s="1080"/>
      <c r="CK71" s="1080"/>
      <c r="CL71" s="1080"/>
      <c r="CM71" s="1080"/>
      <c r="CN71" s="1080"/>
    </row>
    <row r="72" spans="1:129" s="31" customFormat="1" ht="28.15" customHeight="1">
      <c r="A72" s="384">
        <v>1</v>
      </c>
      <c r="B72" s="384"/>
      <c r="C72" s="384"/>
      <c r="D72" s="384"/>
      <c r="E72" s="459" t="s">
        <v>211</v>
      </c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60"/>
      <c r="AJ72" s="460"/>
      <c r="AK72" s="460"/>
      <c r="AL72" s="460"/>
      <c r="AM72" s="460"/>
      <c r="AN72" s="460"/>
      <c r="AO72" s="460"/>
      <c r="AP72" s="460"/>
      <c r="AQ72" s="460"/>
      <c r="AR72" s="460"/>
      <c r="AS72" s="460"/>
      <c r="AT72" s="460"/>
      <c r="AU72" s="460"/>
      <c r="AV72" s="461"/>
      <c r="AW72" s="407">
        <f>CV22+BS54</f>
        <v>1917403</v>
      </c>
      <c r="AX72" s="349"/>
      <c r="AY72" s="349"/>
      <c r="AZ72" s="349"/>
      <c r="BA72" s="349"/>
      <c r="BB72" s="349"/>
      <c r="BC72" s="349"/>
      <c r="BD72" s="349"/>
      <c r="BE72" s="349" t="s">
        <v>5</v>
      </c>
      <c r="BF72" s="349"/>
      <c r="BG72" s="180"/>
      <c r="BH72" s="179"/>
      <c r="BI72" s="537">
        <f>BI74+BI75+BI76</f>
        <v>421829</v>
      </c>
      <c r="BJ72" s="538"/>
      <c r="BK72" s="538"/>
      <c r="BL72" s="538"/>
      <c r="BM72" s="538"/>
      <c r="BN72" s="538"/>
      <c r="BO72" s="538"/>
      <c r="BP72" s="538"/>
      <c r="BQ72" s="538"/>
      <c r="BR72" s="538"/>
      <c r="BS72" s="538"/>
      <c r="BT72" s="539"/>
      <c r="BU72" s="179"/>
      <c r="BV72" s="349">
        <f>BV74+BV75+BV76</f>
        <v>421829</v>
      </c>
      <c r="BW72" s="349"/>
      <c r="BX72" s="349"/>
      <c r="BY72" s="349"/>
      <c r="BZ72" s="349"/>
      <c r="CA72" s="349"/>
      <c r="CB72" s="349"/>
      <c r="CC72" s="349"/>
      <c r="CD72" s="349"/>
      <c r="CE72" s="407">
        <f>CE74+CE75+CE76</f>
        <v>421829</v>
      </c>
      <c r="CF72" s="349"/>
      <c r="CG72" s="349"/>
      <c r="CH72" s="349"/>
      <c r="CI72" s="349"/>
      <c r="CJ72" s="349"/>
      <c r="CK72" s="349"/>
      <c r="CL72" s="349"/>
      <c r="CM72" s="349"/>
      <c r="CN72" s="349"/>
    </row>
    <row r="73" spans="1:129" s="31" customFormat="1" ht="13.9" customHeight="1">
      <c r="A73" s="424" t="s">
        <v>98</v>
      </c>
      <c r="B73" s="425"/>
      <c r="C73" s="425"/>
      <c r="D73" s="426"/>
      <c r="E73" s="459" t="s">
        <v>30</v>
      </c>
      <c r="F73" s="460"/>
      <c r="G73" s="460"/>
      <c r="H73" s="460"/>
      <c r="I73" s="460"/>
      <c r="J73" s="460"/>
      <c r="K73" s="460"/>
      <c r="L73" s="460"/>
      <c r="M73" s="460"/>
      <c r="N73" s="460"/>
      <c r="O73" s="460"/>
      <c r="P73" s="460"/>
      <c r="Q73" s="460"/>
      <c r="R73" s="460"/>
      <c r="S73" s="460"/>
      <c r="T73" s="460"/>
      <c r="U73" s="460"/>
      <c r="V73" s="460"/>
      <c r="W73" s="460"/>
      <c r="X73" s="460"/>
      <c r="Y73" s="460"/>
      <c r="Z73" s="460"/>
      <c r="AA73" s="460"/>
      <c r="AB73" s="460"/>
      <c r="AC73" s="460"/>
      <c r="AD73" s="460"/>
      <c r="AE73" s="460"/>
      <c r="AF73" s="460"/>
      <c r="AG73" s="460"/>
      <c r="AH73" s="460"/>
      <c r="AI73" s="460"/>
      <c r="AJ73" s="460"/>
      <c r="AK73" s="460"/>
      <c r="AL73" s="460"/>
      <c r="AM73" s="460"/>
      <c r="AN73" s="460"/>
      <c r="AO73" s="460"/>
      <c r="AP73" s="460"/>
      <c r="AQ73" s="460"/>
      <c r="AR73" s="460"/>
      <c r="AS73" s="460"/>
      <c r="AT73" s="460"/>
      <c r="AU73" s="460"/>
      <c r="AV73" s="461"/>
      <c r="AW73" s="554"/>
      <c r="AX73" s="538"/>
      <c r="AY73" s="538"/>
      <c r="AZ73" s="538"/>
      <c r="BA73" s="538"/>
      <c r="BB73" s="538"/>
      <c r="BC73" s="538"/>
      <c r="BD73" s="538"/>
      <c r="BE73" s="538"/>
      <c r="BF73" s="539"/>
      <c r="BG73" s="180"/>
      <c r="BH73" s="179"/>
      <c r="BI73" s="537"/>
      <c r="BJ73" s="538"/>
      <c r="BK73" s="538"/>
      <c r="BL73" s="538"/>
      <c r="BM73" s="538"/>
      <c r="BN73" s="538"/>
      <c r="BO73" s="538"/>
      <c r="BP73" s="538"/>
      <c r="BQ73" s="538"/>
      <c r="BR73" s="538"/>
      <c r="BS73" s="538"/>
      <c r="BT73" s="539"/>
      <c r="BU73" s="179"/>
      <c r="BV73" s="349"/>
      <c r="BW73" s="349"/>
      <c r="BX73" s="349"/>
      <c r="BY73" s="349"/>
      <c r="BZ73" s="349"/>
      <c r="CA73" s="349"/>
      <c r="CB73" s="349"/>
      <c r="CC73" s="349"/>
      <c r="CD73" s="349"/>
      <c r="CE73" s="407"/>
      <c r="CF73" s="349"/>
      <c r="CG73" s="349"/>
      <c r="CH73" s="349"/>
      <c r="CI73" s="349"/>
      <c r="CJ73" s="349"/>
      <c r="CK73" s="349"/>
      <c r="CL73" s="349"/>
      <c r="CM73" s="349"/>
      <c r="CN73" s="349"/>
    </row>
    <row r="74" spans="1:129" s="31" customFormat="1" ht="13.9" customHeight="1">
      <c r="A74" s="427"/>
      <c r="B74" s="428"/>
      <c r="C74" s="428"/>
      <c r="D74" s="429"/>
      <c r="E74" s="459" t="s">
        <v>233</v>
      </c>
      <c r="F74" s="46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460"/>
      <c r="R74" s="460"/>
      <c r="S74" s="460"/>
      <c r="T74" s="460"/>
      <c r="U74" s="460"/>
      <c r="V74" s="460"/>
      <c r="W74" s="460"/>
      <c r="X74" s="460"/>
      <c r="Y74" s="460"/>
      <c r="Z74" s="460"/>
      <c r="AA74" s="460"/>
      <c r="AB74" s="460"/>
      <c r="AC74" s="460"/>
      <c r="AD74" s="460"/>
      <c r="AE74" s="460"/>
      <c r="AF74" s="460"/>
      <c r="AG74" s="460"/>
      <c r="AH74" s="460"/>
      <c r="AI74" s="460"/>
      <c r="AJ74" s="460"/>
      <c r="AK74" s="460"/>
      <c r="AL74" s="460"/>
      <c r="AM74" s="460"/>
      <c r="AN74" s="460"/>
      <c r="AO74" s="460"/>
      <c r="AP74" s="460"/>
      <c r="AQ74" s="460"/>
      <c r="AR74" s="460"/>
      <c r="AS74" s="460"/>
      <c r="AT74" s="460"/>
      <c r="AU74" s="460"/>
      <c r="AV74" s="461"/>
      <c r="AW74" s="554"/>
      <c r="AX74" s="538"/>
      <c r="AY74" s="538"/>
      <c r="AZ74" s="538"/>
      <c r="BA74" s="538"/>
      <c r="BB74" s="538"/>
      <c r="BC74" s="538"/>
      <c r="BD74" s="538"/>
      <c r="BE74" s="538"/>
      <c r="BF74" s="539"/>
      <c r="BG74" s="180"/>
      <c r="BH74" s="179"/>
      <c r="BI74" s="537">
        <f>ROUND(AW72*22%,0)</f>
        <v>421829</v>
      </c>
      <c r="BJ74" s="538"/>
      <c r="BK74" s="538"/>
      <c r="BL74" s="538"/>
      <c r="BM74" s="538"/>
      <c r="BN74" s="538"/>
      <c r="BO74" s="538"/>
      <c r="BP74" s="538"/>
      <c r="BQ74" s="538"/>
      <c r="BR74" s="538"/>
      <c r="BS74" s="538"/>
      <c r="BT74" s="539"/>
      <c r="BU74" s="179"/>
      <c r="BV74" s="349">
        <f>BI74</f>
        <v>421829</v>
      </c>
      <c r="BW74" s="349"/>
      <c r="BX74" s="349"/>
      <c r="BY74" s="349"/>
      <c r="BZ74" s="349"/>
      <c r="CA74" s="349"/>
      <c r="CB74" s="349"/>
      <c r="CC74" s="349"/>
      <c r="CD74" s="349"/>
      <c r="CE74" s="407">
        <f>BI74</f>
        <v>421829</v>
      </c>
      <c r="CF74" s="349"/>
      <c r="CG74" s="349"/>
      <c r="CH74" s="349"/>
      <c r="CI74" s="349"/>
      <c r="CJ74" s="349"/>
      <c r="CK74" s="349"/>
      <c r="CL74" s="349"/>
      <c r="CM74" s="349"/>
      <c r="CN74" s="349"/>
      <c r="DL74" s="37">
        <f>BE73*22%</f>
        <v>0</v>
      </c>
      <c r="DM74" s="37"/>
      <c r="DN74" s="37"/>
      <c r="DO74" s="37"/>
      <c r="DP74" s="37"/>
    </row>
    <row r="75" spans="1:129" s="31" customFormat="1" ht="15" customHeight="1">
      <c r="A75" s="454" t="s">
        <v>100</v>
      </c>
      <c r="B75" s="455"/>
      <c r="C75" s="455"/>
      <c r="D75" s="456"/>
      <c r="E75" s="384" t="s">
        <v>234</v>
      </c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  <c r="AG75" s="385"/>
      <c r="AH75" s="385"/>
      <c r="AI75" s="385"/>
      <c r="AJ75" s="385"/>
      <c r="AK75" s="385"/>
      <c r="AL75" s="385"/>
      <c r="AM75" s="385"/>
      <c r="AN75" s="385"/>
      <c r="AO75" s="385"/>
      <c r="AP75" s="385"/>
      <c r="AQ75" s="385"/>
      <c r="AR75" s="385"/>
      <c r="AS75" s="385"/>
      <c r="AT75" s="385"/>
      <c r="AU75" s="385"/>
      <c r="AV75" s="385"/>
      <c r="AW75" s="554"/>
      <c r="AX75" s="538"/>
      <c r="AY75" s="538"/>
      <c r="AZ75" s="538"/>
      <c r="BA75" s="538"/>
      <c r="BB75" s="538"/>
      <c r="BC75" s="538"/>
      <c r="BD75" s="538"/>
      <c r="BE75" s="538"/>
      <c r="BF75" s="539"/>
      <c r="BG75" s="180"/>
      <c r="BH75" s="179"/>
      <c r="BI75" s="537"/>
      <c r="BJ75" s="538"/>
      <c r="BK75" s="538"/>
      <c r="BL75" s="538"/>
      <c r="BM75" s="538"/>
      <c r="BN75" s="538"/>
      <c r="BO75" s="538"/>
      <c r="BP75" s="538"/>
      <c r="BQ75" s="538"/>
      <c r="BR75" s="538"/>
      <c r="BS75" s="538"/>
      <c r="BT75" s="539"/>
      <c r="BU75" s="179"/>
      <c r="BV75" s="349"/>
      <c r="BW75" s="349"/>
      <c r="BX75" s="349"/>
      <c r="BY75" s="349"/>
      <c r="BZ75" s="349"/>
      <c r="CA75" s="349"/>
      <c r="CB75" s="349"/>
      <c r="CC75" s="349"/>
      <c r="CD75" s="349"/>
      <c r="CE75" s="407"/>
      <c r="CF75" s="349"/>
      <c r="CG75" s="349"/>
      <c r="CH75" s="349"/>
      <c r="CI75" s="349"/>
      <c r="CJ75" s="349"/>
      <c r="CK75" s="349"/>
      <c r="CL75" s="349"/>
      <c r="CM75" s="349"/>
      <c r="CN75" s="349"/>
      <c r="DL75" s="37"/>
      <c r="DM75" s="37"/>
      <c r="DN75" s="37"/>
      <c r="DO75" s="37"/>
      <c r="DP75" s="37"/>
    </row>
    <row r="76" spans="1:129" s="31" customFormat="1" ht="43.9" customHeight="1">
      <c r="A76" s="424" t="s">
        <v>102</v>
      </c>
      <c r="B76" s="425"/>
      <c r="C76" s="425"/>
      <c r="D76" s="426"/>
      <c r="E76" s="459" t="s">
        <v>277</v>
      </c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460"/>
      <c r="S76" s="460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  <c r="AS76" s="460"/>
      <c r="AT76" s="460"/>
      <c r="AU76" s="460"/>
      <c r="AV76" s="461"/>
      <c r="AW76" s="407"/>
      <c r="AX76" s="349"/>
      <c r="AY76" s="349"/>
      <c r="AZ76" s="349"/>
      <c r="BA76" s="349"/>
      <c r="BB76" s="349"/>
      <c r="BC76" s="349"/>
      <c r="BD76" s="349"/>
      <c r="BE76" s="349"/>
      <c r="BF76" s="349"/>
      <c r="BG76" s="180"/>
      <c r="BH76" s="179"/>
      <c r="BI76" s="537"/>
      <c r="BJ76" s="538"/>
      <c r="BK76" s="538"/>
      <c r="BL76" s="538"/>
      <c r="BM76" s="538"/>
      <c r="BN76" s="538"/>
      <c r="BO76" s="538"/>
      <c r="BP76" s="538"/>
      <c r="BQ76" s="538"/>
      <c r="BR76" s="538"/>
      <c r="BS76" s="538"/>
      <c r="BT76" s="539"/>
      <c r="BU76" s="179"/>
      <c r="BV76" s="349"/>
      <c r="BW76" s="349"/>
      <c r="BX76" s="349"/>
      <c r="BY76" s="349"/>
      <c r="BZ76" s="349"/>
      <c r="CA76" s="349"/>
      <c r="CB76" s="349"/>
      <c r="CC76" s="349"/>
      <c r="CD76" s="349"/>
      <c r="CE76" s="407"/>
      <c r="CF76" s="349"/>
      <c r="CG76" s="349"/>
      <c r="CH76" s="349"/>
      <c r="CI76" s="349"/>
      <c r="CJ76" s="349"/>
      <c r="CK76" s="349"/>
      <c r="CL76" s="349"/>
      <c r="CM76" s="349"/>
      <c r="CN76" s="349"/>
      <c r="DL76" s="37"/>
      <c r="DM76" s="37"/>
      <c r="DN76" s="37"/>
      <c r="DO76" s="37"/>
      <c r="DP76" s="37"/>
    </row>
    <row r="77" spans="1:129" s="31" customFormat="1" ht="23.45" customHeight="1">
      <c r="A77" s="424">
        <v>2</v>
      </c>
      <c r="B77" s="425"/>
      <c r="C77" s="425"/>
      <c r="D77" s="426"/>
      <c r="E77" s="465" t="s">
        <v>212</v>
      </c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466"/>
      <c r="AI77" s="466"/>
      <c r="AJ77" s="466"/>
      <c r="AK77" s="466"/>
      <c r="AL77" s="466"/>
      <c r="AM77" s="466"/>
      <c r="AN77" s="466"/>
      <c r="AO77" s="466"/>
      <c r="AP77" s="466"/>
      <c r="AQ77" s="466"/>
      <c r="AR77" s="466"/>
      <c r="AS77" s="466"/>
      <c r="AT77" s="466"/>
      <c r="AU77" s="466"/>
      <c r="AV77" s="466"/>
      <c r="AW77" s="809">
        <f>AW72</f>
        <v>1917403</v>
      </c>
      <c r="AX77" s="810"/>
      <c r="AY77" s="810"/>
      <c r="AZ77" s="810"/>
      <c r="BA77" s="810"/>
      <c r="BB77" s="810"/>
      <c r="BC77" s="810"/>
      <c r="BD77" s="810"/>
      <c r="BE77" s="810"/>
      <c r="BF77" s="811"/>
      <c r="BG77" s="180"/>
      <c r="BH77" s="179"/>
      <c r="BI77" s="1075">
        <f>BI79+BI82+BI84+BI86+BI88</f>
        <v>59440</v>
      </c>
      <c r="BJ77" s="810"/>
      <c r="BK77" s="810"/>
      <c r="BL77" s="810"/>
      <c r="BM77" s="810"/>
      <c r="BN77" s="810"/>
      <c r="BO77" s="810"/>
      <c r="BP77" s="810"/>
      <c r="BQ77" s="810"/>
      <c r="BR77" s="810"/>
      <c r="BS77" s="810"/>
      <c r="BT77" s="811"/>
      <c r="BU77" s="179"/>
      <c r="BV77" s="1075">
        <f>BV79+BV82+BV84+BV86+BV88</f>
        <v>59440</v>
      </c>
      <c r="BW77" s="810"/>
      <c r="BX77" s="810"/>
      <c r="BY77" s="810"/>
      <c r="BZ77" s="810"/>
      <c r="CA77" s="810"/>
      <c r="CB77" s="810"/>
      <c r="CC77" s="810"/>
      <c r="CD77" s="811"/>
      <c r="CE77" s="809">
        <f>CE79+CE82+CE84+CE86+CE88</f>
        <v>59440</v>
      </c>
      <c r="CF77" s="810"/>
      <c r="CG77" s="810"/>
      <c r="CH77" s="810"/>
      <c r="CI77" s="810"/>
      <c r="CJ77" s="810"/>
      <c r="CK77" s="810"/>
      <c r="CL77" s="810"/>
      <c r="CM77" s="810"/>
      <c r="CN77" s="811"/>
      <c r="DL77" s="37"/>
      <c r="DM77" s="37"/>
      <c r="DN77" s="37"/>
      <c r="DO77" s="37"/>
      <c r="DP77" s="37"/>
    </row>
    <row r="78" spans="1:129" s="31" customFormat="1" ht="13.9" customHeight="1">
      <c r="A78" s="427"/>
      <c r="B78" s="428"/>
      <c r="C78" s="428"/>
      <c r="D78" s="429"/>
      <c r="E78" s="468" t="s">
        <v>213</v>
      </c>
      <c r="F78" s="469"/>
      <c r="G78" s="469"/>
      <c r="H78" s="469"/>
      <c r="I78" s="469"/>
      <c r="J78" s="469"/>
      <c r="K78" s="469"/>
      <c r="L78" s="469"/>
      <c r="M78" s="469"/>
      <c r="N78" s="469"/>
      <c r="O78" s="469"/>
      <c r="P78" s="469"/>
      <c r="Q78" s="469"/>
      <c r="R78" s="469"/>
      <c r="S78" s="469"/>
      <c r="T78" s="469"/>
      <c r="U78" s="469"/>
      <c r="V78" s="469"/>
      <c r="W78" s="469"/>
      <c r="X78" s="469"/>
      <c r="Y78" s="469"/>
      <c r="Z78" s="469"/>
      <c r="AA78" s="469"/>
      <c r="AB78" s="469"/>
      <c r="AC78" s="469"/>
      <c r="AD78" s="469"/>
      <c r="AE78" s="469"/>
      <c r="AF78" s="469"/>
      <c r="AG78" s="469"/>
      <c r="AH78" s="469"/>
      <c r="AI78" s="469"/>
      <c r="AJ78" s="469"/>
      <c r="AK78" s="469"/>
      <c r="AL78" s="469"/>
      <c r="AM78" s="469"/>
      <c r="AN78" s="469"/>
      <c r="AO78" s="469"/>
      <c r="AP78" s="469"/>
      <c r="AQ78" s="469"/>
      <c r="AR78" s="469"/>
      <c r="AS78" s="469"/>
      <c r="AT78" s="469"/>
      <c r="AU78" s="469"/>
      <c r="AV78" s="470"/>
      <c r="AW78" s="910"/>
      <c r="AX78" s="819"/>
      <c r="AY78" s="819"/>
      <c r="AZ78" s="819"/>
      <c r="BA78" s="819"/>
      <c r="BB78" s="819"/>
      <c r="BC78" s="819"/>
      <c r="BD78" s="819"/>
      <c r="BE78" s="819"/>
      <c r="BF78" s="820"/>
      <c r="BG78" s="180"/>
      <c r="BH78" s="179"/>
      <c r="BI78" s="910"/>
      <c r="BJ78" s="819"/>
      <c r="BK78" s="819"/>
      <c r="BL78" s="819"/>
      <c r="BM78" s="819"/>
      <c r="BN78" s="819"/>
      <c r="BO78" s="819"/>
      <c r="BP78" s="819"/>
      <c r="BQ78" s="819"/>
      <c r="BR78" s="819"/>
      <c r="BS78" s="819"/>
      <c r="BT78" s="820"/>
      <c r="BU78" s="179"/>
      <c r="BV78" s="910"/>
      <c r="BW78" s="819"/>
      <c r="BX78" s="819"/>
      <c r="BY78" s="819"/>
      <c r="BZ78" s="819"/>
      <c r="CA78" s="819"/>
      <c r="CB78" s="819"/>
      <c r="CC78" s="819"/>
      <c r="CD78" s="820"/>
      <c r="CE78" s="910"/>
      <c r="CF78" s="819"/>
      <c r="CG78" s="819"/>
      <c r="CH78" s="819"/>
      <c r="CI78" s="819"/>
      <c r="CJ78" s="819"/>
      <c r="CK78" s="819"/>
      <c r="CL78" s="819"/>
      <c r="CM78" s="819"/>
      <c r="CN78" s="820"/>
      <c r="DL78" s="37"/>
      <c r="DM78" s="37"/>
      <c r="DN78" s="37"/>
      <c r="DO78" s="37"/>
      <c r="DP78" s="37"/>
    </row>
    <row r="79" spans="1:129" s="31" customFormat="1" ht="13.9" customHeight="1">
      <c r="A79" s="424" t="s">
        <v>214</v>
      </c>
      <c r="B79" s="425"/>
      <c r="C79" s="425"/>
      <c r="D79" s="426"/>
      <c r="E79" s="430" t="s">
        <v>30</v>
      </c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431"/>
      <c r="AP79" s="431"/>
      <c r="AQ79" s="431"/>
      <c r="AR79" s="431"/>
      <c r="AS79" s="431"/>
      <c r="AT79" s="431"/>
      <c r="AU79" s="431"/>
      <c r="AV79" s="432"/>
      <c r="AW79" s="809"/>
      <c r="AX79" s="810"/>
      <c r="AY79" s="810"/>
      <c r="AZ79" s="810"/>
      <c r="BA79" s="810"/>
      <c r="BB79" s="810"/>
      <c r="BC79" s="810"/>
      <c r="BD79" s="810"/>
      <c r="BE79" s="810"/>
      <c r="BF79" s="811"/>
      <c r="BG79" s="180"/>
      <c r="BH79" s="179"/>
      <c r="BI79" s="1075">
        <f>ROUND(AW77*2.9%,0)</f>
        <v>55605</v>
      </c>
      <c r="BJ79" s="810"/>
      <c r="BK79" s="810"/>
      <c r="BL79" s="810"/>
      <c r="BM79" s="810"/>
      <c r="BN79" s="810"/>
      <c r="BO79" s="810"/>
      <c r="BP79" s="810"/>
      <c r="BQ79" s="810"/>
      <c r="BR79" s="810"/>
      <c r="BS79" s="810"/>
      <c r="BT79" s="811"/>
      <c r="BU79" s="179"/>
      <c r="BV79" s="1075">
        <f>BI79</f>
        <v>55605</v>
      </c>
      <c r="BW79" s="810"/>
      <c r="BX79" s="810"/>
      <c r="BY79" s="810"/>
      <c r="BZ79" s="810"/>
      <c r="CA79" s="810"/>
      <c r="CB79" s="810"/>
      <c r="CC79" s="810"/>
      <c r="CD79" s="811"/>
      <c r="CE79" s="809">
        <f>BI79</f>
        <v>55605</v>
      </c>
      <c r="CF79" s="810"/>
      <c r="CG79" s="810"/>
      <c r="CH79" s="810"/>
      <c r="CI79" s="810"/>
      <c r="CJ79" s="810"/>
      <c r="CK79" s="810"/>
      <c r="CL79" s="810"/>
      <c r="CM79" s="810"/>
      <c r="CN79" s="811"/>
      <c r="DL79" s="37"/>
      <c r="DM79" s="37"/>
      <c r="DN79" s="37"/>
      <c r="DO79" s="37"/>
      <c r="DP79" s="37"/>
    </row>
    <row r="80" spans="1:129" s="31" customFormat="1" ht="13.9" customHeight="1">
      <c r="A80" s="441"/>
      <c r="B80" s="442"/>
      <c r="C80" s="442"/>
      <c r="D80" s="443"/>
      <c r="E80" s="450" t="s">
        <v>215</v>
      </c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1"/>
      <c r="U80" s="451"/>
      <c r="V80" s="451"/>
      <c r="W80" s="451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P80" s="451"/>
      <c r="AQ80" s="451"/>
      <c r="AR80" s="451"/>
      <c r="AS80" s="451"/>
      <c r="AT80" s="451"/>
      <c r="AU80" s="451"/>
      <c r="AV80" s="452"/>
      <c r="AW80" s="915"/>
      <c r="AX80" s="850"/>
      <c r="AY80" s="850"/>
      <c r="AZ80" s="850"/>
      <c r="BA80" s="850"/>
      <c r="BB80" s="850"/>
      <c r="BC80" s="850"/>
      <c r="BD80" s="850"/>
      <c r="BE80" s="850"/>
      <c r="BF80" s="851"/>
      <c r="BG80" s="180"/>
      <c r="BH80" s="179"/>
      <c r="BI80" s="915"/>
      <c r="BJ80" s="850"/>
      <c r="BK80" s="850"/>
      <c r="BL80" s="850"/>
      <c r="BM80" s="850"/>
      <c r="BN80" s="850"/>
      <c r="BO80" s="850"/>
      <c r="BP80" s="850"/>
      <c r="BQ80" s="850"/>
      <c r="BR80" s="850"/>
      <c r="BS80" s="850"/>
      <c r="BT80" s="851"/>
      <c r="BU80" s="179"/>
      <c r="BV80" s="915"/>
      <c r="BW80" s="850"/>
      <c r="BX80" s="850"/>
      <c r="BY80" s="850"/>
      <c r="BZ80" s="850"/>
      <c r="CA80" s="850"/>
      <c r="CB80" s="850"/>
      <c r="CC80" s="850"/>
      <c r="CD80" s="851"/>
      <c r="CE80" s="915"/>
      <c r="CF80" s="850"/>
      <c r="CG80" s="850"/>
      <c r="CH80" s="850"/>
      <c r="CI80" s="850"/>
      <c r="CJ80" s="850"/>
      <c r="CK80" s="850"/>
      <c r="CL80" s="850"/>
      <c r="CM80" s="850"/>
      <c r="CN80" s="851"/>
      <c r="DL80" s="37"/>
      <c r="DM80" s="37"/>
      <c r="DN80" s="37"/>
      <c r="DO80" s="37"/>
      <c r="DP80" s="37"/>
    </row>
    <row r="81" spans="1:120" s="31" customFormat="1" ht="32.450000000000003" customHeight="1">
      <c r="A81" s="427"/>
      <c r="B81" s="428"/>
      <c r="C81" s="428"/>
      <c r="D81" s="429"/>
      <c r="E81" s="453" t="s">
        <v>216</v>
      </c>
      <c r="F81" s="440"/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0"/>
      <c r="AB81" s="440"/>
      <c r="AC81" s="440"/>
      <c r="AD81" s="440"/>
      <c r="AE81" s="440"/>
      <c r="AF81" s="440"/>
      <c r="AG81" s="440"/>
      <c r="AH81" s="440"/>
      <c r="AI81" s="440"/>
      <c r="AJ81" s="440"/>
      <c r="AK81" s="440"/>
      <c r="AL81" s="440"/>
      <c r="AM81" s="440"/>
      <c r="AN81" s="440"/>
      <c r="AO81" s="440"/>
      <c r="AP81" s="440"/>
      <c r="AQ81" s="440"/>
      <c r="AR81" s="440"/>
      <c r="AS81" s="440"/>
      <c r="AT81" s="440"/>
      <c r="AU81" s="440"/>
      <c r="AV81" s="440"/>
      <c r="AW81" s="910"/>
      <c r="AX81" s="819"/>
      <c r="AY81" s="819"/>
      <c r="AZ81" s="819"/>
      <c r="BA81" s="819"/>
      <c r="BB81" s="819"/>
      <c r="BC81" s="819"/>
      <c r="BD81" s="819"/>
      <c r="BE81" s="819"/>
      <c r="BF81" s="820"/>
      <c r="BG81" s="180"/>
      <c r="BH81" s="179"/>
      <c r="BI81" s="910"/>
      <c r="BJ81" s="819"/>
      <c r="BK81" s="819"/>
      <c r="BL81" s="819"/>
      <c r="BM81" s="819"/>
      <c r="BN81" s="819"/>
      <c r="BO81" s="819"/>
      <c r="BP81" s="819"/>
      <c r="BQ81" s="819"/>
      <c r="BR81" s="819"/>
      <c r="BS81" s="819"/>
      <c r="BT81" s="820"/>
      <c r="BU81" s="179"/>
      <c r="BV81" s="910"/>
      <c r="BW81" s="819"/>
      <c r="BX81" s="819"/>
      <c r="BY81" s="819"/>
      <c r="BZ81" s="819"/>
      <c r="CA81" s="819"/>
      <c r="CB81" s="819"/>
      <c r="CC81" s="819"/>
      <c r="CD81" s="820"/>
      <c r="CE81" s="910"/>
      <c r="CF81" s="819"/>
      <c r="CG81" s="819"/>
      <c r="CH81" s="819"/>
      <c r="CI81" s="819"/>
      <c r="CJ81" s="819"/>
      <c r="CK81" s="819"/>
      <c r="CL81" s="819"/>
      <c r="CM81" s="819"/>
      <c r="CN81" s="820"/>
      <c r="DL81" s="37"/>
      <c r="DM81" s="37"/>
      <c r="DN81" s="37"/>
      <c r="DO81" s="37"/>
      <c r="DP81" s="37"/>
    </row>
    <row r="82" spans="1:120" s="31" customFormat="1" ht="13.9" customHeight="1">
      <c r="A82" s="424" t="s">
        <v>217</v>
      </c>
      <c r="B82" s="425"/>
      <c r="C82" s="425"/>
      <c r="D82" s="426"/>
      <c r="E82" s="430" t="s">
        <v>237</v>
      </c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2"/>
      <c r="AW82" s="809"/>
      <c r="AX82" s="810"/>
      <c r="AY82" s="810"/>
      <c r="AZ82" s="810"/>
      <c r="BA82" s="810"/>
      <c r="BB82" s="810"/>
      <c r="BC82" s="810"/>
      <c r="BD82" s="810"/>
      <c r="BE82" s="810"/>
      <c r="BF82" s="811"/>
      <c r="BG82" s="180"/>
      <c r="BH82" s="179"/>
      <c r="BI82" s="1075"/>
      <c r="BJ82" s="810"/>
      <c r="BK82" s="810"/>
      <c r="BL82" s="810"/>
      <c r="BM82" s="810"/>
      <c r="BN82" s="810"/>
      <c r="BO82" s="810"/>
      <c r="BP82" s="810"/>
      <c r="BQ82" s="810"/>
      <c r="BR82" s="810"/>
      <c r="BS82" s="810"/>
      <c r="BT82" s="811"/>
      <c r="BU82" s="179"/>
      <c r="BV82" s="1075"/>
      <c r="BW82" s="810"/>
      <c r="BX82" s="810"/>
      <c r="BY82" s="810"/>
      <c r="BZ82" s="810"/>
      <c r="CA82" s="810"/>
      <c r="CB82" s="810"/>
      <c r="CC82" s="810"/>
      <c r="CD82" s="811"/>
      <c r="CE82" s="809"/>
      <c r="CF82" s="810"/>
      <c r="CG82" s="810"/>
      <c r="CH82" s="810"/>
      <c r="CI82" s="810"/>
      <c r="CJ82" s="810"/>
      <c r="CK82" s="810"/>
      <c r="CL82" s="810"/>
      <c r="CM82" s="810"/>
      <c r="CN82" s="811"/>
      <c r="DL82" s="37">
        <f>BE80*2.9%</f>
        <v>0</v>
      </c>
      <c r="DM82" s="37"/>
      <c r="DN82" s="37"/>
      <c r="DO82" s="37"/>
      <c r="DP82" s="37"/>
    </row>
    <row r="83" spans="1:120" s="31" customFormat="1" ht="13.9" customHeight="1">
      <c r="A83" s="427"/>
      <c r="B83" s="428"/>
      <c r="C83" s="428"/>
      <c r="D83" s="429"/>
      <c r="E83" s="439" t="s">
        <v>238</v>
      </c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0"/>
      <c r="Z83" s="440"/>
      <c r="AA83" s="440"/>
      <c r="AB83" s="440"/>
      <c r="AC83" s="440"/>
      <c r="AD83" s="440"/>
      <c r="AE83" s="440"/>
      <c r="AF83" s="440"/>
      <c r="AG83" s="440"/>
      <c r="AH83" s="440"/>
      <c r="AI83" s="440"/>
      <c r="AJ83" s="440"/>
      <c r="AK83" s="440"/>
      <c r="AL83" s="440"/>
      <c r="AM83" s="440"/>
      <c r="AN83" s="440"/>
      <c r="AO83" s="440"/>
      <c r="AP83" s="440"/>
      <c r="AQ83" s="440"/>
      <c r="AR83" s="440"/>
      <c r="AS83" s="440"/>
      <c r="AT83" s="440"/>
      <c r="AU83" s="440"/>
      <c r="AV83" s="440"/>
      <c r="AW83" s="915"/>
      <c r="AX83" s="850"/>
      <c r="AY83" s="850"/>
      <c r="AZ83" s="850"/>
      <c r="BA83" s="850"/>
      <c r="BB83" s="850"/>
      <c r="BC83" s="850"/>
      <c r="BD83" s="850"/>
      <c r="BE83" s="850"/>
      <c r="BF83" s="851"/>
      <c r="BG83" s="180"/>
      <c r="BH83" s="179"/>
      <c r="BI83" s="915"/>
      <c r="BJ83" s="850"/>
      <c r="BK83" s="850"/>
      <c r="BL83" s="850"/>
      <c r="BM83" s="850"/>
      <c r="BN83" s="850"/>
      <c r="BO83" s="850"/>
      <c r="BP83" s="850"/>
      <c r="BQ83" s="850"/>
      <c r="BR83" s="850"/>
      <c r="BS83" s="850"/>
      <c r="BT83" s="851"/>
      <c r="BU83" s="179"/>
      <c r="BV83" s="915"/>
      <c r="BW83" s="850"/>
      <c r="BX83" s="850"/>
      <c r="BY83" s="850"/>
      <c r="BZ83" s="850"/>
      <c r="CA83" s="850"/>
      <c r="CB83" s="850"/>
      <c r="CC83" s="850"/>
      <c r="CD83" s="851"/>
      <c r="CE83" s="915"/>
      <c r="CF83" s="850"/>
      <c r="CG83" s="850"/>
      <c r="CH83" s="850"/>
      <c r="CI83" s="850"/>
      <c r="CJ83" s="850"/>
      <c r="CK83" s="850"/>
      <c r="CL83" s="850"/>
      <c r="CM83" s="850"/>
      <c r="CN83" s="851"/>
      <c r="DL83" s="37"/>
      <c r="DM83" s="37"/>
      <c r="DN83" s="37"/>
      <c r="DO83" s="37"/>
      <c r="DP83" s="37"/>
    </row>
    <row r="84" spans="1:120" s="31" customFormat="1" ht="13.9" customHeight="1">
      <c r="A84" s="424" t="s">
        <v>239</v>
      </c>
      <c r="B84" s="425"/>
      <c r="C84" s="425"/>
      <c r="D84" s="426"/>
      <c r="E84" s="430" t="s">
        <v>218</v>
      </c>
      <c r="F84" s="431"/>
      <c r="G84" s="431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2"/>
      <c r="AW84" s="809"/>
      <c r="AX84" s="810"/>
      <c r="AY84" s="810"/>
      <c r="AZ84" s="810"/>
      <c r="BA84" s="810"/>
      <c r="BB84" s="810"/>
      <c r="BC84" s="810"/>
      <c r="BD84" s="810"/>
      <c r="BE84" s="810"/>
      <c r="BF84" s="811"/>
      <c r="BG84" s="180"/>
      <c r="BH84" s="179"/>
      <c r="BI84" s="1075">
        <f>ROUND(AW77*0.2%,0)</f>
        <v>3835</v>
      </c>
      <c r="BJ84" s="810"/>
      <c r="BK84" s="810"/>
      <c r="BL84" s="810"/>
      <c r="BM84" s="810"/>
      <c r="BN84" s="810"/>
      <c r="BO84" s="810"/>
      <c r="BP84" s="810"/>
      <c r="BQ84" s="810"/>
      <c r="BR84" s="810"/>
      <c r="BS84" s="810"/>
      <c r="BT84" s="811"/>
      <c r="BU84" s="179"/>
      <c r="BV84" s="1075">
        <f>BI84</f>
        <v>3835</v>
      </c>
      <c r="BW84" s="810"/>
      <c r="BX84" s="810"/>
      <c r="BY84" s="810"/>
      <c r="BZ84" s="810"/>
      <c r="CA84" s="810"/>
      <c r="CB84" s="810"/>
      <c r="CC84" s="810"/>
      <c r="CD84" s="811"/>
      <c r="CE84" s="809">
        <f>BI84</f>
        <v>3835</v>
      </c>
      <c r="CF84" s="810"/>
      <c r="CG84" s="810"/>
      <c r="CH84" s="810"/>
      <c r="CI84" s="810"/>
      <c r="CJ84" s="810"/>
      <c r="CK84" s="810"/>
      <c r="CL84" s="810"/>
      <c r="CM84" s="810"/>
      <c r="CN84" s="811"/>
      <c r="DL84" s="37"/>
      <c r="DM84" s="37"/>
      <c r="DN84" s="37"/>
      <c r="DO84" s="37"/>
      <c r="DP84" s="37"/>
    </row>
    <row r="85" spans="1:120" s="31" customFormat="1" ht="34.15" customHeight="1">
      <c r="A85" s="427"/>
      <c r="B85" s="428"/>
      <c r="C85" s="428"/>
      <c r="D85" s="429"/>
      <c r="E85" s="439" t="s">
        <v>219</v>
      </c>
      <c r="F85" s="440"/>
      <c r="G85" s="440"/>
      <c r="H85" s="440"/>
      <c r="I85" s="440"/>
      <c r="J85" s="440"/>
      <c r="K85" s="440"/>
      <c r="L85" s="440"/>
      <c r="M85" s="440"/>
      <c r="N85" s="440"/>
      <c r="O85" s="440"/>
      <c r="P85" s="440"/>
      <c r="Q85" s="440"/>
      <c r="R85" s="440"/>
      <c r="S85" s="440"/>
      <c r="T85" s="440"/>
      <c r="U85" s="440"/>
      <c r="V85" s="440"/>
      <c r="W85" s="440"/>
      <c r="X85" s="440"/>
      <c r="Y85" s="440"/>
      <c r="Z85" s="440"/>
      <c r="AA85" s="440"/>
      <c r="AB85" s="440"/>
      <c r="AC85" s="440"/>
      <c r="AD85" s="440"/>
      <c r="AE85" s="440"/>
      <c r="AF85" s="440"/>
      <c r="AG85" s="440"/>
      <c r="AH85" s="440"/>
      <c r="AI85" s="440"/>
      <c r="AJ85" s="440"/>
      <c r="AK85" s="440"/>
      <c r="AL85" s="440"/>
      <c r="AM85" s="440"/>
      <c r="AN85" s="440"/>
      <c r="AO85" s="440"/>
      <c r="AP85" s="440"/>
      <c r="AQ85" s="440"/>
      <c r="AR85" s="440"/>
      <c r="AS85" s="440"/>
      <c r="AT85" s="440"/>
      <c r="AU85" s="440"/>
      <c r="AV85" s="440"/>
      <c r="AW85" s="915"/>
      <c r="AX85" s="850"/>
      <c r="AY85" s="850"/>
      <c r="AZ85" s="850"/>
      <c r="BA85" s="850"/>
      <c r="BB85" s="850"/>
      <c r="BC85" s="850"/>
      <c r="BD85" s="850"/>
      <c r="BE85" s="850"/>
      <c r="BF85" s="851"/>
      <c r="BG85" s="180"/>
      <c r="BH85" s="179"/>
      <c r="BI85" s="915"/>
      <c r="BJ85" s="850"/>
      <c r="BK85" s="850"/>
      <c r="BL85" s="850"/>
      <c r="BM85" s="850"/>
      <c r="BN85" s="850"/>
      <c r="BO85" s="850"/>
      <c r="BP85" s="850"/>
      <c r="BQ85" s="850"/>
      <c r="BR85" s="850"/>
      <c r="BS85" s="850"/>
      <c r="BT85" s="851"/>
      <c r="BU85" s="179"/>
      <c r="BV85" s="915"/>
      <c r="BW85" s="850"/>
      <c r="BX85" s="850"/>
      <c r="BY85" s="850"/>
      <c r="BZ85" s="850"/>
      <c r="CA85" s="850"/>
      <c r="CB85" s="850"/>
      <c r="CC85" s="850"/>
      <c r="CD85" s="851"/>
      <c r="CE85" s="915"/>
      <c r="CF85" s="850"/>
      <c r="CG85" s="850"/>
      <c r="CH85" s="850"/>
      <c r="CI85" s="850"/>
      <c r="CJ85" s="850"/>
      <c r="CK85" s="850"/>
      <c r="CL85" s="850"/>
      <c r="CM85" s="850"/>
      <c r="CN85" s="851"/>
      <c r="DL85" s="37"/>
      <c r="DM85" s="37"/>
      <c r="DN85" s="37"/>
      <c r="DO85" s="37"/>
      <c r="DP85" s="37"/>
    </row>
    <row r="86" spans="1:120" s="31" customFormat="1" ht="13.9" customHeight="1">
      <c r="A86" s="424" t="s">
        <v>240</v>
      </c>
      <c r="B86" s="425"/>
      <c r="C86" s="425"/>
      <c r="D86" s="426"/>
      <c r="E86" s="430" t="s">
        <v>218</v>
      </c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2"/>
      <c r="AW86" s="809"/>
      <c r="AX86" s="810"/>
      <c r="AY86" s="810"/>
      <c r="AZ86" s="810"/>
      <c r="BA86" s="810"/>
      <c r="BB86" s="810"/>
      <c r="BC86" s="810"/>
      <c r="BD86" s="810"/>
      <c r="BE86" s="810"/>
      <c r="BF86" s="811"/>
      <c r="BG86" s="180"/>
      <c r="BH86" s="179"/>
      <c r="BI86" s="1075"/>
      <c r="BJ86" s="810"/>
      <c r="BK86" s="810"/>
      <c r="BL86" s="810"/>
      <c r="BM86" s="810"/>
      <c r="BN86" s="810"/>
      <c r="BO86" s="810"/>
      <c r="BP86" s="810"/>
      <c r="BQ86" s="810"/>
      <c r="BR86" s="810"/>
      <c r="BS86" s="810"/>
      <c r="BT86" s="811"/>
      <c r="BU86" s="179"/>
      <c r="BV86" s="1075"/>
      <c r="BW86" s="810"/>
      <c r="BX86" s="810"/>
      <c r="BY86" s="810"/>
      <c r="BZ86" s="810"/>
      <c r="CA86" s="810"/>
      <c r="CB86" s="810"/>
      <c r="CC86" s="810"/>
      <c r="CD86" s="811"/>
      <c r="CE86" s="809"/>
      <c r="CF86" s="810"/>
      <c r="CG86" s="810"/>
      <c r="CH86" s="810"/>
      <c r="CI86" s="810"/>
      <c r="CJ86" s="810"/>
      <c r="CK86" s="810"/>
      <c r="CL86" s="810"/>
      <c r="CM86" s="810"/>
      <c r="CN86" s="811"/>
      <c r="DL86" s="37"/>
      <c r="DM86" s="37"/>
      <c r="DN86" s="37"/>
      <c r="DO86" s="37"/>
      <c r="DP86" s="37"/>
    </row>
    <row r="87" spans="1:120" s="31" customFormat="1" ht="33" customHeight="1">
      <c r="A87" s="427"/>
      <c r="B87" s="428"/>
      <c r="C87" s="428"/>
      <c r="D87" s="429"/>
      <c r="E87" s="439" t="s">
        <v>241</v>
      </c>
      <c r="F87" s="440"/>
      <c r="G87" s="440"/>
      <c r="H87" s="440"/>
      <c r="I87" s="440"/>
      <c r="J87" s="440"/>
      <c r="K87" s="440"/>
      <c r="L87" s="440"/>
      <c r="M87" s="440"/>
      <c r="N87" s="440"/>
      <c r="O87" s="440"/>
      <c r="P87" s="440"/>
      <c r="Q87" s="440"/>
      <c r="R87" s="440"/>
      <c r="S87" s="440"/>
      <c r="T87" s="440"/>
      <c r="U87" s="440"/>
      <c r="V87" s="440"/>
      <c r="W87" s="440"/>
      <c r="X87" s="440"/>
      <c r="Y87" s="440"/>
      <c r="Z87" s="440"/>
      <c r="AA87" s="440"/>
      <c r="AB87" s="440"/>
      <c r="AC87" s="440"/>
      <c r="AD87" s="440"/>
      <c r="AE87" s="440"/>
      <c r="AF87" s="440"/>
      <c r="AG87" s="440"/>
      <c r="AH87" s="440"/>
      <c r="AI87" s="440"/>
      <c r="AJ87" s="440"/>
      <c r="AK87" s="440"/>
      <c r="AL87" s="440"/>
      <c r="AM87" s="440"/>
      <c r="AN87" s="440"/>
      <c r="AO87" s="440"/>
      <c r="AP87" s="440"/>
      <c r="AQ87" s="440"/>
      <c r="AR87" s="440"/>
      <c r="AS87" s="440"/>
      <c r="AT87" s="440"/>
      <c r="AU87" s="440"/>
      <c r="AV87" s="440"/>
      <c r="AW87" s="915"/>
      <c r="AX87" s="850"/>
      <c r="AY87" s="850"/>
      <c r="AZ87" s="850"/>
      <c r="BA87" s="850"/>
      <c r="BB87" s="850"/>
      <c r="BC87" s="850"/>
      <c r="BD87" s="850"/>
      <c r="BE87" s="850"/>
      <c r="BF87" s="851"/>
      <c r="BG87" s="180"/>
      <c r="BH87" s="179"/>
      <c r="BI87" s="915"/>
      <c r="BJ87" s="850"/>
      <c r="BK87" s="850"/>
      <c r="BL87" s="850"/>
      <c r="BM87" s="850"/>
      <c r="BN87" s="850"/>
      <c r="BO87" s="850"/>
      <c r="BP87" s="850"/>
      <c r="BQ87" s="850"/>
      <c r="BR87" s="850"/>
      <c r="BS87" s="850"/>
      <c r="BT87" s="851"/>
      <c r="BU87" s="179"/>
      <c r="BV87" s="915"/>
      <c r="BW87" s="850"/>
      <c r="BX87" s="850"/>
      <c r="BY87" s="850"/>
      <c r="BZ87" s="850"/>
      <c r="CA87" s="850"/>
      <c r="CB87" s="850"/>
      <c r="CC87" s="850"/>
      <c r="CD87" s="851"/>
      <c r="CE87" s="915"/>
      <c r="CF87" s="850"/>
      <c r="CG87" s="850"/>
      <c r="CH87" s="850"/>
      <c r="CI87" s="850"/>
      <c r="CJ87" s="850"/>
      <c r="CK87" s="850"/>
      <c r="CL87" s="850"/>
      <c r="CM87" s="850"/>
      <c r="CN87" s="851"/>
      <c r="DL87" s="37"/>
      <c r="DM87" s="37"/>
      <c r="DN87" s="37"/>
      <c r="DO87" s="37"/>
      <c r="DP87" s="37"/>
    </row>
    <row r="88" spans="1:120" s="31" customFormat="1" ht="25.9" customHeight="1">
      <c r="A88" s="424" t="s">
        <v>242</v>
      </c>
      <c r="B88" s="425"/>
      <c r="C88" s="425"/>
      <c r="D88" s="426"/>
      <c r="E88" s="430" t="s">
        <v>218</v>
      </c>
      <c r="F88" s="431"/>
      <c r="G88" s="431"/>
      <c r="H88" s="431"/>
      <c r="I88" s="431"/>
      <c r="J88" s="431"/>
      <c r="K88" s="431"/>
      <c r="L88" s="431"/>
      <c r="M88" s="431"/>
      <c r="N88" s="431"/>
      <c r="O88" s="431"/>
      <c r="P88" s="431"/>
      <c r="Q88" s="431"/>
      <c r="R88" s="431"/>
      <c r="S88" s="431"/>
      <c r="T88" s="431"/>
      <c r="U88" s="431"/>
      <c r="V88" s="431"/>
      <c r="W88" s="431"/>
      <c r="X88" s="431"/>
      <c r="Y88" s="431"/>
      <c r="Z88" s="431"/>
      <c r="AA88" s="431"/>
      <c r="AB88" s="431"/>
      <c r="AC88" s="431"/>
      <c r="AD88" s="431"/>
      <c r="AE88" s="431"/>
      <c r="AF88" s="431"/>
      <c r="AG88" s="431"/>
      <c r="AH88" s="431"/>
      <c r="AI88" s="431"/>
      <c r="AJ88" s="431"/>
      <c r="AK88" s="431"/>
      <c r="AL88" s="431"/>
      <c r="AM88" s="431"/>
      <c r="AN88" s="431"/>
      <c r="AO88" s="431"/>
      <c r="AP88" s="431"/>
      <c r="AQ88" s="431"/>
      <c r="AR88" s="431"/>
      <c r="AS88" s="431"/>
      <c r="AT88" s="431"/>
      <c r="AU88" s="431"/>
      <c r="AV88" s="432"/>
      <c r="AW88" s="809"/>
      <c r="AX88" s="810"/>
      <c r="AY88" s="810"/>
      <c r="AZ88" s="810"/>
      <c r="BA88" s="810"/>
      <c r="BB88" s="810"/>
      <c r="BC88" s="810"/>
      <c r="BD88" s="810"/>
      <c r="BE88" s="810"/>
      <c r="BF88" s="811"/>
      <c r="BG88" s="180"/>
      <c r="BH88" s="179"/>
      <c r="BI88" s="1075"/>
      <c r="BJ88" s="810"/>
      <c r="BK88" s="810"/>
      <c r="BL88" s="810"/>
      <c r="BM88" s="810"/>
      <c r="BN88" s="810"/>
      <c r="BO88" s="810"/>
      <c r="BP88" s="810"/>
      <c r="BQ88" s="810"/>
      <c r="BR88" s="810"/>
      <c r="BS88" s="810"/>
      <c r="BT88" s="811"/>
      <c r="BU88" s="179"/>
      <c r="BV88" s="1075"/>
      <c r="BW88" s="810"/>
      <c r="BX88" s="810"/>
      <c r="BY88" s="810"/>
      <c r="BZ88" s="810"/>
      <c r="CA88" s="810"/>
      <c r="CB88" s="810"/>
      <c r="CC88" s="810"/>
      <c r="CD88" s="811"/>
      <c r="CE88" s="809"/>
      <c r="CF88" s="810"/>
      <c r="CG88" s="810"/>
      <c r="CH88" s="810"/>
      <c r="CI88" s="810"/>
      <c r="CJ88" s="810"/>
      <c r="CK88" s="810"/>
      <c r="CL88" s="810"/>
      <c r="CM88" s="810"/>
      <c r="CN88" s="811"/>
      <c r="DL88" s="37">
        <f>BE87*0.2%</f>
        <v>0</v>
      </c>
      <c r="DM88" s="37"/>
      <c r="DN88" s="37"/>
      <c r="DO88" s="37"/>
      <c r="DP88" s="37"/>
    </row>
    <row r="89" spans="1:120" s="31" customFormat="1" ht="30.6" customHeight="1">
      <c r="A89" s="427"/>
      <c r="B89" s="428"/>
      <c r="C89" s="428"/>
      <c r="D89" s="429"/>
      <c r="E89" s="439" t="s">
        <v>241</v>
      </c>
      <c r="F89" s="440"/>
      <c r="G89" s="440"/>
      <c r="H89" s="440"/>
      <c r="I89" s="440"/>
      <c r="J89" s="440"/>
      <c r="K89" s="440"/>
      <c r="L89" s="440"/>
      <c r="M89" s="440"/>
      <c r="N89" s="440"/>
      <c r="O89" s="440"/>
      <c r="P89" s="440"/>
      <c r="Q89" s="440"/>
      <c r="R89" s="440"/>
      <c r="S89" s="440"/>
      <c r="T89" s="440"/>
      <c r="U89" s="440"/>
      <c r="V89" s="440"/>
      <c r="W89" s="440"/>
      <c r="X89" s="440"/>
      <c r="Y89" s="440"/>
      <c r="Z89" s="440"/>
      <c r="AA89" s="440"/>
      <c r="AB89" s="440"/>
      <c r="AC89" s="440"/>
      <c r="AD89" s="440"/>
      <c r="AE89" s="440"/>
      <c r="AF89" s="440"/>
      <c r="AG89" s="440"/>
      <c r="AH89" s="440"/>
      <c r="AI89" s="440"/>
      <c r="AJ89" s="440"/>
      <c r="AK89" s="440"/>
      <c r="AL89" s="440"/>
      <c r="AM89" s="440"/>
      <c r="AN89" s="440"/>
      <c r="AO89" s="440"/>
      <c r="AP89" s="440"/>
      <c r="AQ89" s="440"/>
      <c r="AR89" s="440"/>
      <c r="AS89" s="440"/>
      <c r="AT89" s="440"/>
      <c r="AU89" s="440"/>
      <c r="AV89" s="440"/>
      <c r="AW89" s="915"/>
      <c r="AX89" s="850"/>
      <c r="AY89" s="850"/>
      <c r="AZ89" s="850"/>
      <c r="BA89" s="850"/>
      <c r="BB89" s="850"/>
      <c r="BC89" s="850"/>
      <c r="BD89" s="850"/>
      <c r="BE89" s="850"/>
      <c r="BF89" s="851"/>
      <c r="BG89" s="180"/>
      <c r="BH89" s="179"/>
      <c r="BI89" s="915"/>
      <c r="BJ89" s="850"/>
      <c r="BK89" s="850"/>
      <c r="BL89" s="850"/>
      <c r="BM89" s="850"/>
      <c r="BN89" s="850"/>
      <c r="BO89" s="850"/>
      <c r="BP89" s="850"/>
      <c r="BQ89" s="850"/>
      <c r="BR89" s="850"/>
      <c r="BS89" s="850"/>
      <c r="BT89" s="851"/>
      <c r="BU89" s="179"/>
      <c r="BV89" s="915"/>
      <c r="BW89" s="850"/>
      <c r="BX89" s="850"/>
      <c r="BY89" s="850"/>
      <c r="BZ89" s="850"/>
      <c r="CA89" s="850"/>
      <c r="CB89" s="850"/>
      <c r="CC89" s="850"/>
      <c r="CD89" s="851"/>
      <c r="CE89" s="915"/>
      <c r="CF89" s="850"/>
      <c r="CG89" s="850"/>
      <c r="CH89" s="850"/>
      <c r="CI89" s="850"/>
      <c r="CJ89" s="850"/>
      <c r="CK89" s="850"/>
      <c r="CL89" s="850"/>
      <c r="CM89" s="850"/>
      <c r="CN89" s="851"/>
      <c r="DL89" s="37"/>
      <c r="DM89" s="37"/>
      <c r="DN89" s="37"/>
      <c r="DO89" s="37"/>
      <c r="DP89" s="37"/>
    </row>
    <row r="90" spans="1:120" s="31" customFormat="1" ht="13.9" customHeight="1">
      <c r="A90" s="424">
        <v>3</v>
      </c>
      <c r="B90" s="425"/>
      <c r="C90" s="425"/>
      <c r="D90" s="426"/>
      <c r="E90" s="430" t="s">
        <v>220</v>
      </c>
      <c r="F90" s="431"/>
      <c r="G90" s="431"/>
      <c r="H90" s="431"/>
      <c r="I90" s="431"/>
      <c r="J90" s="431"/>
      <c r="K90" s="431"/>
      <c r="L90" s="431"/>
      <c r="M90" s="431"/>
      <c r="N90" s="431"/>
      <c r="O90" s="431"/>
      <c r="P90" s="431"/>
      <c r="Q90" s="431"/>
      <c r="R90" s="431"/>
      <c r="S90" s="431"/>
      <c r="T90" s="431"/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1"/>
      <c r="AF90" s="431"/>
      <c r="AG90" s="431"/>
      <c r="AH90" s="431"/>
      <c r="AI90" s="431"/>
      <c r="AJ90" s="431"/>
      <c r="AK90" s="431"/>
      <c r="AL90" s="431"/>
      <c r="AM90" s="431"/>
      <c r="AN90" s="431"/>
      <c r="AO90" s="431"/>
      <c r="AP90" s="431"/>
      <c r="AQ90" s="431"/>
      <c r="AR90" s="431"/>
      <c r="AS90" s="431"/>
      <c r="AT90" s="431"/>
      <c r="AU90" s="431"/>
      <c r="AV90" s="432"/>
      <c r="AW90" s="809">
        <f>AW72</f>
        <v>1917403</v>
      </c>
      <c r="AX90" s="810"/>
      <c r="AY90" s="810"/>
      <c r="AZ90" s="810"/>
      <c r="BA90" s="810"/>
      <c r="BB90" s="810"/>
      <c r="BC90" s="810"/>
      <c r="BD90" s="810"/>
      <c r="BE90" s="810"/>
      <c r="BF90" s="811"/>
      <c r="BG90" s="180"/>
      <c r="BH90" s="179"/>
      <c r="BI90" s="1075">
        <f>ROUND(AW90*5.1%,0)</f>
        <v>97788</v>
      </c>
      <c r="BJ90" s="810"/>
      <c r="BK90" s="810"/>
      <c r="BL90" s="810"/>
      <c r="BM90" s="810"/>
      <c r="BN90" s="810"/>
      <c r="BO90" s="810"/>
      <c r="BP90" s="810"/>
      <c r="BQ90" s="810"/>
      <c r="BR90" s="810"/>
      <c r="BS90" s="810"/>
      <c r="BT90" s="811"/>
      <c r="BU90" s="179"/>
      <c r="BV90" s="1075">
        <f>BI90</f>
        <v>97788</v>
      </c>
      <c r="BW90" s="810"/>
      <c r="BX90" s="810"/>
      <c r="BY90" s="810"/>
      <c r="BZ90" s="810"/>
      <c r="CA90" s="810"/>
      <c r="CB90" s="810"/>
      <c r="CC90" s="810"/>
      <c r="CD90" s="811"/>
      <c r="CE90" s="809">
        <f>BI90</f>
        <v>97788</v>
      </c>
      <c r="CF90" s="810"/>
      <c r="CG90" s="810"/>
      <c r="CH90" s="810"/>
      <c r="CI90" s="810"/>
      <c r="CJ90" s="810"/>
      <c r="CK90" s="810"/>
      <c r="CL90" s="810"/>
      <c r="CM90" s="810"/>
      <c r="CN90" s="811"/>
      <c r="DL90" s="37"/>
      <c r="DM90" s="37"/>
      <c r="DN90" s="37"/>
      <c r="DO90" s="37"/>
      <c r="DP90" s="37"/>
    </row>
    <row r="91" spans="1:120" s="31" customFormat="1" ht="13.9" customHeight="1">
      <c r="A91" s="427"/>
      <c r="B91" s="428"/>
      <c r="C91" s="428"/>
      <c r="D91" s="429"/>
      <c r="E91" s="439" t="s">
        <v>221</v>
      </c>
      <c r="F91" s="440"/>
      <c r="G91" s="440"/>
      <c r="H91" s="440"/>
      <c r="I91" s="440"/>
      <c r="J91" s="440"/>
      <c r="K91" s="440"/>
      <c r="L91" s="440"/>
      <c r="M91" s="440"/>
      <c r="N91" s="440"/>
      <c r="O91" s="440"/>
      <c r="P91" s="440"/>
      <c r="Q91" s="440"/>
      <c r="R91" s="440"/>
      <c r="S91" s="440"/>
      <c r="T91" s="440"/>
      <c r="U91" s="440"/>
      <c r="V91" s="440"/>
      <c r="W91" s="440"/>
      <c r="X91" s="440"/>
      <c r="Y91" s="440"/>
      <c r="Z91" s="440"/>
      <c r="AA91" s="440"/>
      <c r="AB91" s="440"/>
      <c r="AC91" s="440"/>
      <c r="AD91" s="440"/>
      <c r="AE91" s="440"/>
      <c r="AF91" s="440"/>
      <c r="AG91" s="440"/>
      <c r="AH91" s="440"/>
      <c r="AI91" s="440"/>
      <c r="AJ91" s="440"/>
      <c r="AK91" s="440"/>
      <c r="AL91" s="440"/>
      <c r="AM91" s="440"/>
      <c r="AN91" s="440"/>
      <c r="AO91" s="440"/>
      <c r="AP91" s="440"/>
      <c r="AQ91" s="440"/>
      <c r="AR91" s="440"/>
      <c r="AS91" s="440"/>
      <c r="AT91" s="440"/>
      <c r="AU91" s="440"/>
      <c r="AV91" s="440"/>
      <c r="AW91" s="915"/>
      <c r="AX91" s="850"/>
      <c r="AY91" s="850"/>
      <c r="AZ91" s="850"/>
      <c r="BA91" s="850"/>
      <c r="BB91" s="850"/>
      <c r="BC91" s="850"/>
      <c r="BD91" s="850"/>
      <c r="BE91" s="850"/>
      <c r="BF91" s="851"/>
      <c r="BG91" s="180"/>
      <c r="BH91" s="179"/>
      <c r="BI91" s="915"/>
      <c r="BJ91" s="850"/>
      <c r="BK91" s="850"/>
      <c r="BL91" s="850"/>
      <c r="BM91" s="850"/>
      <c r="BN91" s="850"/>
      <c r="BO91" s="850"/>
      <c r="BP91" s="850"/>
      <c r="BQ91" s="850"/>
      <c r="BR91" s="850"/>
      <c r="BS91" s="850"/>
      <c r="BT91" s="851"/>
      <c r="BU91" s="179"/>
      <c r="BV91" s="915"/>
      <c r="BW91" s="850"/>
      <c r="BX91" s="850"/>
      <c r="BY91" s="850"/>
      <c r="BZ91" s="850"/>
      <c r="CA91" s="850"/>
      <c r="CB91" s="850"/>
      <c r="CC91" s="850"/>
      <c r="CD91" s="851"/>
      <c r="CE91" s="915"/>
      <c r="CF91" s="850"/>
      <c r="CG91" s="850"/>
      <c r="CH91" s="850"/>
      <c r="CI91" s="850"/>
      <c r="CJ91" s="850"/>
      <c r="CK91" s="850"/>
      <c r="CL91" s="850"/>
      <c r="CM91" s="850"/>
      <c r="CN91" s="851"/>
      <c r="DL91" s="37"/>
      <c r="DM91" s="37"/>
      <c r="DN91" s="37"/>
      <c r="DO91" s="37"/>
      <c r="DP91" s="37"/>
    </row>
    <row r="92" spans="1:120" s="31" customFormat="1" ht="12.75" customHeight="1">
      <c r="A92" s="355"/>
      <c r="B92" s="355"/>
      <c r="C92" s="355"/>
      <c r="D92" s="355"/>
      <c r="E92" s="355" t="s">
        <v>168</v>
      </c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6"/>
      <c r="AW92" s="554" t="s">
        <v>5</v>
      </c>
      <c r="AX92" s="1120"/>
      <c r="AY92" s="1120"/>
      <c r="AZ92" s="1120"/>
      <c r="BA92" s="1120"/>
      <c r="BB92" s="1120"/>
      <c r="BC92" s="1120"/>
      <c r="BD92" s="1120"/>
      <c r="BE92" s="1120" t="s">
        <v>5</v>
      </c>
      <c r="BF92" s="1121"/>
      <c r="BG92" s="182"/>
      <c r="BH92" s="183"/>
      <c r="BI92" s="542">
        <v>579056</v>
      </c>
      <c r="BJ92" s="543"/>
      <c r="BK92" s="543"/>
      <c r="BL92" s="543"/>
      <c r="BM92" s="543"/>
      <c r="BN92" s="543"/>
      <c r="BO92" s="543"/>
      <c r="BP92" s="543"/>
      <c r="BQ92" s="543">
        <f>SUM(BQ73:CB91)</f>
        <v>638497</v>
      </c>
      <c r="BR92" s="543"/>
      <c r="BS92" s="543"/>
      <c r="BT92" s="544"/>
      <c r="BU92" s="178"/>
      <c r="BV92" s="360">
        <v>579056</v>
      </c>
      <c r="BW92" s="360"/>
      <c r="BX92" s="360"/>
      <c r="BY92" s="360"/>
      <c r="BZ92" s="360"/>
      <c r="CA92" s="360"/>
      <c r="CB92" s="360"/>
      <c r="CC92" s="360"/>
      <c r="CD92" s="360"/>
      <c r="CE92" s="414">
        <v>579056</v>
      </c>
      <c r="CF92" s="360"/>
      <c r="CG92" s="360"/>
      <c r="CH92" s="360"/>
      <c r="CI92" s="360"/>
      <c r="CJ92" s="360"/>
      <c r="CK92" s="360"/>
      <c r="CL92" s="360"/>
      <c r="CM92" s="360"/>
      <c r="CN92" s="360"/>
      <c r="DL92" s="37"/>
      <c r="DM92" s="37"/>
      <c r="DN92" s="37"/>
      <c r="DO92" s="37"/>
      <c r="DP92" s="37"/>
    </row>
    <row r="93" spans="1:120" s="31" customFormat="1" ht="15">
      <c r="A93" s="35"/>
      <c r="B93" s="35"/>
      <c r="C93" s="35"/>
      <c r="D93" s="3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DL93" s="37"/>
      <c r="DM93" s="37"/>
      <c r="DN93" s="37"/>
      <c r="DO93" s="37"/>
      <c r="DP93" s="37"/>
    </row>
    <row r="94" spans="1:120" s="31" customFormat="1" ht="15">
      <c r="A94" s="389" t="s">
        <v>171</v>
      </c>
      <c r="B94" s="389"/>
      <c r="C94" s="389"/>
      <c r="D94" s="389"/>
      <c r="E94" s="389"/>
      <c r="F94" s="389"/>
      <c r="G94" s="389"/>
      <c r="H94" s="389"/>
      <c r="I94" s="389"/>
      <c r="J94" s="389"/>
      <c r="K94" s="389"/>
      <c r="L94" s="389"/>
      <c r="M94" s="389"/>
      <c r="N94" s="389"/>
      <c r="O94" s="389"/>
      <c r="P94" s="389"/>
      <c r="Q94" s="389"/>
      <c r="R94" s="389"/>
      <c r="S94" s="389"/>
      <c r="T94" s="389"/>
      <c r="U94" s="389"/>
      <c r="V94" s="389"/>
      <c r="W94" s="389"/>
      <c r="X94" s="389"/>
      <c r="Y94" s="389"/>
      <c r="Z94" s="389"/>
      <c r="AA94" s="389"/>
      <c r="AB94" s="389"/>
      <c r="AC94" s="389"/>
      <c r="AD94" s="389"/>
      <c r="AE94" s="389"/>
      <c r="AF94" s="389"/>
      <c r="AG94" s="389"/>
      <c r="AH94" s="389"/>
      <c r="AI94" s="389"/>
      <c r="AJ94" s="389"/>
      <c r="AK94" s="389"/>
      <c r="AL94" s="389"/>
      <c r="AM94" s="389"/>
      <c r="AN94" s="389"/>
      <c r="AO94" s="389"/>
      <c r="AP94" s="389"/>
      <c r="AQ94" s="389"/>
      <c r="AR94" s="389"/>
      <c r="AS94" s="389"/>
      <c r="AT94" s="389"/>
      <c r="AU94" s="389"/>
      <c r="AV94" s="389"/>
      <c r="AW94" s="389"/>
      <c r="AX94" s="389"/>
      <c r="AY94" s="389"/>
      <c r="AZ94" s="389"/>
      <c r="BA94" s="389"/>
      <c r="BB94" s="389"/>
      <c r="BC94" s="389"/>
      <c r="BD94" s="389"/>
      <c r="BE94" s="389"/>
      <c r="BF94" s="389"/>
      <c r="BG94" s="389"/>
      <c r="BH94" s="389"/>
      <c r="BI94" s="389"/>
      <c r="BJ94" s="389"/>
      <c r="BK94" s="389"/>
      <c r="BL94" s="389"/>
      <c r="BM94" s="389"/>
      <c r="BN94" s="389"/>
      <c r="BO94" s="389"/>
      <c r="BP94" s="389"/>
      <c r="BQ94" s="389"/>
      <c r="BR94" s="389"/>
      <c r="BS94" s="389"/>
      <c r="BT94" s="389"/>
      <c r="BU94" s="389"/>
      <c r="BV94" s="389"/>
      <c r="BW94" s="389"/>
      <c r="BX94" s="389"/>
      <c r="BY94" s="389"/>
      <c r="BZ94" s="389"/>
      <c r="CA94" s="389"/>
      <c r="CB94" s="389"/>
    </row>
    <row r="95" spans="1:120" s="31" customFormat="1" ht="13.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</row>
    <row r="96" spans="1:120" s="31" customFormat="1" ht="15">
      <c r="A96" s="389" t="s">
        <v>161</v>
      </c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389"/>
      <c r="M96" s="389"/>
      <c r="N96" s="389"/>
      <c r="O96" s="389"/>
      <c r="P96" s="389"/>
      <c r="Q96" s="389"/>
      <c r="R96" s="389"/>
      <c r="S96" s="389"/>
      <c r="T96" s="389"/>
      <c r="U96" s="389"/>
      <c r="V96" s="389"/>
      <c r="W96" s="389"/>
      <c r="X96" s="389"/>
      <c r="Y96" s="389"/>
      <c r="Z96" s="389"/>
      <c r="AA96" s="389"/>
      <c r="AB96" s="389"/>
      <c r="AC96" s="389"/>
      <c r="AD96" s="389"/>
      <c r="AE96" s="569" t="s">
        <v>547</v>
      </c>
      <c r="AF96" s="569"/>
      <c r="AG96" s="569"/>
      <c r="AH96" s="569"/>
      <c r="AI96" s="569"/>
      <c r="AJ96" s="569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569"/>
      <c r="BK96" s="569"/>
      <c r="BL96" s="569"/>
      <c r="BM96" s="569"/>
      <c r="BN96" s="569"/>
      <c r="BO96" s="569"/>
      <c r="BP96" s="569"/>
      <c r="BQ96" s="569"/>
      <c r="BR96" s="569"/>
      <c r="BS96" s="569"/>
      <c r="BT96" s="569"/>
      <c r="BU96" s="569"/>
      <c r="BV96" s="569"/>
      <c r="BW96" s="569"/>
      <c r="BX96" s="569"/>
      <c r="BY96" s="569"/>
      <c r="BZ96" s="569"/>
      <c r="CA96" s="569"/>
      <c r="CB96" s="569"/>
    </row>
    <row r="97" spans="1:127" s="31" customFormat="1" ht="9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</row>
    <row r="98" spans="1:127" s="31" customFormat="1" ht="13.5" customHeight="1">
      <c r="A98" s="33" t="s">
        <v>162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570" t="s">
        <v>172</v>
      </c>
      <c r="T98" s="570"/>
      <c r="U98" s="570"/>
      <c r="V98" s="570"/>
      <c r="W98" s="570"/>
      <c r="X98" s="570"/>
      <c r="Y98" s="570"/>
      <c r="Z98" s="570"/>
      <c r="AA98" s="570"/>
      <c r="AB98" s="570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570"/>
      <c r="AN98" s="570"/>
      <c r="AO98" s="570"/>
      <c r="AP98" s="570"/>
      <c r="AQ98" s="570"/>
      <c r="AR98" s="570"/>
      <c r="AS98" s="570"/>
      <c r="AT98" s="570"/>
      <c r="AU98" s="570"/>
      <c r="AV98" s="570"/>
      <c r="AW98" s="570"/>
      <c r="AX98" s="570"/>
      <c r="AY98" s="570"/>
      <c r="AZ98" s="570"/>
      <c r="BA98" s="570"/>
      <c r="BB98" s="570"/>
      <c r="BC98" s="570"/>
      <c r="BD98" s="570"/>
      <c r="BE98" s="570"/>
      <c r="BF98" s="570"/>
      <c r="BG98" s="570"/>
      <c r="BH98" s="570"/>
      <c r="BI98" s="570"/>
      <c r="BJ98" s="570"/>
      <c r="BK98" s="570"/>
      <c r="BL98" s="570"/>
      <c r="BM98" s="570"/>
      <c r="BN98" s="570"/>
      <c r="BO98" s="570"/>
      <c r="BP98" s="570"/>
      <c r="BQ98" s="570"/>
      <c r="BR98" s="570"/>
      <c r="BS98" s="570"/>
      <c r="BT98" s="570"/>
      <c r="BU98" s="570"/>
      <c r="BV98" s="570"/>
      <c r="BW98" s="570"/>
      <c r="BX98" s="570"/>
      <c r="BY98" s="570"/>
      <c r="BZ98" s="570"/>
      <c r="CA98" s="570"/>
      <c r="CB98" s="570"/>
    </row>
    <row r="99" spans="1:127" s="31" customFormat="1" ht="1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</row>
    <row r="100" spans="1:127" s="31" customFormat="1" ht="48.6" customHeight="1">
      <c r="A100" s="33" t="s">
        <v>164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1119" t="s">
        <v>278</v>
      </c>
      <c r="AI100" s="1010"/>
      <c r="AJ100" s="1010"/>
      <c r="AK100" s="1010"/>
      <c r="AL100" s="1010"/>
      <c r="AM100" s="1010"/>
      <c r="AN100" s="1010"/>
      <c r="AO100" s="1010"/>
      <c r="AP100" s="1010"/>
      <c r="AQ100" s="1010"/>
      <c r="AR100" s="1010"/>
      <c r="AS100" s="1010"/>
      <c r="AT100" s="1010"/>
      <c r="AU100" s="1010"/>
      <c r="AV100" s="1010"/>
      <c r="AW100" s="1010"/>
      <c r="AX100" s="1010"/>
      <c r="AY100" s="1010"/>
      <c r="AZ100" s="1010"/>
      <c r="BA100" s="1010"/>
      <c r="BB100" s="1010"/>
      <c r="BC100" s="1010"/>
      <c r="BD100" s="1010"/>
      <c r="BE100" s="1010"/>
      <c r="BF100" s="1010"/>
      <c r="BG100" s="1010"/>
      <c r="BH100" s="1010"/>
      <c r="BI100" s="1010"/>
      <c r="BJ100" s="1010"/>
      <c r="BK100" s="1010"/>
      <c r="BL100" s="1010"/>
      <c r="BM100" s="1010"/>
      <c r="BN100" s="1010"/>
      <c r="BO100" s="1010"/>
      <c r="BP100" s="1010"/>
      <c r="BQ100" s="1010"/>
      <c r="BR100" s="1010"/>
      <c r="BS100" s="1010"/>
      <c r="BT100" s="1010"/>
      <c r="BU100" s="1010"/>
      <c r="BV100" s="1010"/>
      <c r="BW100" s="1010"/>
      <c r="BX100" s="1010"/>
      <c r="BY100" s="1010"/>
      <c r="BZ100" s="1010"/>
      <c r="CA100" s="1010"/>
      <c r="CB100" s="1010"/>
      <c r="CC100" s="1010"/>
      <c r="CD100" s="1010"/>
      <c r="CE100" s="1010"/>
      <c r="CF100" s="1010"/>
      <c r="CG100" s="1010"/>
      <c r="CH100" s="1010"/>
      <c r="CI100" s="1010"/>
      <c r="CJ100" s="1010"/>
      <c r="CK100" s="1010"/>
      <c r="CL100" s="1010"/>
      <c r="CM100" s="1010"/>
      <c r="CN100" s="1010"/>
      <c r="CO100" s="1010"/>
      <c r="CP100" s="1010"/>
      <c r="CQ100" s="1010"/>
      <c r="CR100" s="1010"/>
      <c r="CS100" s="1010"/>
      <c r="CT100" s="1010"/>
      <c r="CU100" s="1010"/>
      <c r="CV100" s="1010"/>
      <c r="CW100" s="1010"/>
      <c r="CX100" s="1010"/>
      <c r="CY100" s="1010"/>
      <c r="CZ100" s="1010"/>
      <c r="DA100" s="1010"/>
      <c r="DB100" s="1010"/>
      <c r="DC100" s="1010"/>
      <c r="DD100" s="1010"/>
      <c r="DE100" s="1010"/>
      <c r="DF100" s="1010"/>
      <c r="DG100" s="1010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5"/>
      <c r="DS100" s="65"/>
      <c r="DT100" s="65"/>
      <c r="DU100" s="65"/>
      <c r="DV100" s="65"/>
      <c r="DW100" s="65"/>
    </row>
    <row r="101" spans="1:127" s="31" customFormat="1" ht="12" customHeight="1">
      <c r="A101" s="33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</row>
    <row r="102" spans="1:127" s="31" customFormat="1" ht="17.25" customHeight="1">
      <c r="A102" s="389" t="s">
        <v>279</v>
      </c>
      <c r="B102" s="389"/>
      <c r="C102" s="389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89"/>
      <c r="Z102" s="389"/>
      <c r="AA102" s="389"/>
      <c r="AB102" s="389"/>
      <c r="AC102" s="389"/>
      <c r="AD102" s="389"/>
      <c r="AE102" s="389"/>
      <c r="AF102" s="389"/>
      <c r="AG102" s="389"/>
      <c r="AH102" s="389"/>
      <c r="AI102" s="389"/>
      <c r="AJ102" s="389"/>
      <c r="AK102" s="389"/>
      <c r="AL102" s="389"/>
      <c r="AM102" s="389"/>
      <c r="AN102" s="389"/>
      <c r="AO102" s="389"/>
      <c r="AP102" s="389"/>
      <c r="AQ102" s="389"/>
      <c r="AR102" s="389"/>
      <c r="AS102" s="389"/>
      <c r="AT102" s="389"/>
      <c r="AU102" s="389"/>
      <c r="AV102" s="389"/>
      <c r="AW102" s="389"/>
      <c r="AX102" s="389"/>
      <c r="AY102" s="389"/>
      <c r="AZ102" s="389"/>
      <c r="BA102" s="389"/>
      <c r="BB102" s="389"/>
      <c r="BC102" s="389"/>
      <c r="BD102" s="389"/>
      <c r="BE102" s="389"/>
      <c r="BF102" s="389"/>
      <c r="BG102" s="389"/>
      <c r="BH102" s="389"/>
      <c r="BI102" s="389"/>
      <c r="BJ102" s="389"/>
      <c r="BK102" s="389"/>
      <c r="BL102" s="389"/>
      <c r="BM102" s="389"/>
      <c r="BN102" s="389"/>
      <c r="BO102" s="389"/>
      <c r="BP102" s="389"/>
      <c r="BQ102" s="389"/>
      <c r="BR102" s="389"/>
      <c r="BS102" s="389"/>
      <c r="BT102" s="389"/>
      <c r="BU102" s="389"/>
      <c r="BV102" s="389"/>
      <c r="BW102" s="389"/>
      <c r="BX102" s="389"/>
      <c r="BY102" s="389"/>
      <c r="BZ102" s="389"/>
      <c r="CA102" s="389"/>
      <c r="CB102" s="389"/>
    </row>
    <row r="103" spans="1:127" s="31" customFormat="1" ht="6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</row>
    <row r="104" spans="1:127" s="31" customFormat="1" ht="14.45" customHeight="1">
      <c r="A104" s="370" t="s">
        <v>187</v>
      </c>
      <c r="B104" s="371"/>
      <c r="C104" s="371"/>
      <c r="D104" s="372"/>
      <c r="E104" s="370" t="s">
        <v>166</v>
      </c>
      <c r="F104" s="518"/>
      <c r="G104" s="518"/>
      <c r="H104" s="518"/>
      <c r="I104" s="518"/>
      <c r="J104" s="518"/>
      <c r="K104" s="518"/>
      <c r="L104" s="518"/>
      <c r="M104" s="518"/>
      <c r="N104" s="518"/>
      <c r="O104" s="518"/>
      <c r="P104" s="518"/>
      <c r="Q104" s="518"/>
      <c r="R104" s="518"/>
      <c r="S104" s="518"/>
      <c r="T104" s="518"/>
      <c r="U104" s="518"/>
      <c r="V104" s="518"/>
      <c r="W104" s="518"/>
      <c r="X104" s="518"/>
      <c r="Y104" s="518"/>
      <c r="Z104" s="518"/>
      <c r="AA104" s="518"/>
      <c r="AB104" s="518"/>
      <c r="AC104" s="518"/>
      <c r="AD104" s="518"/>
      <c r="AE104" s="518"/>
      <c r="AF104" s="518"/>
      <c r="AG104" s="518"/>
      <c r="AH104" s="518"/>
      <c r="AI104" s="518"/>
      <c r="AJ104" s="518"/>
      <c r="AK104" s="518"/>
      <c r="AL104" s="518"/>
      <c r="AM104" s="518"/>
      <c r="AN104" s="518"/>
      <c r="AO104" s="518"/>
      <c r="AP104" s="518"/>
      <c r="AQ104" s="518"/>
      <c r="AR104" s="518"/>
      <c r="AS104" s="518"/>
      <c r="AT104" s="518"/>
      <c r="AU104" s="518"/>
      <c r="AV104" s="518"/>
      <c r="AW104" s="518"/>
      <c r="AX104" s="518"/>
      <c r="AY104" s="519"/>
      <c r="AZ104" s="808" t="s">
        <v>280</v>
      </c>
      <c r="BA104" s="808"/>
      <c r="BB104" s="808"/>
      <c r="BC104" s="808"/>
      <c r="BD104" s="808"/>
      <c r="BE104" s="340"/>
      <c r="BF104" s="340"/>
      <c r="BG104" s="113"/>
      <c r="BH104" s="113"/>
      <c r="BI104" s="808" t="s">
        <v>281</v>
      </c>
      <c r="BJ104" s="536"/>
      <c r="BK104" s="536"/>
      <c r="BL104" s="536"/>
      <c r="BM104" s="536"/>
      <c r="BN104" s="536"/>
      <c r="BO104" s="536"/>
      <c r="BP104" s="536"/>
      <c r="BQ104" s="536"/>
      <c r="BR104" s="536"/>
      <c r="BS104" s="536"/>
      <c r="BT104" s="536"/>
      <c r="BU104" s="536"/>
      <c r="BV104" s="536"/>
      <c r="BW104" s="536"/>
      <c r="BX104" s="536"/>
      <c r="BY104" s="536"/>
      <c r="BZ104" s="536"/>
      <c r="CA104" s="536"/>
      <c r="CB104" s="536"/>
      <c r="CC104" s="536"/>
      <c r="CD104" s="536"/>
      <c r="CE104" s="536"/>
      <c r="CF104" s="536"/>
      <c r="CG104" s="536"/>
      <c r="CH104" s="536"/>
      <c r="CI104" s="536"/>
      <c r="CJ104" s="536"/>
      <c r="CK104" s="536"/>
      <c r="CL104" s="536"/>
    </row>
    <row r="105" spans="1:127" s="31" customFormat="1" ht="15" customHeight="1">
      <c r="A105" s="373"/>
      <c r="B105" s="374"/>
      <c r="C105" s="374"/>
      <c r="D105" s="375"/>
      <c r="E105" s="520"/>
      <c r="F105" s="521"/>
      <c r="G105" s="521"/>
      <c r="H105" s="521"/>
      <c r="I105" s="521"/>
      <c r="J105" s="521"/>
      <c r="K105" s="521"/>
      <c r="L105" s="521"/>
      <c r="M105" s="521"/>
      <c r="N105" s="521"/>
      <c r="O105" s="521"/>
      <c r="P105" s="521"/>
      <c r="Q105" s="521"/>
      <c r="R105" s="521"/>
      <c r="S105" s="521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1"/>
      <c r="AL105" s="521"/>
      <c r="AM105" s="521"/>
      <c r="AN105" s="521"/>
      <c r="AO105" s="521"/>
      <c r="AP105" s="521"/>
      <c r="AQ105" s="521"/>
      <c r="AR105" s="521"/>
      <c r="AS105" s="521"/>
      <c r="AT105" s="521"/>
      <c r="AU105" s="521"/>
      <c r="AV105" s="521"/>
      <c r="AW105" s="521"/>
      <c r="AX105" s="521"/>
      <c r="AY105" s="522"/>
      <c r="AZ105" s="808"/>
      <c r="BA105" s="808"/>
      <c r="BB105" s="808"/>
      <c r="BC105" s="808"/>
      <c r="BD105" s="808"/>
      <c r="BE105" s="340"/>
      <c r="BF105" s="340"/>
      <c r="BG105" s="113"/>
      <c r="BH105" s="113"/>
      <c r="BI105" s="808" t="s">
        <v>276</v>
      </c>
      <c r="BJ105" s="340"/>
      <c r="BK105" s="340"/>
      <c r="BL105" s="340"/>
      <c r="BM105" s="340"/>
      <c r="BN105" s="340"/>
      <c r="BO105" s="340"/>
      <c r="BP105" s="340"/>
      <c r="BQ105" s="340"/>
      <c r="BR105" s="808" t="s">
        <v>274</v>
      </c>
      <c r="BS105" s="1079"/>
      <c r="BT105" s="1079"/>
      <c r="BU105" s="1079"/>
      <c r="BV105" s="1079"/>
      <c r="BW105" s="1079"/>
      <c r="BX105" s="1079"/>
      <c r="BY105" s="1079"/>
      <c r="BZ105" s="1079"/>
      <c r="CA105" s="1079"/>
      <c r="CB105" s="1079"/>
      <c r="CC105" s="1079"/>
      <c r="CD105" s="1079"/>
      <c r="CE105" s="1079"/>
      <c r="CF105" s="1079"/>
      <c r="CG105" s="1079"/>
      <c r="CH105" s="1079"/>
      <c r="CI105" s="1079"/>
      <c r="CJ105" s="1079"/>
      <c r="CK105" s="1079"/>
      <c r="CL105" s="1079"/>
    </row>
    <row r="106" spans="1:127" s="31" customFormat="1" ht="15" customHeight="1">
      <c r="A106" s="376"/>
      <c r="B106" s="377"/>
      <c r="C106" s="377"/>
      <c r="D106" s="378"/>
      <c r="E106" s="523"/>
      <c r="F106" s="524"/>
      <c r="G106" s="524"/>
      <c r="H106" s="524"/>
      <c r="I106" s="524"/>
      <c r="J106" s="524"/>
      <c r="K106" s="524"/>
      <c r="L106" s="524"/>
      <c r="M106" s="524"/>
      <c r="N106" s="524"/>
      <c r="O106" s="524"/>
      <c r="P106" s="524"/>
      <c r="Q106" s="524"/>
      <c r="R106" s="524"/>
      <c r="S106" s="524"/>
      <c r="T106" s="524"/>
      <c r="U106" s="524"/>
      <c r="V106" s="524"/>
      <c r="W106" s="524"/>
      <c r="X106" s="524"/>
      <c r="Y106" s="524"/>
      <c r="Z106" s="524"/>
      <c r="AA106" s="524"/>
      <c r="AB106" s="524"/>
      <c r="AC106" s="524"/>
      <c r="AD106" s="524"/>
      <c r="AE106" s="524"/>
      <c r="AF106" s="524"/>
      <c r="AG106" s="524"/>
      <c r="AH106" s="524"/>
      <c r="AI106" s="524"/>
      <c r="AJ106" s="524"/>
      <c r="AK106" s="524"/>
      <c r="AL106" s="524"/>
      <c r="AM106" s="524"/>
      <c r="AN106" s="524"/>
      <c r="AO106" s="524"/>
      <c r="AP106" s="524"/>
      <c r="AQ106" s="524"/>
      <c r="AR106" s="524"/>
      <c r="AS106" s="524"/>
      <c r="AT106" s="524"/>
      <c r="AU106" s="524"/>
      <c r="AV106" s="524"/>
      <c r="AW106" s="524"/>
      <c r="AX106" s="524"/>
      <c r="AY106" s="525"/>
      <c r="AZ106" s="808"/>
      <c r="BA106" s="808"/>
      <c r="BB106" s="808"/>
      <c r="BC106" s="808"/>
      <c r="BD106" s="808"/>
      <c r="BE106" s="340"/>
      <c r="BF106" s="340"/>
      <c r="BG106" s="113"/>
      <c r="BH106" s="113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808" t="s">
        <v>485</v>
      </c>
      <c r="BS106" s="808"/>
      <c r="BT106" s="808"/>
      <c r="BU106" s="808"/>
      <c r="BV106" s="808"/>
      <c r="BW106" s="808"/>
      <c r="BX106" s="808"/>
      <c r="BY106" s="808"/>
      <c r="BZ106" s="808"/>
      <c r="CA106" s="808"/>
      <c r="CB106" s="808"/>
      <c r="CC106" s="895" t="s">
        <v>518</v>
      </c>
      <c r="CD106" s="535"/>
      <c r="CE106" s="535"/>
      <c r="CF106" s="535"/>
      <c r="CG106" s="535"/>
      <c r="CH106" s="535"/>
      <c r="CI106" s="535"/>
      <c r="CJ106" s="535"/>
      <c r="CK106" s="535"/>
      <c r="CL106" s="535"/>
    </row>
    <row r="107" spans="1:127" s="31" customFormat="1" ht="15">
      <c r="A107" s="361">
        <v>1</v>
      </c>
      <c r="B107" s="362"/>
      <c r="C107" s="362"/>
      <c r="D107" s="363"/>
      <c r="E107" s="361">
        <v>2</v>
      </c>
      <c r="F107" s="526"/>
      <c r="G107" s="526"/>
      <c r="H107" s="526"/>
      <c r="I107" s="526"/>
      <c r="J107" s="526"/>
      <c r="K107" s="526"/>
      <c r="L107" s="526"/>
      <c r="M107" s="526"/>
      <c r="N107" s="526"/>
      <c r="O107" s="526"/>
      <c r="P107" s="526"/>
      <c r="Q107" s="526"/>
      <c r="R107" s="526"/>
      <c r="S107" s="526"/>
      <c r="T107" s="526"/>
      <c r="U107" s="526"/>
      <c r="V107" s="526"/>
      <c r="W107" s="526"/>
      <c r="X107" s="526"/>
      <c r="Y107" s="526"/>
      <c r="Z107" s="526"/>
      <c r="AA107" s="526"/>
      <c r="AB107" s="526"/>
      <c r="AC107" s="526"/>
      <c r="AD107" s="526"/>
      <c r="AE107" s="526"/>
      <c r="AF107" s="526"/>
      <c r="AG107" s="526"/>
      <c r="AH107" s="526"/>
      <c r="AI107" s="526"/>
      <c r="AJ107" s="526"/>
      <c r="AK107" s="526"/>
      <c r="AL107" s="526"/>
      <c r="AM107" s="526"/>
      <c r="AN107" s="526"/>
      <c r="AO107" s="526"/>
      <c r="AP107" s="526"/>
      <c r="AQ107" s="526"/>
      <c r="AR107" s="526"/>
      <c r="AS107" s="526"/>
      <c r="AT107" s="526"/>
      <c r="AU107" s="526"/>
      <c r="AV107" s="526"/>
      <c r="AW107" s="526"/>
      <c r="AX107" s="526"/>
      <c r="AY107" s="527"/>
      <c r="AZ107" s="551">
        <v>5</v>
      </c>
      <c r="BA107" s="526"/>
      <c r="BB107" s="526"/>
      <c r="BC107" s="526"/>
      <c r="BD107" s="526"/>
      <c r="BE107" s="526"/>
      <c r="BF107" s="527"/>
      <c r="BG107" s="70"/>
      <c r="BH107" s="70"/>
      <c r="BI107" s="551">
        <v>6</v>
      </c>
      <c r="BJ107" s="526"/>
      <c r="BK107" s="526"/>
      <c r="BL107" s="526"/>
      <c r="BM107" s="526"/>
      <c r="BN107" s="526"/>
      <c r="BO107" s="526"/>
      <c r="BP107" s="526"/>
      <c r="BQ107" s="527"/>
      <c r="BR107" s="551">
        <v>7</v>
      </c>
      <c r="BS107" s="526"/>
      <c r="BT107" s="526"/>
      <c r="BU107" s="526"/>
      <c r="BV107" s="526"/>
      <c r="BW107" s="526"/>
      <c r="BX107" s="526"/>
      <c r="BY107" s="526"/>
      <c r="BZ107" s="526"/>
      <c r="CA107" s="526"/>
      <c r="CB107" s="527"/>
      <c r="CC107" s="865">
        <v>8</v>
      </c>
      <c r="CD107" s="866"/>
      <c r="CE107" s="866"/>
      <c r="CF107" s="866"/>
      <c r="CG107" s="866"/>
      <c r="CH107" s="866"/>
      <c r="CI107" s="866"/>
      <c r="CJ107" s="866"/>
      <c r="CK107" s="866"/>
      <c r="CL107" s="866"/>
    </row>
    <row r="108" spans="1:127" s="31" customFormat="1" ht="45.75" customHeight="1">
      <c r="A108" s="672" t="s">
        <v>197</v>
      </c>
      <c r="B108" s="673"/>
      <c r="C108" s="673"/>
      <c r="D108" s="674"/>
      <c r="E108" s="459" t="s">
        <v>282</v>
      </c>
      <c r="F108" s="460"/>
      <c r="G108" s="460"/>
      <c r="H108" s="460"/>
      <c r="I108" s="460"/>
      <c r="J108" s="460"/>
      <c r="K108" s="460"/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0"/>
      <c r="Y108" s="460"/>
      <c r="Z108" s="460"/>
      <c r="AA108" s="460"/>
      <c r="AB108" s="460"/>
      <c r="AC108" s="460"/>
      <c r="AD108" s="460"/>
      <c r="AE108" s="460"/>
      <c r="AF108" s="460"/>
      <c r="AG108" s="460"/>
      <c r="AH108" s="460"/>
      <c r="AI108" s="460"/>
      <c r="AJ108" s="460"/>
      <c r="AK108" s="460"/>
      <c r="AL108" s="460"/>
      <c r="AM108" s="460"/>
      <c r="AN108" s="460"/>
      <c r="AO108" s="460"/>
      <c r="AP108" s="460"/>
      <c r="AQ108" s="460"/>
      <c r="AR108" s="460"/>
      <c r="AS108" s="460"/>
      <c r="AT108" s="460"/>
      <c r="AU108" s="460"/>
      <c r="AV108" s="460"/>
      <c r="AW108" s="460"/>
      <c r="AX108" s="460"/>
      <c r="AY108" s="461"/>
      <c r="AZ108" s="748"/>
      <c r="BA108" s="610"/>
      <c r="BB108" s="610"/>
      <c r="BC108" s="610"/>
      <c r="BD108" s="610"/>
      <c r="BE108" s="610"/>
      <c r="BF108" s="611"/>
      <c r="BG108" s="126"/>
      <c r="BH108" s="126"/>
      <c r="BI108" s="537">
        <v>4628004</v>
      </c>
      <c r="BJ108" s="538"/>
      <c r="BK108" s="538"/>
      <c r="BL108" s="538"/>
      <c r="BM108" s="538"/>
      <c r="BN108" s="538"/>
      <c r="BO108" s="538"/>
      <c r="BP108" s="538"/>
      <c r="BQ108" s="539"/>
      <c r="BR108" s="537">
        <v>4026027</v>
      </c>
      <c r="BS108" s="538"/>
      <c r="BT108" s="538"/>
      <c r="BU108" s="538"/>
      <c r="BV108" s="538"/>
      <c r="BW108" s="538"/>
      <c r="BX108" s="538"/>
      <c r="BY108" s="538"/>
      <c r="BZ108" s="538"/>
      <c r="CA108" s="538"/>
      <c r="CB108" s="539"/>
      <c r="CC108" s="407">
        <v>3880933</v>
      </c>
      <c r="CD108" s="349"/>
      <c r="CE108" s="349"/>
      <c r="CF108" s="349"/>
      <c r="CG108" s="349"/>
      <c r="CH108" s="349"/>
      <c r="CI108" s="349"/>
      <c r="CJ108" s="349"/>
      <c r="CK108" s="349"/>
      <c r="CL108" s="349"/>
    </row>
    <row r="109" spans="1:127" s="31" customFormat="1" ht="14.45" customHeight="1">
      <c r="A109" s="672"/>
      <c r="B109" s="673"/>
      <c r="C109" s="673"/>
      <c r="D109" s="674"/>
      <c r="E109" s="1036" t="s">
        <v>168</v>
      </c>
      <c r="F109" s="1050"/>
      <c r="G109" s="1050"/>
      <c r="H109" s="1050"/>
      <c r="I109" s="1050"/>
      <c r="J109" s="1050"/>
      <c r="K109" s="1050"/>
      <c r="L109" s="1050"/>
      <c r="M109" s="1050"/>
      <c r="N109" s="1050"/>
      <c r="O109" s="1050"/>
      <c r="P109" s="1050"/>
      <c r="Q109" s="1050"/>
      <c r="R109" s="1050"/>
      <c r="S109" s="1050"/>
      <c r="T109" s="1050"/>
      <c r="U109" s="1050"/>
      <c r="V109" s="1050"/>
      <c r="W109" s="1050"/>
      <c r="X109" s="1050"/>
      <c r="Y109" s="1050"/>
      <c r="Z109" s="1050"/>
      <c r="AA109" s="1050"/>
      <c r="AB109" s="1050"/>
      <c r="AC109" s="1050"/>
      <c r="AD109" s="1050"/>
      <c r="AE109" s="1050"/>
      <c r="AF109" s="1050"/>
      <c r="AG109" s="1050"/>
      <c r="AH109" s="1050"/>
      <c r="AI109" s="1050"/>
      <c r="AJ109" s="1050"/>
      <c r="AK109" s="1050"/>
      <c r="AL109" s="1050"/>
      <c r="AM109" s="1050"/>
      <c r="AN109" s="1050" t="s">
        <v>5</v>
      </c>
      <c r="AO109" s="1050"/>
      <c r="AP109" s="1050"/>
      <c r="AQ109" s="1050"/>
      <c r="AR109" s="1050"/>
      <c r="AS109" s="1050" t="s">
        <v>5</v>
      </c>
      <c r="AT109" s="1050"/>
      <c r="AU109" s="1050" t="s">
        <v>5</v>
      </c>
      <c r="AV109" s="1050"/>
      <c r="AW109" s="1050"/>
      <c r="AX109" s="1050"/>
      <c r="AY109" s="1051"/>
      <c r="AZ109" s="1052"/>
      <c r="BA109" s="1053"/>
      <c r="BB109" s="1053"/>
      <c r="BC109" s="1053" t="s">
        <v>5</v>
      </c>
      <c r="BD109" s="1053"/>
      <c r="BE109" s="1053"/>
      <c r="BF109" s="1054"/>
      <c r="BG109" s="127"/>
      <c r="BH109" s="127"/>
      <c r="BI109" s="542">
        <f>BI108</f>
        <v>4628004</v>
      </c>
      <c r="BJ109" s="543"/>
      <c r="BK109" s="543"/>
      <c r="BL109" s="543"/>
      <c r="BM109" s="543"/>
      <c r="BN109" s="543"/>
      <c r="BO109" s="543"/>
      <c r="BP109" s="543"/>
      <c r="BQ109" s="544"/>
      <c r="BR109" s="542">
        <f>BR108</f>
        <v>4026027</v>
      </c>
      <c r="BS109" s="543"/>
      <c r="BT109" s="543"/>
      <c r="BU109" s="543"/>
      <c r="BV109" s="543"/>
      <c r="BW109" s="543"/>
      <c r="BX109" s="543"/>
      <c r="BY109" s="543"/>
      <c r="BZ109" s="543"/>
      <c r="CA109" s="543"/>
      <c r="CB109" s="544"/>
      <c r="CC109" s="414">
        <f>CC108</f>
        <v>3880933</v>
      </c>
      <c r="CD109" s="360"/>
      <c r="CE109" s="360"/>
      <c r="CF109" s="360"/>
      <c r="CG109" s="360"/>
      <c r="CH109" s="360"/>
      <c r="CI109" s="360"/>
      <c r="CJ109" s="360"/>
      <c r="CK109" s="360"/>
      <c r="CL109" s="360"/>
    </row>
    <row r="110" spans="1:127" s="31" customFormat="1" ht="15"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</row>
    <row r="111" spans="1:127" s="31" customFormat="1" ht="15">
      <c r="A111" s="389" t="s">
        <v>161</v>
      </c>
      <c r="B111" s="389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  <c r="V111" s="389"/>
      <c r="W111" s="389"/>
      <c r="X111" s="389"/>
      <c r="Y111" s="389"/>
      <c r="Z111" s="389"/>
      <c r="AA111" s="389"/>
      <c r="AB111" s="389"/>
      <c r="AC111" s="389"/>
      <c r="AD111" s="389"/>
      <c r="AE111" s="569" t="s">
        <v>548</v>
      </c>
      <c r="AF111" s="569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69"/>
      <c r="AW111" s="569"/>
      <c r="AX111" s="569"/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  <c r="BR111" s="569"/>
      <c r="BS111" s="569"/>
      <c r="BT111" s="569"/>
      <c r="BU111" s="569"/>
      <c r="BV111" s="569"/>
      <c r="BW111" s="569"/>
      <c r="BX111" s="569"/>
      <c r="BY111" s="569"/>
      <c r="BZ111" s="569"/>
      <c r="CA111" s="569"/>
      <c r="CB111" s="569"/>
    </row>
    <row r="112" spans="1:127" s="31" customFormat="1" ht="9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</row>
    <row r="113" spans="1:127" s="31" customFormat="1" ht="13.5" customHeight="1">
      <c r="A113" s="33" t="s">
        <v>162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570" t="s">
        <v>172</v>
      </c>
      <c r="T113" s="570"/>
      <c r="U113" s="570"/>
      <c r="V113" s="570"/>
      <c r="W113" s="570"/>
      <c r="X113" s="570"/>
      <c r="Y113" s="570"/>
      <c r="Z113" s="570"/>
      <c r="AA113" s="570"/>
      <c r="AB113" s="570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570"/>
      <c r="AN113" s="570"/>
      <c r="AO113" s="570"/>
      <c r="AP113" s="570"/>
      <c r="AQ113" s="570"/>
      <c r="AR113" s="570"/>
      <c r="AS113" s="570"/>
      <c r="AT113" s="570"/>
      <c r="AU113" s="570"/>
      <c r="AV113" s="570"/>
      <c r="AW113" s="570"/>
      <c r="AX113" s="570"/>
      <c r="AY113" s="570"/>
      <c r="AZ113" s="570"/>
      <c r="BA113" s="570"/>
      <c r="BB113" s="570"/>
      <c r="BC113" s="570"/>
      <c r="BD113" s="570"/>
      <c r="BE113" s="570"/>
      <c r="BF113" s="570"/>
      <c r="BG113" s="570"/>
      <c r="BH113" s="570"/>
      <c r="BI113" s="570"/>
      <c r="BJ113" s="570"/>
      <c r="BK113" s="570"/>
      <c r="BL113" s="570"/>
      <c r="BM113" s="570"/>
      <c r="BN113" s="570"/>
      <c r="BO113" s="570"/>
      <c r="BP113" s="570"/>
      <c r="BQ113" s="570"/>
      <c r="BR113" s="570"/>
      <c r="BS113" s="570"/>
      <c r="BT113" s="570"/>
      <c r="BU113" s="570"/>
      <c r="BV113" s="570"/>
      <c r="BW113" s="570"/>
      <c r="BX113" s="570"/>
      <c r="BY113" s="570"/>
      <c r="BZ113" s="570"/>
      <c r="CA113" s="570"/>
      <c r="CB113" s="570"/>
    </row>
    <row r="114" spans="1:127" s="31" customFormat="1" ht="1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</row>
    <row r="115" spans="1:127" s="31" customFormat="1" ht="37.15" customHeight="1">
      <c r="A115" s="369" t="s">
        <v>164</v>
      </c>
      <c r="B115" s="369"/>
      <c r="C115" s="369"/>
      <c r="D115" s="369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  <c r="AB115" s="369"/>
      <c r="AC115" s="109"/>
      <c r="AD115" s="32"/>
      <c r="AE115" s="32"/>
      <c r="AF115" s="32"/>
      <c r="AG115" s="32"/>
      <c r="AH115" s="1119" t="s">
        <v>283</v>
      </c>
      <c r="AI115" s="1010"/>
      <c r="AJ115" s="1010"/>
      <c r="AK115" s="1010"/>
      <c r="AL115" s="1010"/>
      <c r="AM115" s="1010"/>
      <c r="AN115" s="1010"/>
      <c r="AO115" s="1010"/>
      <c r="AP115" s="1010"/>
      <c r="AQ115" s="1010"/>
      <c r="AR115" s="1010"/>
      <c r="AS115" s="1010"/>
      <c r="AT115" s="1010"/>
      <c r="AU115" s="1010"/>
      <c r="AV115" s="1010"/>
      <c r="AW115" s="1010"/>
      <c r="AX115" s="1010"/>
      <c r="AY115" s="1010"/>
      <c r="AZ115" s="1010"/>
      <c r="BA115" s="1010"/>
      <c r="BB115" s="1010"/>
      <c r="BC115" s="1010"/>
      <c r="BD115" s="1010"/>
      <c r="BE115" s="1010"/>
      <c r="BF115" s="1010"/>
      <c r="BG115" s="1010"/>
      <c r="BH115" s="1010"/>
      <c r="BI115" s="1010"/>
      <c r="BJ115" s="1010"/>
      <c r="BK115" s="1010"/>
      <c r="BL115" s="1010"/>
      <c r="BM115" s="1010"/>
      <c r="BN115" s="1010"/>
      <c r="BO115" s="1010"/>
      <c r="BP115" s="1010"/>
      <c r="BQ115" s="1010"/>
      <c r="BR115" s="1010"/>
      <c r="BS115" s="1010"/>
      <c r="BT115" s="1010"/>
      <c r="BU115" s="1010"/>
      <c r="BV115" s="1010"/>
      <c r="BW115" s="1010"/>
      <c r="BX115" s="1010"/>
      <c r="BY115" s="1010"/>
      <c r="BZ115" s="1010"/>
      <c r="CA115" s="1010"/>
      <c r="CB115" s="1010"/>
      <c r="CC115" s="1010"/>
      <c r="CD115" s="1010"/>
      <c r="CE115" s="1010"/>
      <c r="CF115" s="1010"/>
      <c r="CG115" s="1010"/>
      <c r="CH115" s="1010"/>
      <c r="CI115" s="1010"/>
      <c r="CJ115" s="1010"/>
      <c r="CK115" s="1010"/>
      <c r="CL115" s="1010"/>
      <c r="CM115" s="1010"/>
      <c r="CN115" s="1010"/>
      <c r="CO115" s="1010"/>
      <c r="CP115" s="1010"/>
      <c r="CQ115" s="1010"/>
      <c r="CR115" s="1010"/>
      <c r="CS115" s="1010"/>
      <c r="CT115" s="1010"/>
      <c r="CU115" s="1010"/>
      <c r="CV115" s="1010"/>
      <c r="CW115" s="1010"/>
      <c r="CX115" s="1010"/>
      <c r="CY115" s="1010"/>
      <c r="CZ115" s="1010"/>
      <c r="DA115" s="1010"/>
      <c r="DB115" s="1010"/>
      <c r="DC115" s="1010"/>
      <c r="DD115" s="1010"/>
      <c r="DE115" s="1010"/>
      <c r="DF115" s="1010"/>
      <c r="DG115" s="1010"/>
      <c r="DH115" s="64"/>
      <c r="DI115" s="64"/>
      <c r="DJ115" s="64"/>
      <c r="DK115" s="64"/>
      <c r="DL115" s="64"/>
      <c r="DM115" s="64"/>
      <c r="DN115" s="64"/>
      <c r="DO115" s="64"/>
      <c r="DP115" s="64"/>
      <c r="DQ115" s="65"/>
      <c r="DR115" s="65"/>
      <c r="DS115" s="65"/>
      <c r="DT115" s="65"/>
      <c r="DU115" s="65"/>
      <c r="DV115" s="65"/>
      <c r="DW115" s="65"/>
    </row>
    <row r="116" spans="1:127" s="31" customFormat="1" ht="12" customHeight="1">
      <c r="A116" s="33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</row>
    <row r="117" spans="1:127" s="31" customFormat="1" ht="17.25" customHeight="1">
      <c r="A117" s="389" t="s">
        <v>284</v>
      </c>
      <c r="B117" s="389"/>
      <c r="C117" s="389"/>
      <c r="D117" s="389"/>
      <c r="E117" s="389"/>
      <c r="F117" s="389"/>
      <c r="G117" s="389"/>
      <c r="H117" s="389"/>
      <c r="I117" s="389"/>
      <c r="J117" s="389"/>
      <c r="K117" s="389"/>
      <c r="L117" s="389"/>
      <c r="M117" s="389"/>
      <c r="N117" s="389"/>
      <c r="O117" s="389"/>
      <c r="P117" s="389"/>
      <c r="Q117" s="389"/>
      <c r="R117" s="389"/>
      <c r="S117" s="389"/>
      <c r="T117" s="389"/>
      <c r="U117" s="389"/>
      <c r="V117" s="389"/>
      <c r="W117" s="389"/>
      <c r="X117" s="389"/>
      <c r="Y117" s="389"/>
      <c r="Z117" s="389"/>
      <c r="AA117" s="389"/>
      <c r="AB117" s="389"/>
      <c r="AC117" s="389"/>
      <c r="AD117" s="389"/>
      <c r="AE117" s="389"/>
      <c r="AF117" s="389"/>
      <c r="AG117" s="389"/>
      <c r="AH117" s="389"/>
      <c r="AI117" s="389"/>
      <c r="AJ117" s="389"/>
      <c r="AK117" s="389"/>
      <c r="AL117" s="389"/>
      <c r="AM117" s="389"/>
      <c r="AN117" s="389"/>
      <c r="AO117" s="389"/>
      <c r="AP117" s="389"/>
      <c r="AQ117" s="389"/>
      <c r="AR117" s="389"/>
      <c r="AS117" s="389"/>
      <c r="AT117" s="389"/>
      <c r="AU117" s="389"/>
      <c r="AV117" s="389"/>
      <c r="AW117" s="389"/>
      <c r="AX117" s="389"/>
      <c r="AY117" s="389"/>
      <c r="AZ117" s="389"/>
      <c r="BA117" s="389"/>
      <c r="BB117" s="389"/>
      <c r="BC117" s="389"/>
      <c r="BD117" s="389"/>
      <c r="BE117" s="389"/>
      <c r="BF117" s="389"/>
      <c r="BG117" s="389"/>
      <c r="BH117" s="389"/>
      <c r="BI117" s="389"/>
      <c r="BJ117" s="389"/>
      <c r="BK117" s="389"/>
      <c r="BL117" s="389"/>
      <c r="BM117" s="389"/>
      <c r="BN117" s="389"/>
      <c r="BO117" s="389"/>
      <c r="BP117" s="389"/>
      <c r="BQ117" s="389"/>
      <c r="BR117" s="389"/>
      <c r="BS117" s="389"/>
      <c r="BT117" s="389"/>
      <c r="BU117" s="389"/>
      <c r="BV117" s="389"/>
      <c r="BW117" s="389"/>
      <c r="BX117" s="389"/>
      <c r="BY117" s="389"/>
      <c r="BZ117" s="389"/>
      <c r="CA117" s="389"/>
      <c r="CB117" s="389"/>
    </row>
    <row r="118" spans="1:127" s="31" customFormat="1" ht="6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</row>
    <row r="119" spans="1:127" s="31" customFormat="1" ht="15" customHeight="1">
      <c r="A119" s="370" t="s">
        <v>187</v>
      </c>
      <c r="B119" s="371"/>
      <c r="C119" s="371"/>
      <c r="D119" s="372"/>
      <c r="E119" s="370" t="s">
        <v>166</v>
      </c>
      <c r="F119" s="518"/>
      <c r="G119" s="518"/>
      <c r="H119" s="518"/>
      <c r="I119" s="518"/>
      <c r="J119" s="518"/>
      <c r="K119" s="518"/>
      <c r="L119" s="518"/>
      <c r="M119" s="518"/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518"/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  <c r="AK119" s="518"/>
      <c r="AL119" s="518"/>
      <c r="AM119" s="518"/>
      <c r="AN119" s="518"/>
      <c r="AO119" s="518"/>
      <c r="AP119" s="518"/>
      <c r="AQ119" s="518"/>
      <c r="AR119" s="518"/>
      <c r="AS119" s="518"/>
      <c r="AT119" s="518"/>
      <c r="AU119" s="518"/>
      <c r="AV119" s="518"/>
      <c r="AW119" s="518"/>
      <c r="AX119" s="518"/>
      <c r="AY119" s="519"/>
      <c r="AZ119" s="808" t="s">
        <v>280</v>
      </c>
      <c r="BA119" s="808"/>
      <c r="BB119" s="808"/>
      <c r="BC119" s="808"/>
      <c r="BD119" s="808"/>
      <c r="BE119" s="340"/>
      <c r="BF119" s="340"/>
      <c r="BG119" s="113"/>
      <c r="BH119" s="113"/>
      <c r="BI119" s="808" t="s">
        <v>281</v>
      </c>
      <c r="BJ119" s="536"/>
      <c r="BK119" s="536"/>
      <c r="BL119" s="536"/>
      <c r="BM119" s="536"/>
      <c r="BN119" s="536"/>
      <c r="BO119" s="536"/>
      <c r="BP119" s="536"/>
      <c r="BQ119" s="536"/>
      <c r="BR119" s="536"/>
      <c r="BS119" s="536"/>
      <c r="BT119" s="536"/>
      <c r="BU119" s="536"/>
      <c r="BV119" s="536"/>
      <c r="BW119" s="536"/>
      <c r="BX119" s="536"/>
      <c r="BY119" s="536"/>
      <c r="BZ119" s="536"/>
      <c r="CA119" s="536"/>
      <c r="CB119" s="536"/>
      <c r="CC119" s="536"/>
      <c r="CD119" s="536"/>
      <c r="CE119" s="536"/>
      <c r="CF119" s="536"/>
      <c r="CG119" s="536"/>
      <c r="CH119" s="536"/>
      <c r="CI119" s="536"/>
      <c r="CJ119" s="536"/>
      <c r="CK119" s="536"/>
      <c r="CL119" s="536"/>
    </row>
    <row r="120" spans="1:127" s="31" customFormat="1" ht="15" customHeight="1">
      <c r="A120" s="373"/>
      <c r="B120" s="374"/>
      <c r="C120" s="374"/>
      <c r="D120" s="375"/>
      <c r="E120" s="520"/>
      <c r="F120" s="521"/>
      <c r="G120" s="521"/>
      <c r="H120" s="521"/>
      <c r="I120" s="521"/>
      <c r="J120" s="521"/>
      <c r="K120" s="521"/>
      <c r="L120" s="521"/>
      <c r="M120" s="521"/>
      <c r="N120" s="521"/>
      <c r="O120" s="521"/>
      <c r="P120" s="521"/>
      <c r="Q120" s="521"/>
      <c r="R120" s="521"/>
      <c r="S120" s="521"/>
      <c r="T120" s="521"/>
      <c r="U120" s="521"/>
      <c r="V120" s="521"/>
      <c r="W120" s="521"/>
      <c r="X120" s="521"/>
      <c r="Y120" s="521"/>
      <c r="Z120" s="521"/>
      <c r="AA120" s="521"/>
      <c r="AB120" s="521"/>
      <c r="AC120" s="521"/>
      <c r="AD120" s="521"/>
      <c r="AE120" s="521"/>
      <c r="AF120" s="521"/>
      <c r="AG120" s="521"/>
      <c r="AH120" s="521"/>
      <c r="AI120" s="521"/>
      <c r="AJ120" s="521"/>
      <c r="AK120" s="521"/>
      <c r="AL120" s="521"/>
      <c r="AM120" s="521"/>
      <c r="AN120" s="521"/>
      <c r="AO120" s="521"/>
      <c r="AP120" s="521"/>
      <c r="AQ120" s="521"/>
      <c r="AR120" s="521"/>
      <c r="AS120" s="521"/>
      <c r="AT120" s="521"/>
      <c r="AU120" s="521"/>
      <c r="AV120" s="521"/>
      <c r="AW120" s="521"/>
      <c r="AX120" s="521"/>
      <c r="AY120" s="522"/>
      <c r="AZ120" s="808"/>
      <c r="BA120" s="808"/>
      <c r="BB120" s="808"/>
      <c r="BC120" s="808"/>
      <c r="BD120" s="808"/>
      <c r="BE120" s="340"/>
      <c r="BF120" s="340"/>
      <c r="BG120" s="113"/>
      <c r="BH120" s="113"/>
      <c r="BI120" s="808" t="s">
        <v>276</v>
      </c>
      <c r="BJ120" s="340"/>
      <c r="BK120" s="340"/>
      <c r="BL120" s="340"/>
      <c r="BM120" s="340"/>
      <c r="BN120" s="340"/>
      <c r="BO120" s="340"/>
      <c r="BP120" s="340"/>
      <c r="BQ120" s="340"/>
      <c r="BR120" s="808" t="s">
        <v>274</v>
      </c>
      <c r="BS120" s="1079"/>
      <c r="BT120" s="1079"/>
      <c r="BU120" s="1079"/>
      <c r="BV120" s="1079"/>
      <c r="BW120" s="1079"/>
      <c r="BX120" s="1079"/>
      <c r="BY120" s="1079"/>
      <c r="BZ120" s="1079"/>
      <c r="CA120" s="1079"/>
      <c r="CB120" s="1079"/>
      <c r="CC120" s="1079"/>
      <c r="CD120" s="1079"/>
      <c r="CE120" s="1079"/>
      <c r="CF120" s="1079"/>
      <c r="CG120" s="1079"/>
      <c r="CH120" s="1079"/>
      <c r="CI120" s="1079"/>
      <c r="CJ120" s="1079"/>
      <c r="CK120" s="1079"/>
      <c r="CL120" s="1079"/>
    </row>
    <row r="121" spans="1:127" s="31" customFormat="1" ht="15" customHeight="1">
      <c r="A121" s="376"/>
      <c r="B121" s="377"/>
      <c r="C121" s="377"/>
      <c r="D121" s="378"/>
      <c r="E121" s="523"/>
      <c r="F121" s="524"/>
      <c r="G121" s="524"/>
      <c r="H121" s="524"/>
      <c r="I121" s="524"/>
      <c r="J121" s="524"/>
      <c r="K121" s="524"/>
      <c r="L121" s="524"/>
      <c r="M121" s="524"/>
      <c r="N121" s="524"/>
      <c r="O121" s="524"/>
      <c r="P121" s="524"/>
      <c r="Q121" s="524"/>
      <c r="R121" s="524"/>
      <c r="S121" s="524"/>
      <c r="T121" s="524"/>
      <c r="U121" s="524"/>
      <c r="V121" s="524"/>
      <c r="W121" s="524"/>
      <c r="X121" s="524"/>
      <c r="Y121" s="524"/>
      <c r="Z121" s="524"/>
      <c r="AA121" s="524"/>
      <c r="AB121" s="524"/>
      <c r="AC121" s="524"/>
      <c r="AD121" s="524"/>
      <c r="AE121" s="524"/>
      <c r="AF121" s="524"/>
      <c r="AG121" s="524"/>
      <c r="AH121" s="524"/>
      <c r="AI121" s="524"/>
      <c r="AJ121" s="524"/>
      <c r="AK121" s="524"/>
      <c r="AL121" s="524"/>
      <c r="AM121" s="524"/>
      <c r="AN121" s="524"/>
      <c r="AO121" s="524"/>
      <c r="AP121" s="524"/>
      <c r="AQ121" s="524"/>
      <c r="AR121" s="524"/>
      <c r="AS121" s="524"/>
      <c r="AT121" s="524"/>
      <c r="AU121" s="524"/>
      <c r="AV121" s="524"/>
      <c r="AW121" s="524"/>
      <c r="AX121" s="524"/>
      <c r="AY121" s="525"/>
      <c r="AZ121" s="808"/>
      <c r="BA121" s="808"/>
      <c r="BB121" s="808"/>
      <c r="BC121" s="808"/>
      <c r="BD121" s="808"/>
      <c r="BE121" s="340"/>
      <c r="BF121" s="340"/>
      <c r="BG121" s="113"/>
      <c r="BH121" s="113"/>
      <c r="BI121" s="340"/>
      <c r="BJ121" s="340"/>
      <c r="BK121" s="340"/>
      <c r="BL121" s="340"/>
      <c r="BM121" s="340"/>
      <c r="BN121" s="340"/>
      <c r="BO121" s="340"/>
      <c r="BP121" s="340"/>
      <c r="BQ121" s="340"/>
      <c r="BR121" s="808" t="s">
        <v>485</v>
      </c>
      <c r="BS121" s="808"/>
      <c r="BT121" s="808"/>
      <c r="BU121" s="808"/>
      <c r="BV121" s="808"/>
      <c r="BW121" s="808"/>
      <c r="BX121" s="808"/>
      <c r="BY121" s="808"/>
      <c r="BZ121" s="808"/>
      <c r="CA121" s="808"/>
      <c r="CB121" s="808"/>
      <c r="CC121" s="895" t="s">
        <v>518</v>
      </c>
      <c r="CD121" s="535"/>
      <c r="CE121" s="535"/>
      <c r="CF121" s="535"/>
      <c r="CG121" s="535"/>
      <c r="CH121" s="535"/>
      <c r="CI121" s="535"/>
      <c r="CJ121" s="535"/>
      <c r="CK121" s="535"/>
      <c r="CL121" s="535"/>
    </row>
    <row r="122" spans="1:127" s="31" customFormat="1" ht="15">
      <c r="A122" s="361">
        <v>1</v>
      </c>
      <c r="B122" s="362"/>
      <c r="C122" s="362"/>
      <c r="D122" s="363"/>
      <c r="E122" s="361">
        <v>2</v>
      </c>
      <c r="F122" s="526"/>
      <c r="G122" s="526"/>
      <c r="H122" s="526"/>
      <c r="I122" s="526"/>
      <c r="J122" s="526"/>
      <c r="K122" s="526"/>
      <c r="L122" s="526"/>
      <c r="M122" s="526"/>
      <c r="N122" s="526"/>
      <c r="O122" s="526"/>
      <c r="P122" s="526"/>
      <c r="Q122" s="526"/>
      <c r="R122" s="526"/>
      <c r="S122" s="526"/>
      <c r="T122" s="526"/>
      <c r="U122" s="526"/>
      <c r="V122" s="526"/>
      <c r="W122" s="526"/>
      <c r="X122" s="526"/>
      <c r="Y122" s="526"/>
      <c r="Z122" s="526"/>
      <c r="AA122" s="526"/>
      <c r="AB122" s="526"/>
      <c r="AC122" s="526"/>
      <c r="AD122" s="526"/>
      <c r="AE122" s="526"/>
      <c r="AF122" s="526"/>
      <c r="AG122" s="526"/>
      <c r="AH122" s="526"/>
      <c r="AI122" s="526"/>
      <c r="AJ122" s="526"/>
      <c r="AK122" s="526"/>
      <c r="AL122" s="526"/>
      <c r="AM122" s="526"/>
      <c r="AN122" s="526"/>
      <c r="AO122" s="526"/>
      <c r="AP122" s="526"/>
      <c r="AQ122" s="526"/>
      <c r="AR122" s="526"/>
      <c r="AS122" s="526"/>
      <c r="AT122" s="526"/>
      <c r="AU122" s="526"/>
      <c r="AV122" s="526"/>
      <c r="AW122" s="526"/>
      <c r="AX122" s="526"/>
      <c r="AY122" s="527"/>
      <c r="AZ122" s="551">
        <v>5</v>
      </c>
      <c r="BA122" s="526"/>
      <c r="BB122" s="526"/>
      <c r="BC122" s="526"/>
      <c r="BD122" s="526"/>
      <c r="BE122" s="526"/>
      <c r="BF122" s="527"/>
      <c r="BG122" s="70"/>
      <c r="BH122" s="70"/>
      <c r="BI122" s="551">
        <v>6</v>
      </c>
      <c r="BJ122" s="526"/>
      <c r="BK122" s="526"/>
      <c r="BL122" s="526"/>
      <c r="BM122" s="526"/>
      <c r="BN122" s="526"/>
      <c r="BO122" s="526"/>
      <c r="BP122" s="526"/>
      <c r="BQ122" s="527"/>
      <c r="BR122" s="551">
        <v>7</v>
      </c>
      <c r="BS122" s="526"/>
      <c r="BT122" s="526"/>
      <c r="BU122" s="526"/>
      <c r="BV122" s="526"/>
      <c r="BW122" s="526"/>
      <c r="BX122" s="526"/>
      <c r="BY122" s="526"/>
      <c r="BZ122" s="526"/>
      <c r="CA122" s="526"/>
      <c r="CB122" s="527"/>
      <c r="CC122" s="865">
        <v>8</v>
      </c>
      <c r="CD122" s="866"/>
      <c r="CE122" s="866"/>
      <c r="CF122" s="866"/>
      <c r="CG122" s="866"/>
      <c r="CH122" s="866"/>
      <c r="CI122" s="866"/>
      <c r="CJ122" s="866"/>
      <c r="CK122" s="866"/>
      <c r="CL122" s="866"/>
    </row>
    <row r="123" spans="1:127" s="31" customFormat="1" ht="40.15" customHeight="1">
      <c r="A123" s="672" t="s">
        <v>197</v>
      </c>
      <c r="B123" s="673"/>
      <c r="C123" s="673"/>
      <c r="D123" s="674"/>
      <c r="E123" s="459" t="s">
        <v>282</v>
      </c>
      <c r="F123" s="460"/>
      <c r="G123" s="460"/>
      <c r="H123" s="460"/>
      <c r="I123" s="460"/>
      <c r="J123" s="460"/>
      <c r="K123" s="460"/>
      <c r="L123" s="460"/>
      <c r="M123" s="460"/>
      <c r="N123" s="460"/>
      <c r="O123" s="460"/>
      <c r="P123" s="460"/>
      <c r="Q123" s="460"/>
      <c r="R123" s="460"/>
      <c r="S123" s="460"/>
      <c r="T123" s="460"/>
      <c r="U123" s="460"/>
      <c r="V123" s="460"/>
      <c r="W123" s="460"/>
      <c r="X123" s="460"/>
      <c r="Y123" s="460"/>
      <c r="Z123" s="460"/>
      <c r="AA123" s="460"/>
      <c r="AB123" s="460"/>
      <c r="AC123" s="460"/>
      <c r="AD123" s="460"/>
      <c r="AE123" s="460"/>
      <c r="AF123" s="460"/>
      <c r="AG123" s="460"/>
      <c r="AH123" s="460"/>
      <c r="AI123" s="460"/>
      <c r="AJ123" s="460"/>
      <c r="AK123" s="460"/>
      <c r="AL123" s="460"/>
      <c r="AM123" s="460"/>
      <c r="AN123" s="460"/>
      <c r="AO123" s="460"/>
      <c r="AP123" s="460"/>
      <c r="AQ123" s="460"/>
      <c r="AR123" s="460"/>
      <c r="AS123" s="460"/>
      <c r="AT123" s="460"/>
      <c r="AU123" s="460"/>
      <c r="AV123" s="460"/>
      <c r="AW123" s="460"/>
      <c r="AX123" s="460"/>
      <c r="AY123" s="461"/>
      <c r="AZ123" s="748"/>
      <c r="BA123" s="610"/>
      <c r="BB123" s="610"/>
      <c r="BC123" s="610"/>
      <c r="BD123" s="610"/>
      <c r="BE123" s="610"/>
      <c r="BF123" s="611"/>
      <c r="BG123" s="126"/>
      <c r="BH123" s="126"/>
      <c r="BI123" s="537">
        <v>23374</v>
      </c>
      <c r="BJ123" s="538"/>
      <c r="BK123" s="538"/>
      <c r="BL123" s="538"/>
      <c r="BM123" s="538"/>
      <c r="BN123" s="538"/>
      <c r="BO123" s="538"/>
      <c r="BP123" s="538"/>
      <c r="BQ123" s="539"/>
      <c r="BR123" s="537">
        <v>62258</v>
      </c>
      <c r="BS123" s="538"/>
      <c r="BT123" s="538"/>
      <c r="BU123" s="538"/>
      <c r="BV123" s="538"/>
      <c r="BW123" s="538"/>
      <c r="BX123" s="538"/>
      <c r="BY123" s="538"/>
      <c r="BZ123" s="538"/>
      <c r="CA123" s="538"/>
      <c r="CB123" s="539"/>
      <c r="CC123" s="407">
        <v>146057</v>
      </c>
      <c r="CD123" s="349"/>
      <c r="CE123" s="349"/>
      <c r="CF123" s="349"/>
      <c r="CG123" s="349"/>
      <c r="CH123" s="349"/>
      <c r="CI123" s="349"/>
      <c r="CJ123" s="349"/>
      <c r="CK123" s="349"/>
      <c r="CL123" s="349"/>
    </row>
    <row r="124" spans="1:127" s="31" customFormat="1" ht="15">
      <c r="A124" s="672"/>
      <c r="B124" s="673"/>
      <c r="C124" s="673"/>
      <c r="D124" s="674"/>
      <c r="E124" s="1036" t="s">
        <v>168</v>
      </c>
      <c r="F124" s="1050"/>
      <c r="G124" s="1050"/>
      <c r="H124" s="1050"/>
      <c r="I124" s="1050"/>
      <c r="J124" s="1050"/>
      <c r="K124" s="1050"/>
      <c r="L124" s="1050"/>
      <c r="M124" s="1050"/>
      <c r="N124" s="1050"/>
      <c r="O124" s="1050"/>
      <c r="P124" s="1050"/>
      <c r="Q124" s="1050"/>
      <c r="R124" s="1050"/>
      <c r="S124" s="1050"/>
      <c r="T124" s="1050"/>
      <c r="U124" s="1050"/>
      <c r="V124" s="1050"/>
      <c r="W124" s="1050"/>
      <c r="X124" s="1050"/>
      <c r="Y124" s="1050"/>
      <c r="Z124" s="1050"/>
      <c r="AA124" s="1050"/>
      <c r="AB124" s="1050"/>
      <c r="AC124" s="1050"/>
      <c r="AD124" s="1050"/>
      <c r="AE124" s="1050"/>
      <c r="AF124" s="1050"/>
      <c r="AG124" s="1050"/>
      <c r="AH124" s="1050"/>
      <c r="AI124" s="1050"/>
      <c r="AJ124" s="1050"/>
      <c r="AK124" s="1050"/>
      <c r="AL124" s="1050"/>
      <c r="AM124" s="1050"/>
      <c r="AN124" s="1050" t="s">
        <v>5</v>
      </c>
      <c r="AO124" s="1050"/>
      <c r="AP124" s="1050"/>
      <c r="AQ124" s="1050"/>
      <c r="AR124" s="1050"/>
      <c r="AS124" s="1050" t="s">
        <v>5</v>
      </c>
      <c r="AT124" s="1050"/>
      <c r="AU124" s="1050" t="s">
        <v>5</v>
      </c>
      <c r="AV124" s="1050"/>
      <c r="AW124" s="1050"/>
      <c r="AX124" s="1050"/>
      <c r="AY124" s="1051"/>
      <c r="AZ124" s="1052"/>
      <c r="BA124" s="1053"/>
      <c r="BB124" s="1053"/>
      <c r="BC124" s="1053" t="s">
        <v>5</v>
      </c>
      <c r="BD124" s="1053"/>
      <c r="BE124" s="1053"/>
      <c r="BF124" s="1054"/>
      <c r="BG124" s="127"/>
      <c r="BH124" s="127"/>
      <c r="BI124" s="542">
        <f>BI123</f>
        <v>23374</v>
      </c>
      <c r="BJ124" s="543"/>
      <c r="BK124" s="543"/>
      <c r="BL124" s="543"/>
      <c r="BM124" s="543"/>
      <c r="BN124" s="543"/>
      <c r="BO124" s="543"/>
      <c r="BP124" s="543"/>
      <c r="BQ124" s="544"/>
      <c r="BR124" s="542">
        <f>BR123</f>
        <v>62258</v>
      </c>
      <c r="BS124" s="543"/>
      <c r="BT124" s="543"/>
      <c r="BU124" s="543"/>
      <c r="BV124" s="543"/>
      <c r="BW124" s="543"/>
      <c r="BX124" s="543"/>
      <c r="BY124" s="543"/>
      <c r="BZ124" s="543"/>
      <c r="CA124" s="543"/>
      <c r="CB124" s="544"/>
      <c r="CC124" s="414">
        <f>CC123</f>
        <v>146057</v>
      </c>
      <c r="CD124" s="360"/>
      <c r="CE124" s="360"/>
      <c r="CF124" s="360"/>
      <c r="CG124" s="360"/>
      <c r="CH124" s="360"/>
      <c r="CI124" s="360"/>
      <c r="CJ124" s="360"/>
      <c r="CK124" s="360"/>
      <c r="CL124" s="360"/>
    </row>
    <row r="125" spans="1:127" s="31" customFormat="1" ht="15">
      <c r="A125" s="35"/>
      <c r="B125" s="35"/>
      <c r="C125" s="35"/>
      <c r="D125" s="3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DL125" s="37"/>
      <c r="DM125" s="37"/>
      <c r="DN125" s="37"/>
      <c r="DO125" s="37"/>
      <c r="DP125" s="37"/>
    </row>
    <row r="126" spans="1:127" s="31" customFormat="1" ht="15">
      <c r="A126" s="389" t="s">
        <v>161</v>
      </c>
      <c r="B126" s="389"/>
      <c r="C126" s="389"/>
      <c r="D126" s="389"/>
      <c r="E126" s="389"/>
      <c r="F126" s="389"/>
      <c r="G126" s="389"/>
      <c r="H126" s="389"/>
      <c r="I126" s="389"/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  <c r="T126" s="389"/>
      <c r="U126" s="389"/>
      <c r="V126" s="389"/>
      <c r="W126" s="389"/>
      <c r="X126" s="389"/>
      <c r="Y126" s="389"/>
      <c r="Z126" s="389"/>
      <c r="AA126" s="389"/>
      <c r="AB126" s="389"/>
      <c r="AC126" s="389"/>
      <c r="AD126" s="389"/>
      <c r="AE126" s="569" t="s">
        <v>549</v>
      </c>
      <c r="AF126" s="569"/>
      <c r="AG126" s="569"/>
      <c r="AH126" s="569"/>
      <c r="AI126" s="569"/>
      <c r="AJ126" s="569"/>
      <c r="AK126" s="569"/>
      <c r="AL126" s="569"/>
      <c r="AM126" s="569"/>
      <c r="AN126" s="569"/>
      <c r="AO126" s="569"/>
      <c r="AP126" s="569"/>
      <c r="AQ126" s="569"/>
      <c r="AR126" s="569"/>
      <c r="AS126" s="569"/>
      <c r="AT126" s="569"/>
      <c r="AU126" s="569"/>
      <c r="AV126" s="569"/>
      <c r="AW126" s="569"/>
      <c r="AX126" s="569"/>
      <c r="AY126" s="569"/>
      <c r="AZ126" s="569"/>
      <c r="BA126" s="569"/>
      <c r="BB126" s="569"/>
      <c r="BC126" s="569"/>
      <c r="BD126" s="569"/>
      <c r="BE126" s="569"/>
      <c r="BF126" s="569"/>
      <c r="BG126" s="569"/>
      <c r="BH126" s="569"/>
      <c r="BI126" s="569"/>
      <c r="BJ126" s="569"/>
      <c r="BK126" s="569"/>
      <c r="BL126" s="569"/>
      <c r="BM126" s="569"/>
      <c r="BN126" s="569"/>
      <c r="BO126" s="569"/>
      <c r="BP126" s="569"/>
      <c r="BQ126" s="569"/>
      <c r="BR126" s="569"/>
      <c r="BS126" s="569"/>
      <c r="BT126" s="569"/>
      <c r="BU126" s="569"/>
      <c r="BV126" s="569"/>
      <c r="BW126" s="569"/>
      <c r="BX126" s="569"/>
      <c r="BY126" s="569"/>
      <c r="BZ126" s="569"/>
      <c r="CA126" s="569"/>
      <c r="CB126" s="569"/>
    </row>
    <row r="127" spans="1:127" s="31" customFormat="1" ht="9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</row>
    <row r="128" spans="1:127" s="31" customFormat="1" ht="13.5" customHeight="1">
      <c r="A128" s="33" t="s">
        <v>162</v>
      </c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570" t="s">
        <v>172</v>
      </c>
      <c r="T128" s="570"/>
      <c r="U128" s="570"/>
      <c r="V128" s="570"/>
      <c r="W128" s="570"/>
      <c r="X128" s="570"/>
      <c r="Y128" s="570"/>
      <c r="Z128" s="570"/>
      <c r="AA128" s="570"/>
      <c r="AB128" s="570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AV128" s="570"/>
      <c r="AW128" s="570"/>
      <c r="AX128" s="570"/>
      <c r="AY128" s="570"/>
      <c r="AZ128" s="570"/>
      <c r="BA128" s="570"/>
      <c r="BB128" s="570"/>
      <c r="BC128" s="570"/>
      <c r="BD128" s="570"/>
      <c r="BE128" s="570"/>
      <c r="BF128" s="570"/>
      <c r="BG128" s="570"/>
      <c r="BH128" s="570"/>
      <c r="BI128" s="570"/>
      <c r="BJ128" s="570"/>
      <c r="BK128" s="570"/>
      <c r="BL128" s="570"/>
      <c r="BM128" s="570"/>
      <c r="BN128" s="570"/>
      <c r="BO128" s="570"/>
      <c r="BP128" s="570"/>
      <c r="BQ128" s="570"/>
      <c r="BR128" s="570"/>
      <c r="BS128" s="570"/>
      <c r="BT128" s="570"/>
      <c r="BU128" s="570"/>
      <c r="BV128" s="570"/>
      <c r="BW128" s="570"/>
      <c r="BX128" s="570"/>
      <c r="BY128" s="570"/>
      <c r="BZ128" s="570"/>
      <c r="CA128" s="570"/>
      <c r="CB128" s="570"/>
    </row>
    <row r="129" spans="1:127" s="31" customFormat="1" ht="6.6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</row>
    <row r="130" spans="1:127" s="31" customFormat="1" ht="46.9" customHeight="1">
      <c r="A130" s="33" t="s">
        <v>164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1119" t="s">
        <v>285</v>
      </c>
      <c r="AI130" s="1010"/>
      <c r="AJ130" s="1010"/>
      <c r="AK130" s="1010"/>
      <c r="AL130" s="1010"/>
      <c r="AM130" s="1010"/>
      <c r="AN130" s="1010"/>
      <c r="AO130" s="1010"/>
      <c r="AP130" s="1010"/>
      <c r="AQ130" s="1010"/>
      <c r="AR130" s="1010"/>
      <c r="AS130" s="1010"/>
      <c r="AT130" s="1010"/>
      <c r="AU130" s="1010"/>
      <c r="AV130" s="1010"/>
      <c r="AW130" s="1010"/>
      <c r="AX130" s="1010"/>
      <c r="AY130" s="1010"/>
      <c r="AZ130" s="1010"/>
      <c r="BA130" s="1010"/>
      <c r="BB130" s="1010"/>
      <c r="BC130" s="1010"/>
      <c r="BD130" s="1010"/>
      <c r="BE130" s="1010"/>
      <c r="BF130" s="1010"/>
      <c r="BG130" s="1010"/>
      <c r="BH130" s="1010"/>
      <c r="BI130" s="1010"/>
      <c r="BJ130" s="1010"/>
      <c r="BK130" s="1010"/>
      <c r="BL130" s="1010"/>
      <c r="BM130" s="1010"/>
      <c r="BN130" s="1010"/>
      <c r="BO130" s="1010"/>
      <c r="BP130" s="1010"/>
      <c r="BQ130" s="1010"/>
      <c r="BR130" s="1010"/>
      <c r="BS130" s="1010"/>
      <c r="BT130" s="1010"/>
      <c r="BU130" s="1010"/>
      <c r="BV130" s="1010"/>
      <c r="BW130" s="1010"/>
      <c r="BX130" s="1010"/>
      <c r="BY130" s="1010"/>
      <c r="BZ130" s="1010"/>
      <c r="CA130" s="1010"/>
      <c r="CB130" s="1010"/>
      <c r="CC130" s="1010"/>
      <c r="CD130" s="1010"/>
      <c r="CE130" s="1010"/>
      <c r="CF130" s="1010"/>
      <c r="CG130" s="1010"/>
      <c r="CH130" s="1010"/>
      <c r="CI130" s="1010"/>
      <c r="CJ130" s="1010"/>
      <c r="CK130" s="1010"/>
      <c r="CL130" s="1010"/>
      <c r="CM130" s="1010"/>
      <c r="CN130" s="1010"/>
      <c r="CO130" s="1010"/>
      <c r="CP130" s="1010"/>
      <c r="CQ130" s="1010"/>
      <c r="CR130" s="1010"/>
      <c r="CS130" s="1010"/>
      <c r="CT130" s="1010"/>
      <c r="CU130" s="1010"/>
      <c r="CV130" s="1010"/>
      <c r="CW130" s="1010"/>
      <c r="CX130" s="1010"/>
      <c r="CY130" s="1010"/>
      <c r="CZ130" s="1010"/>
      <c r="DA130" s="1010"/>
      <c r="DB130" s="1010"/>
      <c r="DC130" s="1010"/>
      <c r="DD130" s="1010"/>
      <c r="DE130" s="1010"/>
      <c r="DF130" s="1010"/>
      <c r="DG130" s="1010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</row>
    <row r="131" spans="1:127" s="31" customFormat="1" ht="12" customHeight="1">
      <c r="A131" s="33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</row>
    <row r="132" spans="1:127" s="31" customFormat="1" ht="17.25" customHeight="1">
      <c r="A132" s="389" t="s">
        <v>224</v>
      </c>
      <c r="B132" s="389"/>
      <c r="C132" s="389"/>
      <c r="D132" s="389"/>
      <c r="E132" s="389"/>
      <c r="F132" s="389"/>
      <c r="G132" s="389"/>
      <c r="H132" s="389"/>
      <c r="I132" s="389"/>
      <c r="J132" s="389"/>
      <c r="K132" s="389"/>
      <c r="L132" s="389"/>
      <c r="M132" s="389"/>
      <c r="N132" s="389"/>
      <c r="O132" s="389"/>
      <c r="P132" s="389"/>
      <c r="Q132" s="389"/>
      <c r="R132" s="389"/>
      <c r="S132" s="389"/>
      <c r="T132" s="389"/>
      <c r="U132" s="389"/>
      <c r="V132" s="389"/>
      <c r="W132" s="389"/>
      <c r="X132" s="389"/>
      <c r="Y132" s="389"/>
      <c r="Z132" s="389"/>
      <c r="AA132" s="389"/>
      <c r="AB132" s="389"/>
      <c r="AC132" s="389"/>
      <c r="AD132" s="389"/>
      <c r="AE132" s="389"/>
      <c r="AF132" s="389"/>
      <c r="AG132" s="389"/>
      <c r="AH132" s="389"/>
      <c r="AI132" s="389"/>
      <c r="AJ132" s="389"/>
      <c r="AK132" s="389"/>
      <c r="AL132" s="389"/>
      <c r="AM132" s="389"/>
      <c r="AN132" s="389"/>
      <c r="AO132" s="389"/>
      <c r="AP132" s="389"/>
      <c r="AQ132" s="389"/>
      <c r="AR132" s="389"/>
      <c r="AS132" s="389"/>
      <c r="AT132" s="389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389"/>
      <c r="BY132" s="389"/>
      <c r="BZ132" s="389"/>
      <c r="CA132" s="389"/>
      <c r="CB132" s="389"/>
    </row>
    <row r="133" spans="1:127" s="31" customFormat="1" ht="6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</row>
    <row r="134" spans="1:127" s="31" customFormat="1" ht="15" customHeight="1">
      <c r="A134" s="370" t="s">
        <v>187</v>
      </c>
      <c r="B134" s="371"/>
      <c r="C134" s="371"/>
      <c r="D134" s="372"/>
      <c r="E134" s="370" t="s">
        <v>166</v>
      </c>
      <c r="F134" s="518"/>
      <c r="G134" s="518"/>
      <c r="H134" s="518"/>
      <c r="I134" s="518"/>
      <c r="J134" s="518"/>
      <c r="K134" s="518"/>
      <c r="L134" s="518"/>
      <c r="M134" s="518"/>
      <c r="N134" s="518"/>
      <c r="O134" s="518"/>
      <c r="P134" s="518"/>
      <c r="Q134" s="518"/>
      <c r="R134" s="518"/>
      <c r="S134" s="518"/>
      <c r="T134" s="518"/>
      <c r="U134" s="518"/>
      <c r="V134" s="518"/>
      <c r="W134" s="518"/>
      <c r="X134" s="518"/>
      <c r="Y134" s="518"/>
      <c r="Z134" s="518"/>
      <c r="AA134" s="518"/>
      <c r="AB134" s="518"/>
      <c r="AC134" s="518"/>
      <c r="AD134" s="518"/>
      <c r="AE134" s="518"/>
      <c r="AF134" s="518"/>
      <c r="AG134" s="518"/>
      <c r="AH134" s="518"/>
      <c r="AI134" s="518"/>
      <c r="AJ134" s="518"/>
      <c r="AK134" s="518"/>
      <c r="AL134" s="518"/>
      <c r="AM134" s="518"/>
      <c r="AN134" s="518"/>
      <c r="AO134" s="518"/>
      <c r="AP134" s="518"/>
      <c r="AQ134" s="518"/>
      <c r="AR134" s="518"/>
      <c r="AS134" s="518"/>
      <c r="AT134" s="518"/>
      <c r="AU134" s="518"/>
      <c r="AV134" s="518"/>
      <c r="AW134" s="518"/>
      <c r="AX134" s="518"/>
      <c r="AY134" s="519"/>
      <c r="AZ134" s="808" t="s">
        <v>280</v>
      </c>
      <c r="BA134" s="808"/>
      <c r="BB134" s="808"/>
      <c r="BC134" s="808"/>
      <c r="BD134" s="808"/>
      <c r="BE134" s="340"/>
      <c r="BF134" s="340"/>
      <c r="BG134" s="113"/>
      <c r="BH134" s="113"/>
      <c r="BI134" s="808" t="s">
        <v>281</v>
      </c>
      <c r="BJ134" s="536"/>
      <c r="BK134" s="536"/>
      <c r="BL134" s="536"/>
      <c r="BM134" s="536"/>
      <c r="BN134" s="536"/>
      <c r="BO134" s="536"/>
      <c r="BP134" s="536"/>
      <c r="BQ134" s="536"/>
      <c r="BR134" s="536"/>
      <c r="BS134" s="536"/>
      <c r="BT134" s="536"/>
      <c r="BU134" s="536"/>
      <c r="BV134" s="536"/>
      <c r="BW134" s="536"/>
      <c r="BX134" s="536"/>
      <c r="BY134" s="536"/>
      <c r="BZ134" s="536"/>
      <c r="CA134" s="536"/>
      <c r="CB134" s="536"/>
      <c r="CC134" s="536"/>
      <c r="CD134" s="536"/>
      <c r="CE134" s="536"/>
      <c r="CF134" s="536"/>
      <c r="CG134" s="536"/>
      <c r="CH134" s="536"/>
      <c r="CI134" s="536"/>
      <c r="CJ134" s="536"/>
      <c r="CK134" s="536"/>
      <c r="CL134" s="536"/>
    </row>
    <row r="135" spans="1:127" s="31" customFormat="1" ht="15" customHeight="1">
      <c r="A135" s="373"/>
      <c r="B135" s="374"/>
      <c r="C135" s="374"/>
      <c r="D135" s="375"/>
      <c r="E135" s="520"/>
      <c r="F135" s="521"/>
      <c r="G135" s="521"/>
      <c r="H135" s="521"/>
      <c r="I135" s="521"/>
      <c r="J135" s="521"/>
      <c r="K135" s="521"/>
      <c r="L135" s="521"/>
      <c r="M135" s="521"/>
      <c r="N135" s="521"/>
      <c r="O135" s="521"/>
      <c r="P135" s="521"/>
      <c r="Q135" s="521"/>
      <c r="R135" s="521"/>
      <c r="S135" s="521"/>
      <c r="T135" s="521"/>
      <c r="U135" s="521"/>
      <c r="V135" s="521"/>
      <c r="W135" s="521"/>
      <c r="X135" s="521"/>
      <c r="Y135" s="521"/>
      <c r="Z135" s="521"/>
      <c r="AA135" s="521"/>
      <c r="AB135" s="521"/>
      <c r="AC135" s="521"/>
      <c r="AD135" s="521"/>
      <c r="AE135" s="521"/>
      <c r="AF135" s="521"/>
      <c r="AG135" s="521"/>
      <c r="AH135" s="521"/>
      <c r="AI135" s="521"/>
      <c r="AJ135" s="521"/>
      <c r="AK135" s="521"/>
      <c r="AL135" s="521"/>
      <c r="AM135" s="521"/>
      <c r="AN135" s="521"/>
      <c r="AO135" s="521"/>
      <c r="AP135" s="521"/>
      <c r="AQ135" s="521"/>
      <c r="AR135" s="521"/>
      <c r="AS135" s="521"/>
      <c r="AT135" s="521"/>
      <c r="AU135" s="521"/>
      <c r="AV135" s="521"/>
      <c r="AW135" s="521"/>
      <c r="AX135" s="521"/>
      <c r="AY135" s="522"/>
      <c r="AZ135" s="808"/>
      <c r="BA135" s="808"/>
      <c r="BB135" s="808"/>
      <c r="BC135" s="808"/>
      <c r="BD135" s="808"/>
      <c r="BE135" s="340"/>
      <c r="BF135" s="340"/>
      <c r="BG135" s="113"/>
      <c r="BH135" s="113"/>
      <c r="BI135" s="808" t="s">
        <v>276</v>
      </c>
      <c r="BJ135" s="340"/>
      <c r="BK135" s="340"/>
      <c r="BL135" s="340"/>
      <c r="BM135" s="340"/>
      <c r="BN135" s="340"/>
      <c r="BO135" s="340"/>
      <c r="BP135" s="340"/>
      <c r="BQ135" s="340"/>
      <c r="BR135" s="808" t="s">
        <v>274</v>
      </c>
      <c r="BS135" s="1079"/>
      <c r="BT135" s="1079"/>
      <c r="BU135" s="1079"/>
      <c r="BV135" s="1079"/>
      <c r="BW135" s="1079"/>
      <c r="BX135" s="1079"/>
      <c r="BY135" s="1079"/>
      <c r="BZ135" s="1079"/>
      <c r="CA135" s="1079"/>
      <c r="CB135" s="1079"/>
      <c r="CC135" s="1079"/>
      <c r="CD135" s="1079"/>
      <c r="CE135" s="1079"/>
      <c r="CF135" s="1079"/>
      <c r="CG135" s="1079"/>
      <c r="CH135" s="1079"/>
      <c r="CI135" s="1079"/>
      <c r="CJ135" s="1079"/>
      <c r="CK135" s="1079"/>
      <c r="CL135" s="1079"/>
    </row>
    <row r="136" spans="1:127" s="31" customFormat="1" ht="15" customHeight="1">
      <c r="A136" s="376"/>
      <c r="B136" s="377"/>
      <c r="C136" s="377"/>
      <c r="D136" s="378"/>
      <c r="E136" s="523"/>
      <c r="F136" s="524"/>
      <c r="G136" s="524"/>
      <c r="H136" s="524"/>
      <c r="I136" s="524"/>
      <c r="J136" s="524"/>
      <c r="K136" s="524"/>
      <c r="L136" s="524"/>
      <c r="M136" s="524"/>
      <c r="N136" s="524"/>
      <c r="O136" s="524"/>
      <c r="P136" s="524"/>
      <c r="Q136" s="524"/>
      <c r="R136" s="524"/>
      <c r="S136" s="524"/>
      <c r="T136" s="524"/>
      <c r="U136" s="524"/>
      <c r="V136" s="524"/>
      <c r="W136" s="524"/>
      <c r="X136" s="524"/>
      <c r="Y136" s="524"/>
      <c r="Z136" s="524"/>
      <c r="AA136" s="524"/>
      <c r="AB136" s="524"/>
      <c r="AC136" s="524"/>
      <c r="AD136" s="524"/>
      <c r="AE136" s="524"/>
      <c r="AF136" s="524"/>
      <c r="AG136" s="524"/>
      <c r="AH136" s="524"/>
      <c r="AI136" s="524"/>
      <c r="AJ136" s="524"/>
      <c r="AK136" s="524"/>
      <c r="AL136" s="524"/>
      <c r="AM136" s="524"/>
      <c r="AN136" s="524"/>
      <c r="AO136" s="524"/>
      <c r="AP136" s="524"/>
      <c r="AQ136" s="524"/>
      <c r="AR136" s="524"/>
      <c r="AS136" s="524"/>
      <c r="AT136" s="524"/>
      <c r="AU136" s="524"/>
      <c r="AV136" s="524"/>
      <c r="AW136" s="524"/>
      <c r="AX136" s="524"/>
      <c r="AY136" s="525"/>
      <c r="AZ136" s="808"/>
      <c r="BA136" s="808"/>
      <c r="BB136" s="808"/>
      <c r="BC136" s="808"/>
      <c r="BD136" s="808"/>
      <c r="BE136" s="340"/>
      <c r="BF136" s="340"/>
      <c r="BG136" s="113"/>
      <c r="BH136" s="113"/>
      <c r="BI136" s="340"/>
      <c r="BJ136" s="340"/>
      <c r="BK136" s="340"/>
      <c r="BL136" s="340"/>
      <c r="BM136" s="340"/>
      <c r="BN136" s="340"/>
      <c r="BO136" s="340"/>
      <c r="BP136" s="340"/>
      <c r="BQ136" s="340"/>
      <c r="BR136" s="808" t="s">
        <v>485</v>
      </c>
      <c r="BS136" s="808"/>
      <c r="BT136" s="808"/>
      <c r="BU136" s="808"/>
      <c r="BV136" s="808"/>
      <c r="BW136" s="808"/>
      <c r="BX136" s="808"/>
      <c r="BY136" s="808"/>
      <c r="BZ136" s="808"/>
      <c r="CA136" s="808"/>
      <c r="CB136" s="808"/>
      <c r="CC136" s="895" t="s">
        <v>518</v>
      </c>
      <c r="CD136" s="535"/>
      <c r="CE136" s="535"/>
      <c r="CF136" s="535"/>
      <c r="CG136" s="535"/>
      <c r="CH136" s="535"/>
      <c r="CI136" s="535"/>
      <c r="CJ136" s="535"/>
      <c r="CK136" s="535"/>
      <c r="CL136" s="535"/>
    </row>
    <row r="137" spans="1:127" s="31" customFormat="1" ht="15">
      <c r="A137" s="361">
        <v>1</v>
      </c>
      <c r="B137" s="362"/>
      <c r="C137" s="362"/>
      <c r="D137" s="363"/>
      <c r="E137" s="361">
        <v>2</v>
      </c>
      <c r="F137" s="526"/>
      <c r="G137" s="526"/>
      <c r="H137" s="526"/>
      <c r="I137" s="526"/>
      <c r="J137" s="526"/>
      <c r="K137" s="526"/>
      <c r="L137" s="526"/>
      <c r="M137" s="526"/>
      <c r="N137" s="526"/>
      <c r="O137" s="526"/>
      <c r="P137" s="526"/>
      <c r="Q137" s="526"/>
      <c r="R137" s="526"/>
      <c r="S137" s="526"/>
      <c r="T137" s="526"/>
      <c r="U137" s="526"/>
      <c r="V137" s="526"/>
      <c r="W137" s="526"/>
      <c r="X137" s="526"/>
      <c r="Y137" s="526"/>
      <c r="Z137" s="526"/>
      <c r="AA137" s="526"/>
      <c r="AB137" s="526"/>
      <c r="AC137" s="526"/>
      <c r="AD137" s="526"/>
      <c r="AE137" s="526"/>
      <c r="AF137" s="526"/>
      <c r="AG137" s="526"/>
      <c r="AH137" s="526"/>
      <c r="AI137" s="526"/>
      <c r="AJ137" s="526"/>
      <c r="AK137" s="526"/>
      <c r="AL137" s="526"/>
      <c r="AM137" s="526"/>
      <c r="AN137" s="526"/>
      <c r="AO137" s="526"/>
      <c r="AP137" s="526"/>
      <c r="AQ137" s="526"/>
      <c r="AR137" s="526"/>
      <c r="AS137" s="526"/>
      <c r="AT137" s="526"/>
      <c r="AU137" s="526"/>
      <c r="AV137" s="526"/>
      <c r="AW137" s="526"/>
      <c r="AX137" s="526"/>
      <c r="AY137" s="527"/>
      <c r="AZ137" s="551">
        <v>5</v>
      </c>
      <c r="BA137" s="526"/>
      <c r="BB137" s="526"/>
      <c r="BC137" s="526"/>
      <c r="BD137" s="526"/>
      <c r="BE137" s="526"/>
      <c r="BF137" s="527"/>
      <c r="BG137" s="70"/>
      <c r="BH137" s="70"/>
      <c r="BI137" s="551">
        <v>6</v>
      </c>
      <c r="BJ137" s="526"/>
      <c r="BK137" s="526"/>
      <c r="BL137" s="526"/>
      <c r="BM137" s="526"/>
      <c r="BN137" s="526"/>
      <c r="BO137" s="526"/>
      <c r="BP137" s="526"/>
      <c r="BQ137" s="527"/>
      <c r="BR137" s="551">
        <v>7</v>
      </c>
      <c r="BS137" s="526"/>
      <c r="BT137" s="526"/>
      <c r="BU137" s="526"/>
      <c r="BV137" s="526"/>
      <c r="BW137" s="526"/>
      <c r="BX137" s="526"/>
      <c r="BY137" s="526"/>
      <c r="BZ137" s="526"/>
      <c r="CA137" s="526"/>
      <c r="CB137" s="527"/>
      <c r="CC137" s="865">
        <v>8</v>
      </c>
      <c r="CD137" s="866"/>
      <c r="CE137" s="866"/>
      <c r="CF137" s="866"/>
      <c r="CG137" s="866"/>
      <c r="CH137" s="866"/>
      <c r="CI137" s="866"/>
      <c r="CJ137" s="866"/>
      <c r="CK137" s="866"/>
      <c r="CL137" s="866"/>
    </row>
    <row r="138" spans="1:127" s="31" customFormat="1" ht="44.45" customHeight="1">
      <c r="A138" s="672" t="s">
        <v>197</v>
      </c>
      <c r="B138" s="673"/>
      <c r="C138" s="673"/>
      <c r="D138" s="674"/>
      <c r="E138" s="459" t="s">
        <v>282</v>
      </c>
      <c r="F138" s="460"/>
      <c r="G138" s="460"/>
      <c r="H138" s="460"/>
      <c r="I138" s="460"/>
      <c r="J138" s="460"/>
      <c r="K138" s="460"/>
      <c r="L138" s="460"/>
      <c r="M138" s="460"/>
      <c r="N138" s="460"/>
      <c r="O138" s="460"/>
      <c r="P138" s="460"/>
      <c r="Q138" s="460"/>
      <c r="R138" s="460"/>
      <c r="S138" s="460"/>
      <c r="T138" s="460"/>
      <c r="U138" s="460"/>
      <c r="V138" s="460"/>
      <c r="W138" s="460"/>
      <c r="X138" s="460"/>
      <c r="Y138" s="460"/>
      <c r="Z138" s="460"/>
      <c r="AA138" s="460"/>
      <c r="AB138" s="460"/>
      <c r="AC138" s="460"/>
      <c r="AD138" s="460"/>
      <c r="AE138" s="460"/>
      <c r="AF138" s="460"/>
      <c r="AG138" s="460"/>
      <c r="AH138" s="460"/>
      <c r="AI138" s="460"/>
      <c r="AJ138" s="460"/>
      <c r="AK138" s="460"/>
      <c r="AL138" s="460"/>
      <c r="AM138" s="460"/>
      <c r="AN138" s="460"/>
      <c r="AO138" s="460"/>
      <c r="AP138" s="460"/>
      <c r="AQ138" s="460"/>
      <c r="AR138" s="460"/>
      <c r="AS138" s="460"/>
      <c r="AT138" s="460"/>
      <c r="AU138" s="460"/>
      <c r="AV138" s="460"/>
      <c r="AW138" s="460"/>
      <c r="AX138" s="460"/>
      <c r="AY138" s="461"/>
      <c r="AZ138" s="748"/>
      <c r="BA138" s="610"/>
      <c r="BB138" s="610"/>
      <c r="BC138" s="610"/>
      <c r="BD138" s="610"/>
      <c r="BE138" s="610"/>
      <c r="BF138" s="611"/>
      <c r="BG138" s="126"/>
      <c r="BH138" s="126"/>
      <c r="BI138" s="537">
        <v>23374</v>
      </c>
      <c r="BJ138" s="538"/>
      <c r="BK138" s="538"/>
      <c r="BL138" s="538"/>
      <c r="BM138" s="538"/>
      <c r="BN138" s="538"/>
      <c r="BO138" s="538"/>
      <c r="BP138" s="538"/>
      <c r="BQ138" s="539"/>
      <c r="BR138" s="537">
        <v>62258</v>
      </c>
      <c r="BS138" s="538"/>
      <c r="BT138" s="538"/>
      <c r="BU138" s="538"/>
      <c r="BV138" s="538"/>
      <c r="BW138" s="538"/>
      <c r="BX138" s="538"/>
      <c r="BY138" s="538"/>
      <c r="BZ138" s="538"/>
      <c r="CA138" s="538"/>
      <c r="CB138" s="539"/>
      <c r="CC138" s="407">
        <v>146057</v>
      </c>
      <c r="CD138" s="349"/>
      <c r="CE138" s="349"/>
      <c r="CF138" s="349"/>
      <c r="CG138" s="349"/>
      <c r="CH138" s="349"/>
      <c r="CI138" s="349"/>
      <c r="CJ138" s="349"/>
      <c r="CK138" s="349"/>
      <c r="CL138" s="349"/>
    </row>
    <row r="139" spans="1:127" s="31" customFormat="1" ht="15">
      <c r="A139" s="672"/>
      <c r="B139" s="673"/>
      <c r="C139" s="673"/>
      <c r="D139" s="674"/>
      <c r="E139" s="1036" t="s">
        <v>168</v>
      </c>
      <c r="F139" s="1050"/>
      <c r="G139" s="1050"/>
      <c r="H139" s="1050"/>
      <c r="I139" s="1050"/>
      <c r="J139" s="1050"/>
      <c r="K139" s="1050"/>
      <c r="L139" s="1050"/>
      <c r="M139" s="1050"/>
      <c r="N139" s="1050"/>
      <c r="O139" s="1050"/>
      <c r="P139" s="1050"/>
      <c r="Q139" s="1050"/>
      <c r="R139" s="1050"/>
      <c r="S139" s="1050"/>
      <c r="T139" s="1050"/>
      <c r="U139" s="1050"/>
      <c r="V139" s="1050"/>
      <c r="W139" s="1050"/>
      <c r="X139" s="1050"/>
      <c r="Y139" s="1050"/>
      <c r="Z139" s="1050"/>
      <c r="AA139" s="1050"/>
      <c r="AB139" s="1050"/>
      <c r="AC139" s="1050"/>
      <c r="AD139" s="1050"/>
      <c r="AE139" s="1050"/>
      <c r="AF139" s="1050"/>
      <c r="AG139" s="1050"/>
      <c r="AH139" s="1050"/>
      <c r="AI139" s="1050"/>
      <c r="AJ139" s="1050"/>
      <c r="AK139" s="1050"/>
      <c r="AL139" s="1050"/>
      <c r="AM139" s="1050"/>
      <c r="AN139" s="1050" t="s">
        <v>5</v>
      </c>
      <c r="AO139" s="1050"/>
      <c r="AP139" s="1050"/>
      <c r="AQ139" s="1050"/>
      <c r="AR139" s="1050"/>
      <c r="AS139" s="1050" t="s">
        <v>5</v>
      </c>
      <c r="AT139" s="1050"/>
      <c r="AU139" s="1050" t="s">
        <v>5</v>
      </c>
      <c r="AV139" s="1050"/>
      <c r="AW139" s="1050"/>
      <c r="AX139" s="1050"/>
      <c r="AY139" s="1051"/>
      <c r="AZ139" s="1052"/>
      <c r="BA139" s="1053"/>
      <c r="BB139" s="1053"/>
      <c r="BC139" s="1053" t="s">
        <v>5</v>
      </c>
      <c r="BD139" s="1053"/>
      <c r="BE139" s="1053"/>
      <c r="BF139" s="1054"/>
      <c r="BG139" s="127"/>
      <c r="BH139" s="127"/>
      <c r="BI139" s="542">
        <f>BI138</f>
        <v>23374</v>
      </c>
      <c r="BJ139" s="543"/>
      <c r="BK139" s="543"/>
      <c r="BL139" s="543"/>
      <c r="BM139" s="543"/>
      <c r="BN139" s="543"/>
      <c r="BO139" s="543"/>
      <c r="BP139" s="543"/>
      <c r="BQ139" s="544"/>
      <c r="BR139" s="542">
        <f>BR138</f>
        <v>62258</v>
      </c>
      <c r="BS139" s="543"/>
      <c r="BT139" s="543"/>
      <c r="BU139" s="543"/>
      <c r="BV139" s="543"/>
      <c r="BW139" s="543"/>
      <c r="BX139" s="543"/>
      <c r="BY139" s="543"/>
      <c r="BZ139" s="543"/>
      <c r="CA139" s="543"/>
      <c r="CB139" s="544"/>
      <c r="CC139" s="414">
        <f>CC138</f>
        <v>146057</v>
      </c>
      <c r="CD139" s="360"/>
      <c r="CE139" s="360"/>
      <c r="CF139" s="360"/>
      <c r="CG139" s="360"/>
      <c r="CH139" s="360"/>
      <c r="CI139" s="360"/>
      <c r="CJ139" s="360"/>
      <c r="CK139" s="360"/>
      <c r="CL139" s="360"/>
    </row>
    <row r="140" spans="1:127" s="31" customFormat="1" ht="15"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</row>
    <row r="141" spans="1:127" s="71" customFormat="1" ht="14.25">
      <c r="A141" s="422" t="s">
        <v>228</v>
      </c>
      <c r="B141" s="422"/>
      <c r="C141" s="422"/>
      <c r="D141" s="422"/>
      <c r="E141" s="422"/>
      <c r="F141" s="422"/>
      <c r="G141" s="422"/>
      <c r="H141" s="422"/>
      <c r="I141" s="422"/>
      <c r="J141" s="422"/>
      <c r="K141" s="422"/>
      <c r="L141" s="422"/>
      <c r="M141" s="422"/>
      <c r="N141" s="422"/>
      <c r="O141" s="422"/>
      <c r="P141" s="422"/>
      <c r="Q141" s="422"/>
      <c r="R141" s="422"/>
      <c r="S141" s="422"/>
      <c r="T141" s="422"/>
      <c r="U141" s="422"/>
      <c r="V141" s="422"/>
      <c r="W141" s="422"/>
      <c r="X141" s="422"/>
      <c r="Y141" s="422"/>
      <c r="Z141" s="422"/>
      <c r="AA141" s="422"/>
      <c r="AB141" s="422"/>
      <c r="AC141" s="422"/>
      <c r="AD141" s="422"/>
      <c r="AE141" s="422"/>
      <c r="AF141" s="422"/>
      <c r="AG141" s="422"/>
      <c r="AH141" s="422"/>
      <c r="AI141" s="422"/>
      <c r="AJ141" s="422"/>
      <c r="AK141" s="422"/>
      <c r="AL141" s="422"/>
      <c r="AM141" s="422"/>
      <c r="AN141" s="422"/>
      <c r="AO141" s="422"/>
      <c r="AP141" s="422"/>
      <c r="AQ141" s="422"/>
      <c r="AR141" s="422"/>
      <c r="AS141" s="422"/>
      <c r="AT141" s="422"/>
      <c r="AU141" s="422"/>
      <c r="AV141" s="422"/>
      <c r="AW141" s="422"/>
      <c r="AX141" s="422"/>
      <c r="AY141" s="422"/>
      <c r="AZ141" s="422"/>
      <c r="BA141" s="422"/>
      <c r="BB141" s="422"/>
      <c r="BC141" s="422"/>
      <c r="BD141" s="422"/>
      <c r="BE141" s="422"/>
      <c r="BF141" s="422"/>
      <c r="BG141" s="422"/>
      <c r="BH141" s="422"/>
      <c r="BI141" s="422"/>
      <c r="BJ141" s="422"/>
      <c r="BK141" s="422"/>
      <c r="BL141" s="422"/>
      <c r="BM141" s="422"/>
      <c r="BN141" s="422"/>
      <c r="BO141" s="422"/>
      <c r="BP141" s="422"/>
      <c r="BQ141" s="422"/>
      <c r="BR141" s="422"/>
      <c r="BS141" s="422"/>
      <c r="BT141" s="422"/>
      <c r="BU141" s="422"/>
      <c r="BV141" s="422"/>
      <c r="BW141" s="422"/>
      <c r="BX141" s="422"/>
      <c r="BY141" s="422"/>
      <c r="BZ141" s="422"/>
      <c r="CA141" s="422"/>
      <c r="CB141" s="422"/>
    </row>
    <row r="142" spans="1:127" s="71" customFormat="1" ht="14.25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  <c r="BR142" s="119"/>
      <c r="BS142" s="119"/>
      <c r="BT142" s="119"/>
      <c r="BU142" s="119"/>
      <c r="BV142" s="119"/>
      <c r="BW142" s="119"/>
      <c r="BX142" s="119"/>
      <c r="BY142" s="119"/>
      <c r="BZ142" s="119"/>
      <c r="CA142" s="119"/>
      <c r="CB142" s="119"/>
    </row>
    <row r="143" spans="1:127" s="71" customFormat="1" ht="14.25">
      <c r="A143" s="120" t="s">
        <v>162</v>
      </c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504" t="s">
        <v>172</v>
      </c>
      <c r="T143" s="504"/>
      <c r="U143" s="504"/>
      <c r="V143" s="504"/>
      <c r="W143" s="504"/>
      <c r="X143" s="504"/>
      <c r="Y143" s="504"/>
      <c r="Z143" s="504"/>
      <c r="AA143" s="504"/>
      <c r="AB143" s="504"/>
      <c r="AC143" s="504"/>
      <c r="AD143" s="504"/>
      <c r="AE143" s="504"/>
      <c r="AF143" s="504"/>
      <c r="AG143" s="504"/>
      <c r="AH143" s="504"/>
      <c r="AI143" s="504"/>
      <c r="AJ143" s="504"/>
      <c r="AK143" s="504"/>
      <c r="AL143" s="504"/>
      <c r="AM143" s="504"/>
      <c r="AN143" s="504"/>
      <c r="AO143" s="504"/>
      <c r="AP143" s="504"/>
      <c r="AQ143" s="504"/>
      <c r="AR143" s="504"/>
      <c r="AS143" s="504"/>
      <c r="AT143" s="504"/>
      <c r="AU143" s="504"/>
      <c r="AV143" s="504"/>
      <c r="AW143" s="504"/>
      <c r="AX143" s="504"/>
      <c r="AY143" s="504"/>
      <c r="AZ143" s="504"/>
      <c r="BA143" s="504"/>
      <c r="BB143" s="504"/>
      <c r="BC143" s="504"/>
      <c r="BD143" s="504"/>
      <c r="BE143" s="504"/>
      <c r="BF143" s="504"/>
      <c r="BG143" s="504"/>
      <c r="BH143" s="504"/>
      <c r="BI143" s="504"/>
      <c r="BJ143" s="504"/>
      <c r="BK143" s="504"/>
      <c r="BL143" s="504"/>
      <c r="BM143" s="504"/>
      <c r="BN143" s="504"/>
      <c r="BO143" s="504"/>
      <c r="BP143" s="504"/>
      <c r="BQ143" s="504"/>
      <c r="BR143" s="504"/>
      <c r="BS143" s="504"/>
      <c r="BT143" s="504"/>
      <c r="BU143" s="504"/>
      <c r="BV143" s="504"/>
      <c r="BW143" s="504"/>
      <c r="BX143" s="504"/>
      <c r="BY143" s="504"/>
      <c r="BZ143" s="504"/>
      <c r="CA143" s="504"/>
      <c r="CB143" s="504"/>
      <c r="CD143" s="72"/>
    </row>
    <row r="144" spans="1:127" s="71" customFormat="1" ht="14.25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I144" s="119"/>
      <c r="BJ144" s="119"/>
      <c r="BK144" s="119"/>
      <c r="BL144" s="119"/>
      <c r="BM144" s="119"/>
      <c r="BN144" s="119"/>
      <c r="BO144" s="119"/>
      <c r="BP144" s="119"/>
      <c r="BQ144" s="119"/>
      <c r="BR144" s="119"/>
      <c r="BS144" s="119"/>
      <c r="BT144" s="119"/>
      <c r="BU144" s="119"/>
      <c r="BV144" s="119"/>
      <c r="BW144" s="119"/>
      <c r="BX144" s="119"/>
      <c r="BY144" s="119"/>
      <c r="BZ144" s="119"/>
      <c r="CA144" s="119"/>
      <c r="CB144" s="119"/>
    </row>
    <row r="145" spans="1:122" s="71" customFormat="1" ht="14.25">
      <c r="A145" s="503" t="s">
        <v>161</v>
      </c>
      <c r="B145" s="503"/>
      <c r="C145" s="503"/>
      <c r="D145" s="503"/>
      <c r="E145" s="503"/>
      <c r="F145" s="503"/>
      <c r="G145" s="503"/>
      <c r="H145" s="503"/>
      <c r="I145" s="503"/>
      <c r="J145" s="503"/>
      <c r="K145" s="503"/>
      <c r="L145" s="503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  <c r="AA145" s="503"/>
      <c r="AB145" s="503"/>
      <c r="AC145" s="503"/>
      <c r="AD145" s="503"/>
      <c r="AE145" s="504" t="s">
        <v>322</v>
      </c>
      <c r="AF145" s="504"/>
      <c r="AG145" s="504"/>
      <c r="AH145" s="504"/>
      <c r="AI145" s="504"/>
      <c r="AJ145" s="504"/>
      <c r="AK145" s="504"/>
      <c r="AL145" s="504"/>
      <c r="AM145" s="504"/>
      <c r="AN145" s="504"/>
      <c r="AO145" s="504"/>
      <c r="AP145" s="504"/>
      <c r="AQ145" s="504"/>
      <c r="AR145" s="504"/>
      <c r="AS145" s="504"/>
      <c r="AT145" s="504"/>
      <c r="AU145" s="504"/>
      <c r="AV145" s="504"/>
      <c r="AW145" s="504"/>
      <c r="AX145" s="504"/>
      <c r="AY145" s="504"/>
      <c r="AZ145" s="504"/>
      <c r="BA145" s="504"/>
      <c r="BB145" s="504"/>
      <c r="BC145" s="504"/>
      <c r="BD145" s="504"/>
      <c r="BE145" s="504"/>
      <c r="BF145" s="504"/>
      <c r="BG145" s="504"/>
      <c r="BH145" s="504"/>
      <c r="BI145" s="504"/>
      <c r="BJ145" s="504"/>
      <c r="BK145" s="504"/>
      <c r="BL145" s="504"/>
      <c r="BM145" s="504"/>
      <c r="BN145" s="504"/>
      <c r="BO145" s="504"/>
      <c r="BP145" s="504"/>
      <c r="BQ145" s="504"/>
      <c r="BR145" s="504"/>
      <c r="BS145" s="504"/>
      <c r="BT145" s="504"/>
      <c r="BU145" s="504"/>
      <c r="BV145" s="504"/>
      <c r="BW145" s="504"/>
      <c r="BX145" s="504"/>
      <c r="BY145" s="504"/>
      <c r="BZ145" s="504"/>
      <c r="CA145" s="504"/>
      <c r="CB145" s="504"/>
    </row>
    <row r="146" spans="1:122" s="71" customFormat="1" ht="14.25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</row>
    <row r="147" spans="1:122" s="71" customFormat="1" ht="54.6" customHeight="1">
      <c r="A147" s="120" t="s">
        <v>164</v>
      </c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18" t="s">
        <v>286</v>
      </c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  <c r="CF147" s="296"/>
      <c r="CG147" s="296"/>
      <c r="CH147" s="296"/>
      <c r="CI147" s="296"/>
      <c r="CJ147" s="296"/>
      <c r="CK147" s="296"/>
      <c r="CL147" s="296"/>
      <c r="CM147" s="296"/>
      <c r="CN147" s="296"/>
      <c r="CO147" s="296"/>
      <c r="CP147" s="296"/>
      <c r="CQ147" s="296"/>
      <c r="CR147" s="296"/>
      <c r="CS147" s="296"/>
      <c r="CT147" s="296"/>
      <c r="CU147" s="296"/>
      <c r="CV147" s="296"/>
      <c r="CW147" s="296"/>
      <c r="CX147" s="296"/>
      <c r="CY147" s="296"/>
      <c r="CZ147" s="296"/>
      <c r="DA147" s="296"/>
      <c r="DB147" s="296"/>
      <c r="DC147" s="296"/>
      <c r="DD147" s="296"/>
      <c r="DE147" s="296"/>
      <c r="DF147" s="296"/>
      <c r="DG147" s="296"/>
      <c r="DH147" s="105"/>
      <c r="DI147" s="105"/>
      <c r="DJ147" s="105"/>
      <c r="DK147" s="105"/>
      <c r="DL147" s="105"/>
      <c r="DM147" s="105"/>
      <c r="DN147" s="105"/>
      <c r="DO147" s="105"/>
      <c r="DP147" s="105"/>
      <c r="DQ147" s="105"/>
      <c r="DR147" s="105"/>
    </row>
    <row r="148" spans="1:122" s="71" customFormat="1" ht="13.15" customHeight="1">
      <c r="A148" s="120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</row>
    <row r="149" spans="1:122" s="75" customFormat="1" ht="17.25" customHeight="1">
      <c r="A149" s="422" t="s">
        <v>287</v>
      </c>
      <c r="B149" s="422"/>
      <c r="C149" s="422"/>
      <c r="D149" s="422"/>
      <c r="E149" s="422"/>
      <c r="F149" s="422"/>
      <c r="G149" s="422"/>
      <c r="H149" s="422"/>
      <c r="I149" s="422"/>
      <c r="J149" s="422"/>
      <c r="K149" s="422"/>
      <c r="L149" s="422"/>
      <c r="M149" s="422"/>
      <c r="N149" s="422"/>
      <c r="O149" s="422"/>
      <c r="P149" s="422"/>
      <c r="Q149" s="422"/>
      <c r="R149" s="422"/>
      <c r="S149" s="422"/>
      <c r="T149" s="422"/>
      <c r="U149" s="422"/>
      <c r="V149" s="422"/>
      <c r="W149" s="422"/>
      <c r="X149" s="422"/>
      <c r="Y149" s="422"/>
      <c r="Z149" s="422"/>
      <c r="AA149" s="422"/>
      <c r="AB149" s="422"/>
      <c r="AC149" s="422"/>
      <c r="AD149" s="422"/>
      <c r="AE149" s="422"/>
      <c r="AF149" s="422"/>
      <c r="AG149" s="422"/>
      <c r="AH149" s="422"/>
      <c r="AI149" s="422"/>
      <c r="AJ149" s="422"/>
      <c r="AK149" s="422"/>
      <c r="AL149" s="422"/>
      <c r="AM149" s="422"/>
      <c r="AN149" s="422"/>
      <c r="AO149" s="422"/>
      <c r="AP149" s="422"/>
      <c r="AQ149" s="422"/>
      <c r="AR149" s="422"/>
      <c r="AS149" s="422"/>
      <c r="AT149" s="422"/>
      <c r="AU149" s="422"/>
      <c r="AV149" s="422"/>
      <c r="AW149" s="422"/>
      <c r="AX149" s="422"/>
      <c r="AY149" s="422"/>
      <c r="AZ149" s="422"/>
      <c r="BA149" s="422"/>
      <c r="BB149" s="422"/>
      <c r="BC149" s="422"/>
      <c r="BD149" s="422"/>
      <c r="BE149" s="422"/>
      <c r="BF149" s="422"/>
      <c r="BG149" s="422"/>
      <c r="BH149" s="422"/>
      <c r="BI149" s="422"/>
      <c r="BJ149" s="422"/>
      <c r="BK149" s="422"/>
      <c r="BL149" s="422"/>
      <c r="BM149" s="422"/>
      <c r="BN149" s="422"/>
      <c r="BO149" s="422"/>
      <c r="BP149" s="422"/>
      <c r="BQ149" s="422"/>
      <c r="BR149" s="422"/>
      <c r="BS149" s="422"/>
      <c r="BT149" s="422"/>
      <c r="BU149" s="422"/>
      <c r="BV149" s="422"/>
      <c r="BW149" s="422"/>
      <c r="BX149" s="422"/>
      <c r="BY149" s="422"/>
      <c r="BZ149" s="422"/>
      <c r="CA149" s="422"/>
      <c r="CB149" s="422"/>
    </row>
    <row r="150" spans="1:122" s="75" customFormat="1" ht="17.25" customHeight="1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9"/>
      <c r="BR150" s="119"/>
      <c r="BS150" s="119"/>
      <c r="BT150" s="119"/>
      <c r="BU150" s="119"/>
      <c r="BV150" s="119"/>
      <c r="BW150" s="119"/>
      <c r="BX150" s="119"/>
      <c r="BY150" s="119"/>
      <c r="BZ150" s="119"/>
      <c r="CA150" s="119"/>
      <c r="CB150" s="119"/>
    </row>
    <row r="151" spans="1:122" ht="15" customHeight="1">
      <c r="A151" s="370" t="s">
        <v>187</v>
      </c>
      <c r="B151" s="371"/>
      <c r="C151" s="371"/>
      <c r="D151" s="372"/>
      <c r="E151" s="370" t="s">
        <v>166</v>
      </c>
      <c r="F151" s="518"/>
      <c r="G151" s="518"/>
      <c r="H151" s="518"/>
      <c r="I151" s="518"/>
      <c r="J151" s="518"/>
      <c r="K151" s="518"/>
      <c r="L151" s="518"/>
      <c r="M151" s="518"/>
      <c r="N151" s="518"/>
      <c r="O151" s="518"/>
      <c r="P151" s="518"/>
      <c r="Q151" s="518"/>
      <c r="R151" s="518"/>
      <c r="S151" s="518"/>
      <c r="T151" s="518"/>
      <c r="U151" s="518"/>
      <c r="V151" s="518"/>
      <c r="W151" s="518"/>
      <c r="X151" s="518"/>
      <c r="Y151" s="518"/>
      <c r="Z151" s="518"/>
      <c r="AA151" s="518"/>
      <c r="AB151" s="518"/>
      <c r="AC151" s="518"/>
      <c r="AD151" s="518"/>
      <c r="AE151" s="518"/>
      <c r="AF151" s="518"/>
      <c r="AG151" s="518"/>
      <c r="AH151" s="518"/>
      <c r="AI151" s="518"/>
      <c r="AJ151" s="518"/>
      <c r="AK151" s="518"/>
      <c r="AL151" s="518"/>
      <c r="AM151" s="518"/>
      <c r="AN151" s="518"/>
      <c r="AO151" s="518"/>
      <c r="AP151" s="518"/>
      <c r="AQ151" s="518"/>
      <c r="AR151" s="518"/>
      <c r="AS151" s="518"/>
      <c r="AT151" s="518"/>
      <c r="AU151" s="518"/>
      <c r="AV151" s="518"/>
      <c r="AW151" s="518"/>
      <c r="AX151" s="518"/>
      <c r="AY151" s="519"/>
      <c r="AZ151" s="808" t="s">
        <v>280</v>
      </c>
      <c r="BA151" s="808"/>
      <c r="BB151" s="808"/>
      <c r="BC151" s="808"/>
      <c r="BD151" s="808"/>
      <c r="BE151" s="340"/>
      <c r="BF151" s="340"/>
      <c r="BG151" s="113"/>
      <c r="BH151" s="113"/>
      <c r="BI151" s="808" t="s">
        <v>281</v>
      </c>
      <c r="BJ151" s="536"/>
      <c r="BK151" s="536"/>
      <c r="BL151" s="536"/>
      <c r="BM151" s="536"/>
      <c r="BN151" s="536"/>
      <c r="BO151" s="536"/>
      <c r="BP151" s="536"/>
      <c r="BQ151" s="536"/>
      <c r="BR151" s="536"/>
      <c r="BS151" s="536"/>
      <c r="BT151" s="536"/>
      <c r="BU151" s="536"/>
      <c r="BV151" s="536"/>
      <c r="BW151" s="536"/>
      <c r="BX151" s="536"/>
      <c r="BY151" s="536"/>
      <c r="BZ151" s="536"/>
      <c r="CA151" s="536"/>
      <c r="CB151" s="536"/>
      <c r="CC151" s="536"/>
      <c r="CD151" s="536"/>
      <c r="CE151" s="536"/>
      <c r="CF151" s="536"/>
      <c r="CG151" s="536"/>
      <c r="CH151" s="536"/>
      <c r="CI151" s="536"/>
      <c r="CJ151" s="536"/>
      <c r="CK151" s="536"/>
      <c r="CL151" s="536"/>
    </row>
    <row r="152" spans="1:122" ht="19.149999999999999" customHeight="1">
      <c r="A152" s="373"/>
      <c r="B152" s="374"/>
      <c r="C152" s="374"/>
      <c r="D152" s="375"/>
      <c r="E152" s="520"/>
      <c r="F152" s="521"/>
      <c r="G152" s="521"/>
      <c r="H152" s="521"/>
      <c r="I152" s="521"/>
      <c r="J152" s="521"/>
      <c r="K152" s="521"/>
      <c r="L152" s="521"/>
      <c r="M152" s="521"/>
      <c r="N152" s="521"/>
      <c r="O152" s="521"/>
      <c r="P152" s="521"/>
      <c r="Q152" s="521"/>
      <c r="R152" s="521"/>
      <c r="S152" s="521"/>
      <c r="T152" s="521"/>
      <c r="U152" s="521"/>
      <c r="V152" s="521"/>
      <c r="W152" s="521"/>
      <c r="X152" s="521"/>
      <c r="Y152" s="521"/>
      <c r="Z152" s="521"/>
      <c r="AA152" s="521"/>
      <c r="AB152" s="521"/>
      <c r="AC152" s="521"/>
      <c r="AD152" s="521"/>
      <c r="AE152" s="521"/>
      <c r="AF152" s="521"/>
      <c r="AG152" s="521"/>
      <c r="AH152" s="521"/>
      <c r="AI152" s="521"/>
      <c r="AJ152" s="521"/>
      <c r="AK152" s="521"/>
      <c r="AL152" s="521"/>
      <c r="AM152" s="521"/>
      <c r="AN152" s="521"/>
      <c r="AO152" s="521"/>
      <c r="AP152" s="521"/>
      <c r="AQ152" s="521"/>
      <c r="AR152" s="521"/>
      <c r="AS152" s="521"/>
      <c r="AT152" s="521"/>
      <c r="AU152" s="521"/>
      <c r="AV152" s="521"/>
      <c r="AW152" s="521"/>
      <c r="AX152" s="521"/>
      <c r="AY152" s="522"/>
      <c r="AZ152" s="808"/>
      <c r="BA152" s="808"/>
      <c r="BB152" s="808"/>
      <c r="BC152" s="808"/>
      <c r="BD152" s="808"/>
      <c r="BE152" s="340"/>
      <c r="BF152" s="340"/>
      <c r="BG152" s="113"/>
      <c r="BH152" s="113"/>
      <c r="BI152" s="808" t="s">
        <v>276</v>
      </c>
      <c r="BJ152" s="340"/>
      <c r="BK152" s="340"/>
      <c r="BL152" s="340"/>
      <c r="BM152" s="340"/>
      <c r="BN152" s="340"/>
      <c r="BO152" s="340"/>
      <c r="BP152" s="340"/>
      <c r="BQ152" s="340"/>
      <c r="BR152" s="808" t="s">
        <v>274</v>
      </c>
      <c r="BS152" s="1079"/>
      <c r="BT152" s="1079"/>
      <c r="BU152" s="1079"/>
      <c r="BV152" s="1079"/>
      <c r="BW152" s="1079"/>
      <c r="BX152" s="1079"/>
      <c r="BY152" s="1079"/>
      <c r="BZ152" s="1079"/>
      <c r="CA152" s="1079"/>
      <c r="CB152" s="1079"/>
      <c r="CC152" s="1079"/>
      <c r="CD152" s="1079"/>
      <c r="CE152" s="1079"/>
      <c r="CF152" s="1079"/>
      <c r="CG152" s="1079"/>
      <c r="CH152" s="1079"/>
      <c r="CI152" s="1079"/>
      <c r="CJ152" s="1079"/>
      <c r="CK152" s="1079"/>
      <c r="CL152" s="1079"/>
    </row>
    <row r="153" spans="1:122" ht="19.5" customHeight="1">
      <c r="A153" s="376"/>
      <c r="B153" s="377"/>
      <c r="C153" s="377"/>
      <c r="D153" s="378"/>
      <c r="E153" s="523"/>
      <c r="F153" s="524"/>
      <c r="G153" s="524"/>
      <c r="H153" s="524"/>
      <c r="I153" s="524"/>
      <c r="J153" s="524"/>
      <c r="K153" s="524"/>
      <c r="L153" s="524"/>
      <c r="M153" s="524"/>
      <c r="N153" s="524"/>
      <c r="O153" s="524"/>
      <c r="P153" s="524"/>
      <c r="Q153" s="524"/>
      <c r="R153" s="524"/>
      <c r="S153" s="524"/>
      <c r="T153" s="524"/>
      <c r="U153" s="524"/>
      <c r="V153" s="524"/>
      <c r="W153" s="524"/>
      <c r="X153" s="524"/>
      <c r="Y153" s="524"/>
      <c r="Z153" s="524"/>
      <c r="AA153" s="524"/>
      <c r="AB153" s="524"/>
      <c r="AC153" s="524"/>
      <c r="AD153" s="524"/>
      <c r="AE153" s="524"/>
      <c r="AF153" s="524"/>
      <c r="AG153" s="524"/>
      <c r="AH153" s="524"/>
      <c r="AI153" s="524"/>
      <c r="AJ153" s="524"/>
      <c r="AK153" s="524"/>
      <c r="AL153" s="524"/>
      <c r="AM153" s="524"/>
      <c r="AN153" s="524"/>
      <c r="AO153" s="524"/>
      <c r="AP153" s="524"/>
      <c r="AQ153" s="524"/>
      <c r="AR153" s="524"/>
      <c r="AS153" s="524"/>
      <c r="AT153" s="524"/>
      <c r="AU153" s="524"/>
      <c r="AV153" s="524"/>
      <c r="AW153" s="524"/>
      <c r="AX153" s="524"/>
      <c r="AY153" s="525"/>
      <c r="AZ153" s="808"/>
      <c r="BA153" s="808"/>
      <c r="BB153" s="808"/>
      <c r="BC153" s="808"/>
      <c r="BD153" s="808"/>
      <c r="BE153" s="340"/>
      <c r="BF153" s="340"/>
      <c r="BG153" s="113"/>
      <c r="BH153" s="113"/>
      <c r="BI153" s="340"/>
      <c r="BJ153" s="340"/>
      <c r="BK153" s="340"/>
      <c r="BL153" s="340"/>
      <c r="BM153" s="340"/>
      <c r="BN153" s="340"/>
      <c r="BO153" s="340"/>
      <c r="BP153" s="340"/>
      <c r="BQ153" s="340"/>
      <c r="BR153" s="808" t="s">
        <v>485</v>
      </c>
      <c r="BS153" s="808"/>
      <c r="BT153" s="808"/>
      <c r="BU153" s="808"/>
      <c r="BV153" s="808"/>
      <c r="BW153" s="808"/>
      <c r="BX153" s="808"/>
      <c r="BY153" s="808"/>
      <c r="BZ153" s="808"/>
      <c r="CA153" s="808"/>
      <c r="CB153" s="808"/>
      <c r="CC153" s="895" t="s">
        <v>518</v>
      </c>
      <c r="CD153" s="535"/>
      <c r="CE153" s="535"/>
      <c r="CF153" s="535"/>
      <c r="CG153" s="535"/>
      <c r="CH153" s="535"/>
      <c r="CI153" s="535"/>
      <c r="CJ153" s="535"/>
      <c r="CK153" s="535"/>
      <c r="CL153" s="535"/>
    </row>
    <row r="154" spans="1:122" ht="15.6" customHeight="1">
      <c r="A154" s="361">
        <v>1</v>
      </c>
      <c r="B154" s="362"/>
      <c r="C154" s="362"/>
      <c r="D154" s="363"/>
      <c r="E154" s="361">
        <v>2</v>
      </c>
      <c r="F154" s="526"/>
      <c r="G154" s="526"/>
      <c r="H154" s="526"/>
      <c r="I154" s="526"/>
      <c r="J154" s="526"/>
      <c r="K154" s="526"/>
      <c r="L154" s="526"/>
      <c r="M154" s="526"/>
      <c r="N154" s="526"/>
      <c r="O154" s="526"/>
      <c r="P154" s="526"/>
      <c r="Q154" s="526"/>
      <c r="R154" s="526"/>
      <c r="S154" s="526"/>
      <c r="T154" s="526"/>
      <c r="U154" s="526"/>
      <c r="V154" s="526"/>
      <c r="W154" s="526"/>
      <c r="X154" s="526"/>
      <c r="Y154" s="526"/>
      <c r="Z154" s="526"/>
      <c r="AA154" s="526"/>
      <c r="AB154" s="526"/>
      <c r="AC154" s="526"/>
      <c r="AD154" s="526"/>
      <c r="AE154" s="526"/>
      <c r="AF154" s="526"/>
      <c r="AG154" s="526"/>
      <c r="AH154" s="526"/>
      <c r="AI154" s="526"/>
      <c r="AJ154" s="526"/>
      <c r="AK154" s="526"/>
      <c r="AL154" s="526"/>
      <c r="AM154" s="526"/>
      <c r="AN154" s="526"/>
      <c r="AO154" s="526"/>
      <c r="AP154" s="526"/>
      <c r="AQ154" s="526"/>
      <c r="AR154" s="526"/>
      <c r="AS154" s="526"/>
      <c r="AT154" s="526"/>
      <c r="AU154" s="526"/>
      <c r="AV154" s="526"/>
      <c r="AW154" s="526"/>
      <c r="AX154" s="526"/>
      <c r="AY154" s="527"/>
      <c r="AZ154" s="551">
        <v>5</v>
      </c>
      <c r="BA154" s="526"/>
      <c r="BB154" s="526"/>
      <c r="BC154" s="526"/>
      <c r="BD154" s="526"/>
      <c r="BE154" s="526"/>
      <c r="BF154" s="527"/>
      <c r="BG154" s="70"/>
      <c r="BH154" s="70"/>
      <c r="BI154" s="551">
        <v>6</v>
      </c>
      <c r="BJ154" s="526"/>
      <c r="BK154" s="526"/>
      <c r="BL154" s="526"/>
      <c r="BM154" s="526"/>
      <c r="BN154" s="526"/>
      <c r="BO154" s="526"/>
      <c r="BP154" s="526"/>
      <c r="BQ154" s="527"/>
      <c r="BR154" s="551">
        <v>7</v>
      </c>
      <c r="BS154" s="526"/>
      <c r="BT154" s="526"/>
      <c r="BU154" s="526"/>
      <c r="BV154" s="526"/>
      <c r="BW154" s="526"/>
      <c r="BX154" s="526"/>
      <c r="BY154" s="526"/>
      <c r="BZ154" s="526"/>
      <c r="CA154" s="526"/>
      <c r="CB154" s="527"/>
      <c r="CC154" s="865">
        <v>8</v>
      </c>
      <c r="CD154" s="866"/>
      <c r="CE154" s="866"/>
      <c r="CF154" s="866"/>
      <c r="CG154" s="866"/>
      <c r="CH154" s="866"/>
      <c r="CI154" s="866"/>
      <c r="CJ154" s="866"/>
      <c r="CK154" s="866"/>
      <c r="CL154" s="866"/>
    </row>
    <row r="155" spans="1:122" ht="41.45" customHeight="1">
      <c r="A155" s="672" t="s">
        <v>197</v>
      </c>
      <c r="B155" s="673"/>
      <c r="C155" s="673"/>
      <c r="D155" s="674"/>
      <c r="E155" s="459" t="s">
        <v>288</v>
      </c>
      <c r="F155" s="460"/>
      <c r="G155" s="460"/>
      <c r="H155" s="460"/>
      <c r="I155" s="460"/>
      <c r="J155" s="460"/>
      <c r="K155" s="460"/>
      <c r="L155" s="460"/>
      <c r="M155" s="460"/>
      <c r="N155" s="460"/>
      <c r="O155" s="460"/>
      <c r="P155" s="460"/>
      <c r="Q155" s="460"/>
      <c r="R155" s="460"/>
      <c r="S155" s="460"/>
      <c r="T155" s="460"/>
      <c r="U155" s="460"/>
      <c r="V155" s="460"/>
      <c r="W155" s="460"/>
      <c r="X155" s="460"/>
      <c r="Y155" s="460"/>
      <c r="Z155" s="460"/>
      <c r="AA155" s="460"/>
      <c r="AB155" s="460"/>
      <c r="AC155" s="460"/>
      <c r="AD155" s="460"/>
      <c r="AE155" s="460"/>
      <c r="AF155" s="460"/>
      <c r="AG155" s="460"/>
      <c r="AH155" s="460"/>
      <c r="AI155" s="460"/>
      <c r="AJ155" s="460"/>
      <c r="AK155" s="460"/>
      <c r="AL155" s="460"/>
      <c r="AM155" s="460"/>
      <c r="AN155" s="460"/>
      <c r="AO155" s="460"/>
      <c r="AP155" s="460"/>
      <c r="AQ155" s="460"/>
      <c r="AR155" s="460"/>
      <c r="AS155" s="460"/>
      <c r="AT155" s="460"/>
      <c r="AU155" s="460"/>
      <c r="AV155" s="460"/>
      <c r="AW155" s="460"/>
      <c r="AX155" s="460"/>
      <c r="AY155" s="461"/>
      <c r="AZ155" s="748"/>
      <c r="BA155" s="610"/>
      <c r="BB155" s="610"/>
      <c r="BC155" s="610"/>
      <c r="BD155" s="610"/>
      <c r="BE155" s="610"/>
      <c r="BF155" s="611"/>
      <c r="BG155" s="126"/>
      <c r="BH155" s="126"/>
      <c r="BI155" s="537">
        <v>182946</v>
      </c>
      <c r="BJ155" s="538"/>
      <c r="BK155" s="538"/>
      <c r="BL155" s="538"/>
      <c r="BM155" s="538"/>
      <c r="BN155" s="538"/>
      <c r="BO155" s="538"/>
      <c r="BP155" s="538"/>
      <c r="BQ155" s="539"/>
      <c r="BR155" s="537">
        <v>182946</v>
      </c>
      <c r="BS155" s="538"/>
      <c r="BT155" s="538"/>
      <c r="BU155" s="538"/>
      <c r="BV155" s="538"/>
      <c r="BW155" s="538"/>
      <c r="BX155" s="538"/>
      <c r="BY155" s="538"/>
      <c r="BZ155" s="538"/>
      <c r="CA155" s="538"/>
      <c r="CB155" s="539"/>
      <c r="CC155" s="407">
        <v>182946</v>
      </c>
      <c r="CD155" s="349"/>
      <c r="CE155" s="349"/>
      <c r="CF155" s="349"/>
      <c r="CG155" s="349"/>
      <c r="CH155" s="349"/>
      <c r="CI155" s="349"/>
      <c r="CJ155" s="349"/>
      <c r="CK155" s="349"/>
      <c r="CL155" s="349"/>
    </row>
    <row r="156" spans="1:122">
      <c r="A156" s="672"/>
      <c r="B156" s="673"/>
      <c r="C156" s="673"/>
      <c r="D156" s="674"/>
      <c r="E156" s="1036" t="s">
        <v>168</v>
      </c>
      <c r="F156" s="1050"/>
      <c r="G156" s="1050"/>
      <c r="H156" s="1050"/>
      <c r="I156" s="1050"/>
      <c r="J156" s="1050"/>
      <c r="K156" s="1050"/>
      <c r="L156" s="1050"/>
      <c r="M156" s="1050"/>
      <c r="N156" s="1050"/>
      <c r="O156" s="1050"/>
      <c r="P156" s="1050"/>
      <c r="Q156" s="1050"/>
      <c r="R156" s="1050"/>
      <c r="S156" s="1050"/>
      <c r="T156" s="1050"/>
      <c r="U156" s="1050"/>
      <c r="V156" s="1050"/>
      <c r="W156" s="1050"/>
      <c r="X156" s="1050"/>
      <c r="Y156" s="1050"/>
      <c r="Z156" s="1050"/>
      <c r="AA156" s="1050"/>
      <c r="AB156" s="1050"/>
      <c r="AC156" s="1050"/>
      <c r="AD156" s="1050"/>
      <c r="AE156" s="1050"/>
      <c r="AF156" s="1050"/>
      <c r="AG156" s="1050"/>
      <c r="AH156" s="1050"/>
      <c r="AI156" s="1050"/>
      <c r="AJ156" s="1050"/>
      <c r="AK156" s="1050"/>
      <c r="AL156" s="1050"/>
      <c r="AM156" s="1050"/>
      <c r="AN156" s="1050" t="s">
        <v>5</v>
      </c>
      <c r="AO156" s="1050"/>
      <c r="AP156" s="1050"/>
      <c r="AQ156" s="1050"/>
      <c r="AR156" s="1050"/>
      <c r="AS156" s="1050" t="s">
        <v>5</v>
      </c>
      <c r="AT156" s="1050"/>
      <c r="AU156" s="1050" t="s">
        <v>5</v>
      </c>
      <c r="AV156" s="1050"/>
      <c r="AW156" s="1050"/>
      <c r="AX156" s="1050"/>
      <c r="AY156" s="1051"/>
      <c r="AZ156" s="1052"/>
      <c r="BA156" s="1053"/>
      <c r="BB156" s="1053"/>
      <c r="BC156" s="1053" t="s">
        <v>5</v>
      </c>
      <c r="BD156" s="1053"/>
      <c r="BE156" s="1053"/>
      <c r="BF156" s="1054"/>
      <c r="BG156" s="127"/>
      <c r="BH156" s="127"/>
      <c r="BI156" s="542">
        <f>BI155</f>
        <v>182946</v>
      </c>
      <c r="BJ156" s="543"/>
      <c r="BK156" s="543"/>
      <c r="BL156" s="543"/>
      <c r="BM156" s="543"/>
      <c r="BN156" s="543"/>
      <c r="BO156" s="543"/>
      <c r="BP156" s="543"/>
      <c r="BQ156" s="544"/>
      <c r="BR156" s="542">
        <f>BR155</f>
        <v>182946</v>
      </c>
      <c r="BS156" s="543"/>
      <c r="BT156" s="543"/>
      <c r="BU156" s="543"/>
      <c r="BV156" s="543"/>
      <c r="BW156" s="543"/>
      <c r="BX156" s="543"/>
      <c r="BY156" s="543"/>
      <c r="BZ156" s="543"/>
      <c r="CA156" s="543"/>
      <c r="CB156" s="544"/>
      <c r="CC156" s="414">
        <f>CC155</f>
        <v>182946</v>
      </c>
      <c r="CD156" s="360"/>
      <c r="CE156" s="360"/>
      <c r="CF156" s="360"/>
      <c r="CG156" s="360"/>
      <c r="CH156" s="360"/>
      <c r="CI156" s="360"/>
      <c r="CJ156" s="360"/>
      <c r="CK156" s="360"/>
      <c r="CL156" s="360"/>
    </row>
    <row r="157" spans="1:122">
      <c r="A157" s="61"/>
      <c r="B157" s="61"/>
      <c r="C157" s="61"/>
      <c r="D157" s="61"/>
      <c r="E157" s="76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8"/>
      <c r="BA157" s="79"/>
      <c r="BB157" s="79"/>
      <c r="BC157" s="79"/>
      <c r="BD157" s="79"/>
      <c r="BE157" s="79"/>
      <c r="BF157" s="79"/>
      <c r="BG157" s="78"/>
      <c r="BH157" s="78"/>
      <c r="BI157" s="78"/>
      <c r="BJ157" s="79"/>
      <c r="BK157" s="79"/>
      <c r="BL157" s="79"/>
      <c r="BM157" s="79"/>
      <c r="BN157" s="79"/>
      <c r="BO157" s="79"/>
      <c r="BP157" s="79"/>
      <c r="BQ157" s="79"/>
      <c r="BR157" s="78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44"/>
      <c r="CD157" s="80"/>
      <c r="CE157" s="80"/>
      <c r="CF157" s="80"/>
      <c r="CG157" s="80"/>
      <c r="CH157" s="80"/>
      <c r="CI157" s="80"/>
      <c r="CJ157" s="80"/>
      <c r="CK157" s="80"/>
      <c r="CL157" s="80"/>
    </row>
    <row r="158" spans="1:122" s="71" customFormat="1" ht="14.25">
      <c r="A158" s="503" t="s">
        <v>161</v>
      </c>
      <c r="B158" s="503"/>
      <c r="C158" s="503"/>
      <c r="D158" s="503"/>
      <c r="E158" s="503"/>
      <c r="F158" s="503"/>
      <c r="G158" s="503"/>
      <c r="H158" s="503"/>
      <c r="I158" s="503"/>
      <c r="J158" s="503"/>
      <c r="K158" s="503"/>
      <c r="L158" s="503"/>
      <c r="M158" s="503"/>
      <c r="N158" s="503"/>
      <c r="O158" s="503"/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  <c r="AA158" s="503"/>
      <c r="AB158" s="503"/>
      <c r="AC158" s="503"/>
      <c r="AD158" s="503"/>
      <c r="AE158" s="504" t="s">
        <v>323</v>
      </c>
      <c r="AF158" s="504"/>
      <c r="AG158" s="504"/>
      <c r="AH158" s="504"/>
      <c r="AI158" s="504"/>
      <c r="AJ158" s="504"/>
      <c r="AK158" s="504"/>
      <c r="AL158" s="504"/>
      <c r="AM158" s="504"/>
      <c r="AN158" s="504"/>
      <c r="AO158" s="504"/>
      <c r="AP158" s="504"/>
      <c r="AQ158" s="504"/>
      <c r="AR158" s="504"/>
      <c r="AS158" s="504"/>
      <c r="AT158" s="504"/>
      <c r="AU158" s="504"/>
      <c r="AV158" s="504"/>
      <c r="AW158" s="504"/>
      <c r="AX158" s="504"/>
      <c r="AY158" s="504"/>
      <c r="AZ158" s="504"/>
      <c r="BA158" s="504"/>
      <c r="BB158" s="504"/>
      <c r="BC158" s="504"/>
      <c r="BD158" s="504"/>
      <c r="BE158" s="504"/>
      <c r="BF158" s="504"/>
      <c r="BG158" s="504"/>
      <c r="BH158" s="504"/>
      <c r="BI158" s="504"/>
      <c r="BJ158" s="504"/>
      <c r="BK158" s="504"/>
      <c r="BL158" s="504"/>
      <c r="BM158" s="504"/>
      <c r="BN158" s="504"/>
      <c r="BO158" s="504"/>
      <c r="BP158" s="504"/>
      <c r="BQ158" s="504"/>
      <c r="BR158" s="504"/>
      <c r="BS158" s="504"/>
      <c r="BT158" s="504"/>
      <c r="BU158" s="504"/>
      <c r="BV158" s="504"/>
      <c r="BW158" s="504"/>
      <c r="BX158" s="504"/>
      <c r="BY158" s="504"/>
      <c r="BZ158" s="504"/>
      <c r="CA158" s="504"/>
      <c r="CB158" s="504"/>
    </row>
    <row r="159" spans="1:122" s="71" customFormat="1" ht="14.25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</row>
    <row r="160" spans="1:122" s="71" customFormat="1" ht="57.6" customHeight="1">
      <c r="A160" s="120" t="s">
        <v>164</v>
      </c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16" t="s">
        <v>289</v>
      </c>
      <c r="AI160" s="1117"/>
      <c r="AJ160" s="1117"/>
      <c r="AK160" s="1117"/>
      <c r="AL160" s="1117"/>
      <c r="AM160" s="1117"/>
      <c r="AN160" s="1117"/>
      <c r="AO160" s="1117"/>
      <c r="AP160" s="1117"/>
      <c r="AQ160" s="1117"/>
      <c r="AR160" s="1117"/>
      <c r="AS160" s="1117"/>
      <c r="AT160" s="1117"/>
      <c r="AU160" s="1117"/>
      <c r="AV160" s="1117"/>
      <c r="AW160" s="1117"/>
      <c r="AX160" s="1117"/>
      <c r="AY160" s="1117"/>
      <c r="AZ160" s="1117"/>
      <c r="BA160" s="1117"/>
      <c r="BB160" s="1117"/>
      <c r="BC160" s="1117"/>
      <c r="BD160" s="1117"/>
      <c r="BE160" s="1117"/>
      <c r="BF160" s="1117"/>
      <c r="BG160" s="1117"/>
      <c r="BH160" s="1117"/>
      <c r="BI160" s="1117"/>
      <c r="BJ160" s="1117"/>
      <c r="BK160" s="1117"/>
      <c r="BL160" s="1117"/>
      <c r="BM160" s="1117"/>
      <c r="BN160" s="1117"/>
      <c r="BO160" s="1117"/>
      <c r="BP160" s="1117"/>
      <c r="BQ160" s="1117"/>
      <c r="BR160" s="1117"/>
      <c r="BS160" s="1117"/>
      <c r="BT160" s="1117"/>
      <c r="BU160" s="1117"/>
      <c r="BV160" s="1117"/>
      <c r="BW160" s="1117"/>
      <c r="BX160" s="1117"/>
      <c r="BY160" s="1117"/>
      <c r="BZ160" s="1117"/>
      <c r="CA160" s="1117"/>
      <c r="CB160" s="1117"/>
      <c r="CC160" s="1117"/>
      <c r="CD160" s="1117"/>
      <c r="CE160" s="1117"/>
      <c r="CF160" s="1117"/>
      <c r="CG160" s="1117"/>
      <c r="CH160" s="1117"/>
      <c r="CI160" s="1117"/>
      <c r="CJ160" s="1117"/>
      <c r="CK160" s="1117"/>
      <c r="CL160" s="1117"/>
      <c r="CM160" s="1117"/>
      <c r="CN160" s="1117"/>
      <c r="CO160" s="1117"/>
      <c r="CP160" s="1117"/>
      <c r="CQ160" s="1117"/>
      <c r="CR160" s="1117"/>
      <c r="CS160" s="1117"/>
      <c r="CT160" s="1117"/>
      <c r="CU160" s="1117"/>
      <c r="CV160" s="1117"/>
      <c r="CW160" s="1117"/>
      <c r="CX160" s="1117"/>
      <c r="CY160" s="1117"/>
      <c r="CZ160" s="1117"/>
      <c r="DA160" s="1117"/>
      <c r="DB160" s="1117"/>
      <c r="DC160" s="1117"/>
      <c r="DD160" s="1117"/>
      <c r="DE160" s="1117"/>
      <c r="DF160" s="1117"/>
      <c r="DG160" s="1117"/>
      <c r="DH160" s="121"/>
      <c r="DI160" s="121"/>
      <c r="DJ160" s="121"/>
      <c r="DK160" s="121"/>
      <c r="DL160" s="121"/>
      <c r="DM160" s="121"/>
      <c r="DN160" s="121"/>
      <c r="DO160" s="121"/>
      <c r="DP160" s="121"/>
      <c r="DQ160" s="121"/>
      <c r="DR160" s="121"/>
    </row>
    <row r="161" spans="1:108" s="71" customFormat="1" ht="13.15" customHeight="1">
      <c r="A161" s="120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</row>
    <row r="162" spans="1:108" s="75" customFormat="1" ht="17.25" customHeight="1">
      <c r="A162" s="422" t="s">
        <v>290</v>
      </c>
      <c r="B162" s="422"/>
      <c r="C162" s="422"/>
      <c r="D162" s="422"/>
      <c r="E162" s="422"/>
      <c r="F162" s="422"/>
      <c r="G162" s="422"/>
      <c r="H162" s="422"/>
      <c r="I162" s="422"/>
      <c r="J162" s="422"/>
      <c r="K162" s="422"/>
      <c r="L162" s="422"/>
      <c r="M162" s="422"/>
      <c r="N162" s="422"/>
      <c r="O162" s="422"/>
      <c r="P162" s="422"/>
      <c r="Q162" s="422"/>
      <c r="R162" s="422"/>
      <c r="S162" s="422"/>
      <c r="T162" s="422"/>
      <c r="U162" s="422"/>
      <c r="V162" s="422"/>
      <c r="W162" s="422"/>
      <c r="X162" s="422"/>
      <c r="Y162" s="422"/>
      <c r="Z162" s="422"/>
      <c r="AA162" s="422"/>
      <c r="AB162" s="422"/>
      <c r="AC162" s="422"/>
      <c r="AD162" s="422"/>
      <c r="AE162" s="422"/>
      <c r="AF162" s="422"/>
      <c r="AG162" s="422"/>
      <c r="AH162" s="422"/>
      <c r="AI162" s="422"/>
      <c r="AJ162" s="422"/>
      <c r="AK162" s="422"/>
      <c r="AL162" s="422"/>
      <c r="AM162" s="422"/>
      <c r="AN162" s="422"/>
      <c r="AO162" s="422"/>
      <c r="AP162" s="422"/>
      <c r="AQ162" s="422"/>
      <c r="AR162" s="422"/>
      <c r="AS162" s="422"/>
      <c r="AT162" s="422"/>
      <c r="AU162" s="422"/>
      <c r="AV162" s="422"/>
      <c r="AW162" s="422"/>
      <c r="AX162" s="422"/>
      <c r="AY162" s="422"/>
      <c r="AZ162" s="422"/>
      <c r="BA162" s="422"/>
      <c r="BB162" s="422"/>
      <c r="BC162" s="422"/>
      <c r="BD162" s="422"/>
      <c r="BE162" s="422"/>
      <c r="BF162" s="422"/>
      <c r="BG162" s="422"/>
      <c r="BH162" s="422"/>
      <c r="BI162" s="422"/>
      <c r="BJ162" s="422"/>
      <c r="BK162" s="422"/>
      <c r="BL162" s="422"/>
      <c r="BM162" s="422"/>
      <c r="BN162" s="422"/>
      <c r="BO162" s="422"/>
      <c r="BP162" s="422"/>
      <c r="BQ162" s="422"/>
      <c r="BR162" s="422"/>
      <c r="BS162" s="422"/>
      <c r="BT162" s="422"/>
      <c r="BU162" s="422"/>
      <c r="BV162" s="422"/>
      <c r="BW162" s="422"/>
      <c r="BX162" s="422"/>
      <c r="BY162" s="422"/>
      <c r="BZ162" s="422"/>
      <c r="CA162" s="422"/>
      <c r="CB162" s="422"/>
    </row>
    <row r="163" spans="1:108">
      <c r="A163" s="61"/>
      <c r="B163" s="61"/>
      <c r="C163" s="61"/>
      <c r="D163" s="61"/>
      <c r="E163" s="76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8"/>
      <c r="BA163" s="79"/>
      <c r="BB163" s="79"/>
      <c r="BC163" s="79"/>
      <c r="BD163" s="79"/>
      <c r="BE163" s="79"/>
      <c r="BF163" s="79"/>
      <c r="BG163" s="78"/>
      <c r="BH163" s="78"/>
      <c r="BI163" s="78"/>
      <c r="BJ163" s="79"/>
      <c r="BK163" s="79"/>
      <c r="BL163" s="79"/>
      <c r="BM163" s="79"/>
      <c r="BN163" s="79"/>
      <c r="BO163" s="79"/>
      <c r="BP163" s="79"/>
      <c r="BQ163" s="79"/>
      <c r="BR163" s="78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  <c r="CC163" s="44"/>
      <c r="CD163" s="80"/>
      <c r="CE163" s="80"/>
      <c r="CF163" s="80"/>
      <c r="CG163" s="80"/>
      <c r="CH163" s="80"/>
      <c r="CI163" s="80"/>
      <c r="CJ163" s="80"/>
      <c r="CK163" s="80"/>
      <c r="CL163" s="80"/>
    </row>
    <row r="164" spans="1:108" ht="15" customHeight="1">
      <c r="A164" s="370" t="s">
        <v>187</v>
      </c>
      <c r="B164" s="371"/>
      <c r="C164" s="371"/>
      <c r="D164" s="372"/>
      <c r="E164" s="370" t="s">
        <v>166</v>
      </c>
      <c r="F164" s="518"/>
      <c r="G164" s="518"/>
      <c r="H164" s="518"/>
      <c r="I164" s="518"/>
      <c r="J164" s="518"/>
      <c r="K164" s="518"/>
      <c r="L164" s="518"/>
      <c r="M164" s="518"/>
      <c r="N164" s="518"/>
      <c r="O164" s="518"/>
      <c r="P164" s="518"/>
      <c r="Q164" s="518"/>
      <c r="R164" s="518"/>
      <c r="S164" s="518"/>
      <c r="T164" s="518"/>
      <c r="U164" s="518"/>
      <c r="V164" s="518"/>
      <c r="W164" s="518"/>
      <c r="X164" s="518"/>
      <c r="Y164" s="518"/>
      <c r="Z164" s="518"/>
      <c r="AA164" s="518"/>
      <c r="AB164" s="518"/>
      <c r="AC164" s="518"/>
      <c r="AD164" s="518"/>
      <c r="AE164" s="518"/>
      <c r="AF164" s="518"/>
      <c r="AG164" s="518"/>
      <c r="AH164" s="518"/>
      <c r="AI164" s="518"/>
      <c r="AJ164" s="518"/>
      <c r="AK164" s="518"/>
      <c r="AL164" s="518"/>
      <c r="AM164" s="518"/>
      <c r="AN164" s="518"/>
      <c r="AO164" s="518"/>
      <c r="AP164" s="518"/>
      <c r="AQ164" s="518"/>
      <c r="AR164" s="518"/>
      <c r="AS164" s="518"/>
      <c r="AT164" s="518"/>
      <c r="AU164" s="518"/>
      <c r="AV164" s="518"/>
      <c r="AW164" s="518"/>
      <c r="AX164" s="518"/>
      <c r="AY164" s="519"/>
      <c r="AZ164" s="808" t="s">
        <v>280</v>
      </c>
      <c r="BA164" s="808"/>
      <c r="BB164" s="808"/>
      <c r="BC164" s="808"/>
      <c r="BD164" s="808"/>
      <c r="BE164" s="340"/>
      <c r="BF164" s="340"/>
      <c r="BG164" s="113"/>
      <c r="BH164" s="113"/>
      <c r="BI164" s="808" t="s">
        <v>281</v>
      </c>
      <c r="BJ164" s="536"/>
      <c r="BK164" s="536"/>
      <c r="BL164" s="536"/>
      <c r="BM164" s="536"/>
      <c r="BN164" s="536"/>
      <c r="BO164" s="536"/>
      <c r="BP164" s="536"/>
      <c r="BQ164" s="536"/>
      <c r="BR164" s="536"/>
      <c r="BS164" s="536"/>
      <c r="BT164" s="536"/>
      <c r="BU164" s="536"/>
      <c r="BV164" s="536"/>
      <c r="BW164" s="536"/>
      <c r="BX164" s="536"/>
      <c r="BY164" s="536"/>
      <c r="BZ164" s="536"/>
      <c r="CA164" s="536"/>
      <c r="CB164" s="536"/>
      <c r="CC164" s="536"/>
      <c r="CD164" s="536"/>
      <c r="CE164" s="536"/>
      <c r="CF164" s="536"/>
      <c r="CG164" s="536"/>
      <c r="CH164" s="536"/>
      <c r="CI164" s="536"/>
      <c r="CJ164" s="536"/>
      <c r="CK164" s="536"/>
      <c r="CL164" s="536"/>
    </row>
    <row r="165" spans="1:108" ht="15" customHeight="1">
      <c r="A165" s="373"/>
      <c r="B165" s="374"/>
      <c r="C165" s="374"/>
      <c r="D165" s="375"/>
      <c r="E165" s="520"/>
      <c r="F165" s="521"/>
      <c r="G165" s="521"/>
      <c r="H165" s="521"/>
      <c r="I165" s="521"/>
      <c r="J165" s="521"/>
      <c r="K165" s="521"/>
      <c r="L165" s="521"/>
      <c r="M165" s="521"/>
      <c r="N165" s="521"/>
      <c r="O165" s="521"/>
      <c r="P165" s="521"/>
      <c r="Q165" s="521"/>
      <c r="R165" s="521"/>
      <c r="S165" s="521"/>
      <c r="T165" s="521"/>
      <c r="U165" s="521"/>
      <c r="V165" s="521"/>
      <c r="W165" s="521"/>
      <c r="X165" s="521"/>
      <c r="Y165" s="521"/>
      <c r="Z165" s="521"/>
      <c r="AA165" s="521"/>
      <c r="AB165" s="521"/>
      <c r="AC165" s="521"/>
      <c r="AD165" s="521"/>
      <c r="AE165" s="521"/>
      <c r="AF165" s="521"/>
      <c r="AG165" s="521"/>
      <c r="AH165" s="521"/>
      <c r="AI165" s="521"/>
      <c r="AJ165" s="521"/>
      <c r="AK165" s="521"/>
      <c r="AL165" s="521"/>
      <c r="AM165" s="521"/>
      <c r="AN165" s="521"/>
      <c r="AO165" s="521"/>
      <c r="AP165" s="521"/>
      <c r="AQ165" s="521"/>
      <c r="AR165" s="521"/>
      <c r="AS165" s="521"/>
      <c r="AT165" s="521"/>
      <c r="AU165" s="521"/>
      <c r="AV165" s="521"/>
      <c r="AW165" s="521"/>
      <c r="AX165" s="521"/>
      <c r="AY165" s="522"/>
      <c r="AZ165" s="808"/>
      <c r="BA165" s="808"/>
      <c r="BB165" s="808"/>
      <c r="BC165" s="808"/>
      <c r="BD165" s="808"/>
      <c r="BE165" s="340"/>
      <c r="BF165" s="340"/>
      <c r="BG165" s="113"/>
      <c r="BH165" s="113"/>
      <c r="BI165" s="808" t="s">
        <v>276</v>
      </c>
      <c r="BJ165" s="340"/>
      <c r="BK165" s="340"/>
      <c r="BL165" s="340"/>
      <c r="BM165" s="340"/>
      <c r="BN165" s="340"/>
      <c r="BO165" s="340"/>
      <c r="BP165" s="340"/>
      <c r="BQ165" s="340"/>
      <c r="BR165" s="808" t="s">
        <v>274</v>
      </c>
      <c r="BS165" s="1079"/>
      <c r="BT165" s="1079"/>
      <c r="BU165" s="1079"/>
      <c r="BV165" s="1079"/>
      <c r="BW165" s="1079"/>
      <c r="BX165" s="1079"/>
      <c r="BY165" s="1079"/>
      <c r="BZ165" s="1079"/>
      <c r="CA165" s="1079"/>
      <c r="CB165" s="1079"/>
      <c r="CC165" s="1079"/>
      <c r="CD165" s="1079"/>
      <c r="CE165" s="1079"/>
      <c r="CF165" s="1079"/>
      <c r="CG165" s="1079"/>
      <c r="CH165" s="1079"/>
      <c r="CI165" s="1079"/>
      <c r="CJ165" s="1079"/>
      <c r="CK165" s="1079"/>
      <c r="CL165" s="1079"/>
    </row>
    <row r="166" spans="1:108" ht="15" customHeight="1">
      <c r="A166" s="376"/>
      <c r="B166" s="377"/>
      <c r="C166" s="377"/>
      <c r="D166" s="378"/>
      <c r="E166" s="523"/>
      <c r="F166" s="524"/>
      <c r="G166" s="524"/>
      <c r="H166" s="524"/>
      <c r="I166" s="524"/>
      <c r="J166" s="524"/>
      <c r="K166" s="524"/>
      <c r="L166" s="524"/>
      <c r="M166" s="524"/>
      <c r="N166" s="524"/>
      <c r="O166" s="524"/>
      <c r="P166" s="524"/>
      <c r="Q166" s="524"/>
      <c r="R166" s="524"/>
      <c r="S166" s="524"/>
      <c r="T166" s="524"/>
      <c r="U166" s="524"/>
      <c r="V166" s="524"/>
      <c r="W166" s="524"/>
      <c r="X166" s="524"/>
      <c r="Y166" s="524"/>
      <c r="Z166" s="524"/>
      <c r="AA166" s="524"/>
      <c r="AB166" s="524"/>
      <c r="AC166" s="524"/>
      <c r="AD166" s="524"/>
      <c r="AE166" s="524"/>
      <c r="AF166" s="524"/>
      <c r="AG166" s="524"/>
      <c r="AH166" s="524"/>
      <c r="AI166" s="524"/>
      <c r="AJ166" s="524"/>
      <c r="AK166" s="524"/>
      <c r="AL166" s="524"/>
      <c r="AM166" s="524"/>
      <c r="AN166" s="524"/>
      <c r="AO166" s="524"/>
      <c r="AP166" s="524"/>
      <c r="AQ166" s="524"/>
      <c r="AR166" s="524"/>
      <c r="AS166" s="524"/>
      <c r="AT166" s="524"/>
      <c r="AU166" s="524"/>
      <c r="AV166" s="524"/>
      <c r="AW166" s="524"/>
      <c r="AX166" s="524"/>
      <c r="AY166" s="525"/>
      <c r="AZ166" s="808"/>
      <c r="BA166" s="808"/>
      <c r="BB166" s="808"/>
      <c r="BC166" s="808"/>
      <c r="BD166" s="808"/>
      <c r="BE166" s="340"/>
      <c r="BF166" s="340"/>
      <c r="BG166" s="113"/>
      <c r="BH166" s="113"/>
      <c r="BI166" s="340"/>
      <c r="BJ166" s="340"/>
      <c r="BK166" s="340"/>
      <c r="BL166" s="340"/>
      <c r="BM166" s="340"/>
      <c r="BN166" s="340"/>
      <c r="BO166" s="340"/>
      <c r="BP166" s="340"/>
      <c r="BQ166" s="340"/>
      <c r="BR166" s="808" t="s">
        <v>485</v>
      </c>
      <c r="BS166" s="808"/>
      <c r="BT166" s="808"/>
      <c r="BU166" s="808"/>
      <c r="BV166" s="808"/>
      <c r="BW166" s="808"/>
      <c r="BX166" s="808"/>
      <c r="BY166" s="808"/>
      <c r="BZ166" s="808"/>
      <c r="CA166" s="808"/>
      <c r="CB166" s="808"/>
      <c r="CC166" s="895" t="s">
        <v>518</v>
      </c>
      <c r="CD166" s="535"/>
      <c r="CE166" s="535"/>
      <c r="CF166" s="535"/>
      <c r="CG166" s="535"/>
      <c r="CH166" s="535"/>
      <c r="CI166" s="535"/>
      <c r="CJ166" s="535"/>
      <c r="CK166" s="535"/>
      <c r="CL166" s="535"/>
    </row>
    <row r="167" spans="1:108" ht="15">
      <c r="A167" s="361">
        <v>1</v>
      </c>
      <c r="B167" s="362"/>
      <c r="C167" s="362"/>
      <c r="D167" s="363"/>
      <c r="E167" s="361">
        <v>2</v>
      </c>
      <c r="F167" s="526"/>
      <c r="G167" s="526"/>
      <c r="H167" s="526"/>
      <c r="I167" s="526"/>
      <c r="J167" s="526"/>
      <c r="K167" s="526"/>
      <c r="L167" s="526"/>
      <c r="M167" s="526"/>
      <c r="N167" s="526"/>
      <c r="O167" s="526"/>
      <c r="P167" s="526"/>
      <c r="Q167" s="526"/>
      <c r="R167" s="526"/>
      <c r="S167" s="526"/>
      <c r="T167" s="526"/>
      <c r="U167" s="526"/>
      <c r="V167" s="526"/>
      <c r="W167" s="526"/>
      <c r="X167" s="526"/>
      <c r="Y167" s="526"/>
      <c r="Z167" s="526"/>
      <c r="AA167" s="526"/>
      <c r="AB167" s="526"/>
      <c r="AC167" s="526"/>
      <c r="AD167" s="526"/>
      <c r="AE167" s="526"/>
      <c r="AF167" s="526"/>
      <c r="AG167" s="526"/>
      <c r="AH167" s="526"/>
      <c r="AI167" s="526"/>
      <c r="AJ167" s="526"/>
      <c r="AK167" s="526"/>
      <c r="AL167" s="526"/>
      <c r="AM167" s="526"/>
      <c r="AN167" s="526"/>
      <c r="AO167" s="526"/>
      <c r="AP167" s="526"/>
      <c r="AQ167" s="526"/>
      <c r="AR167" s="526"/>
      <c r="AS167" s="526"/>
      <c r="AT167" s="526"/>
      <c r="AU167" s="526"/>
      <c r="AV167" s="526"/>
      <c r="AW167" s="526"/>
      <c r="AX167" s="526"/>
      <c r="AY167" s="527"/>
      <c r="AZ167" s="551">
        <v>5</v>
      </c>
      <c r="BA167" s="526"/>
      <c r="BB167" s="526"/>
      <c r="BC167" s="526"/>
      <c r="BD167" s="526"/>
      <c r="BE167" s="526"/>
      <c r="BF167" s="527"/>
      <c r="BG167" s="70"/>
      <c r="BH167" s="70"/>
      <c r="BI167" s="551">
        <v>6</v>
      </c>
      <c r="BJ167" s="526"/>
      <c r="BK167" s="526"/>
      <c r="BL167" s="526"/>
      <c r="BM167" s="526"/>
      <c r="BN167" s="526"/>
      <c r="BO167" s="526"/>
      <c r="BP167" s="526"/>
      <c r="BQ167" s="527"/>
      <c r="BR167" s="551">
        <v>7</v>
      </c>
      <c r="BS167" s="526"/>
      <c r="BT167" s="526"/>
      <c r="BU167" s="526"/>
      <c r="BV167" s="526"/>
      <c r="BW167" s="526"/>
      <c r="BX167" s="526"/>
      <c r="BY167" s="526"/>
      <c r="BZ167" s="526"/>
      <c r="CA167" s="526"/>
      <c r="CB167" s="527"/>
      <c r="CC167" s="865">
        <v>8</v>
      </c>
      <c r="CD167" s="866"/>
      <c r="CE167" s="866"/>
      <c r="CF167" s="866"/>
      <c r="CG167" s="866"/>
      <c r="CH167" s="866"/>
      <c r="CI167" s="866"/>
      <c r="CJ167" s="866"/>
      <c r="CK167" s="866"/>
      <c r="CL167" s="866"/>
    </row>
    <row r="168" spans="1:108" ht="34.15" customHeight="1">
      <c r="A168" s="672" t="s">
        <v>197</v>
      </c>
      <c r="B168" s="673"/>
      <c r="C168" s="673"/>
      <c r="D168" s="674"/>
      <c r="E168" s="459" t="s">
        <v>288</v>
      </c>
      <c r="F168" s="460"/>
      <c r="G168" s="460"/>
      <c r="H168" s="460"/>
      <c r="I168" s="460"/>
      <c r="J168" s="460"/>
      <c r="K168" s="460"/>
      <c r="L168" s="460"/>
      <c r="M168" s="460"/>
      <c r="N168" s="460"/>
      <c r="O168" s="460"/>
      <c r="P168" s="460"/>
      <c r="Q168" s="460"/>
      <c r="R168" s="460"/>
      <c r="S168" s="460"/>
      <c r="T168" s="460"/>
      <c r="U168" s="460"/>
      <c r="V168" s="460"/>
      <c r="W168" s="460"/>
      <c r="X168" s="460"/>
      <c r="Y168" s="460"/>
      <c r="Z168" s="460"/>
      <c r="AA168" s="460"/>
      <c r="AB168" s="460"/>
      <c r="AC168" s="460"/>
      <c r="AD168" s="460"/>
      <c r="AE168" s="460"/>
      <c r="AF168" s="460"/>
      <c r="AG168" s="460"/>
      <c r="AH168" s="460"/>
      <c r="AI168" s="460"/>
      <c r="AJ168" s="460"/>
      <c r="AK168" s="460"/>
      <c r="AL168" s="460"/>
      <c r="AM168" s="460"/>
      <c r="AN168" s="460"/>
      <c r="AO168" s="460"/>
      <c r="AP168" s="460"/>
      <c r="AQ168" s="460"/>
      <c r="AR168" s="460"/>
      <c r="AS168" s="460"/>
      <c r="AT168" s="460"/>
      <c r="AU168" s="460"/>
      <c r="AV168" s="460"/>
      <c r="AW168" s="460"/>
      <c r="AX168" s="460"/>
      <c r="AY168" s="461"/>
      <c r="AZ168" s="748"/>
      <c r="BA168" s="610"/>
      <c r="BB168" s="610"/>
      <c r="BC168" s="610"/>
      <c r="BD168" s="610"/>
      <c r="BE168" s="610"/>
      <c r="BF168" s="611"/>
      <c r="BG168" s="126"/>
      <c r="BH168" s="126"/>
      <c r="BI168" s="537">
        <v>182946</v>
      </c>
      <c r="BJ168" s="538"/>
      <c r="BK168" s="538"/>
      <c r="BL168" s="538"/>
      <c r="BM168" s="538"/>
      <c r="BN168" s="538"/>
      <c r="BO168" s="538"/>
      <c r="BP168" s="538"/>
      <c r="BQ168" s="539"/>
      <c r="BR168" s="537">
        <v>182946</v>
      </c>
      <c r="BS168" s="538"/>
      <c r="BT168" s="538"/>
      <c r="BU168" s="538"/>
      <c r="BV168" s="538"/>
      <c r="BW168" s="538"/>
      <c r="BX168" s="538"/>
      <c r="BY168" s="538"/>
      <c r="BZ168" s="538"/>
      <c r="CA168" s="538"/>
      <c r="CB168" s="539"/>
      <c r="CC168" s="407">
        <v>182946</v>
      </c>
      <c r="CD168" s="349"/>
      <c r="CE168" s="349"/>
      <c r="CF168" s="349"/>
      <c r="CG168" s="349"/>
      <c r="CH168" s="349"/>
      <c r="CI168" s="349"/>
      <c r="CJ168" s="349"/>
      <c r="CK168" s="349"/>
      <c r="CL168" s="349"/>
    </row>
    <row r="169" spans="1:108">
      <c r="A169" s="672"/>
      <c r="B169" s="673"/>
      <c r="C169" s="673"/>
      <c r="D169" s="674"/>
      <c r="E169" s="1036" t="s">
        <v>168</v>
      </c>
      <c r="F169" s="1050"/>
      <c r="G169" s="1050"/>
      <c r="H169" s="1050"/>
      <c r="I169" s="1050"/>
      <c r="J169" s="1050"/>
      <c r="K169" s="1050"/>
      <c r="L169" s="1050"/>
      <c r="M169" s="1050"/>
      <c r="N169" s="1050"/>
      <c r="O169" s="1050"/>
      <c r="P169" s="1050"/>
      <c r="Q169" s="1050"/>
      <c r="R169" s="1050"/>
      <c r="S169" s="1050"/>
      <c r="T169" s="1050"/>
      <c r="U169" s="1050"/>
      <c r="V169" s="1050"/>
      <c r="W169" s="1050"/>
      <c r="X169" s="1050"/>
      <c r="Y169" s="1050"/>
      <c r="Z169" s="1050"/>
      <c r="AA169" s="1050"/>
      <c r="AB169" s="1050"/>
      <c r="AC169" s="1050"/>
      <c r="AD169" s="1050"/>
      <c r="AE169" s="1050"/>
      <c r="AF169" s="1050"/>
      <c r="AG169" s="1050"/>
      <c r="AH169" s="1050"/>
      <c r="AI169" s="1050"/>
      <c r="AJ169" s="1050"/>
      <c r="AK169" s="1050"/>
      <c r="AL169" s="1050"/>
      <c r="AM169" s="1050"/>
      <c r="AN169" s="1050" t="s">
        <v>5</v>
      </c>
      <c r="AO169" s="1050"/>
      <c r="AP169" s="1050"/>
      <c r="AQ169" s="1050"/>
      <c r="AR169" s="1050"/>
      <c r="AS169" s="1050" t="s">
        <v>5</v>
      </c>
      <c r="AT169" s="1050"/>
      <c r="AU169" s="1050" t="s">
        <v>5</v>
      </c>
      <c r="AV169" s="1050"/>
      <c r="AW169" s="1050"/>
      <c r="AX169" s="1050"/>
      <c r="AY169" s="1051"/>
      <c r="AZ169" s="1052"/>
      <c r="BA169" s="1053"/>
      <c r="BB169" s="1053"/>
      <c r="BC169" s="1053" t="s">
        <v>5</v>
      </c>
      <c r="BD169" s="1053"/>
      <c r="BE169" s="1053"/>
      <c r="BF169" s="1054"/>
      <c r="BG169" s="127"/>
      <c r="BH169" s="127"/>
      <c r="BI169" s="542">
        <f>BI168</f>
        <v>182946</v>
      </c>
      <c r="BJ169" s="543"/>
      <c r="BK169" s="543"/>
      <c r="BL169" s="543"/>
      <c r="BM169" s="543"/>
      <c r="BN169" s="543"/>
      <c r="BO169" s="543"/>
      <c r="BP169" s="543"/>
      <c r="BQ169" s="544"/>
      <c r="BR169" s="542">
        <f>BR168</f>
        <v>182946</v>
      </c>
      <c r="BS169" s="543"/>
      <c r="BT169" s="543"/>
      <c r="BU169" s="543"/>
      <c r="BV169" s="543"/>
      <c r="BW169" s="543"/>
      <c r="BX169" s="543"/>
      <c r="BY169" s="543"/>
      <c r="BZ169" s="543"/>
      <c r="CA169" s="543"/>
      <c r="CB169" s="544"/>
      <c r="CC169" s="414">
        <f>CC168</f>
        <v>182946</v>
      </c>
      <c r="CD169" s="360"/>
      <c r="CE169" s="360"/>
      <c r="CF169" s="360"/>
      <c r="CG169" s="360"/>
      <c r="CH169" s="360"/>
      <c r="CI169" s="360"/>
      <c r="CJ169" s="360"/>
      <c r="CK169" s="360"/>
      <c r="CL169" s="360"/>
    </row>
    <row r="170" spans="1:108">
      <c r="A170" s="61"/>
      <c r="B170" s="61"/>
      <c r="C170" s="61"/>
      <c r="D170" s="61"/>
      <c r="E170" s="76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9"/>
      <c r="CD170" s="128"/>
      <c r="CE170" s="128"/>
      <c r="CF170" s="128"/>
      <c r="CG170" s="128"/>
      <c r="CH170" s="128"/>
      <c r="CI170" s="128"/>
      <c r="CJ170" s="128"/>
      <c r="CK170" s="128"/>
      <c r="CL170" s="128"/>
    </row>
    <row r="171" spans="1:108" ht="14.25">
      <c r="A171" s="422" t="s">
        <v>179</v>
      </c>
      <c r="B171" s="422"/>
      <c r="C171" s="422"/>
      <c r="D171" s="422"/>
      <c r="E171" s="422"/>
      <c r="F171" s="422"/>
      <c r="G171" s="422"/>
      <c r="H171" s="422"/>
      <c r="I171" s="422"/>
      <c r="J171" s="422"/>
      <c r="K171" s="422"/>
      <c r="L171" s="422"/>
      <c r="M171" s="422"/>
      <c r="N171" s="422"/>
      <c r="O171" s="422"/>
      <c r="P171" s="422"/>
      <c r="Q171" s="422"/>
      <c r="R171" s="422"/>
      <c r="S171" s="422"/>
      <c r="T171" s="422"/>
      <c r="U171" s="422"/>
      <c r="V171" s="422"/>
      <c r="W171" s="422"/>
      <c r="X171" s="422"/>
      <c r="Y171" s="422"/>
      <c r="Z171" s="422"/>
      <c r="AA171" s="422"/>
      <c r="AB171" s="422"/>
      <c r="AC171" s="422"/>
      <c r="AD171" s="422"/>
      <c r="AE171" s="422"/>
      <c r="AF171" s="422"/>
      <c r="AG171" s="422"/>
      <c r="AH171" s="422"/>
      <c r="AI171" s="422"/>
      <c r="AJ171" s="422"/>
      <c r="AK171" s="422"/>
      <c r="AL171" s="422"/>
      <c r="AM171" s="422"/>
      <c r="AN171" s="422"/>
      <c r="AO171" s="422"/>
      <c r="AP171" s="422"/>
      <c r="AQ171" s="422"/>
      <c r="AR171" s="422"/>
      <c r="AS171" s="422"/>
      <c r="AT171" s="422"/>
      <c r="AU171" s="422"/>
      <c r="AV171" s="422"/>
      <c r="AW171" s="422"/>
      <c r="AX171" s="422"/>
      <c r="AY171" s="422"/>
      <c r="AZ171" s="422"/>
      <c r="BA171" s="422"/>
      <c r="BB171" s="422"/>
      <c r="BC171" s="422"/>
      <c r="BD171" s="422"/>
      <c r="BE171" s="422"/>
      <c r="BF171" s="422"/>
      <c r="BG171" s="422"/>
      <c r="BH171" s="422"/>
      <c r="BI171" s="422"/>
      <c r="BJ171" s="422"/>
      <c r="BK171" s="422"/>
      <c r="BL171" s="422"/>
      <c r="BM171" s="422"/>
      <c r="BN171" s="422"/>
      <c r="BO171" s="422"/>
      <c r="BP171" s="422"/>
      <c r="BQ171" s="422"/>
      <c r="BR171" s="422"/>
      <c r="BS171" s="422"/>
      <c r="BT171" s="422"/>
      <c r="BU171" s="422"/>
      <c r="BV171" s="422"/>
      <c r="BW171" s="422"/>
      <c r="BX171" s="422"/>
      <c r="BY171" s="422"/>
      <c r="BZ171" s="422"/>
      <c r="CA171" s="422"/>
      <c r="CB171" s="422"/>
      <c r="CC171" s="44"/>
      <c r="CD171" s="80"/>
      <c r="CE171" s="80"/>
      <c r="CF171" s="80"/>
      <c r="CG171" s="80"/>
      <c r="CH171" s="80"/>
      <c r="CI171" s="80"/>
      <c r="CJ171" s="80"/>
      <c r="CK171" s="80"/>
      <c r="CL171" s="80"/>
    </row>
    <row r="172" spans="1:108" ht="10.15" customHeight="1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19"/>
      <c r="BF172" s="119"/>
      <c r="BG172" s="119"/>
      <c r="BH172" s="119"/>
      <c r="BI172" s="119"/>
      <c r="BJ172" s="119"/>
      <c r="BK172" s="119"/>
      <c r="BL172" s="119"/>
      <c r="BM172" s="119"/>
      <c r="BN172" s="119"/>
      <c r="BO172" s="119"/>
      <c r="BP172" s="119"/>
      <c r="BQ172" s="119"/>
      <c r="BR172" s="119"/>
      <c r="BS172" s="119"/>
      <c r="BT172" s="119"/>
      <c r="BU172" s="119"/>
      <c r="BV172" s="119"/>
      <c r="BW172" s="119"/>
      <c r="BX172" s="119"/>
      <c r="BY172" s="119"/>
      <c r="BZ172" s="119"/>
      <c r="CA172" s="119"/>
      <c r="CB172" s="119"/>
      <c r="CC172" s="44"/>
      <c r="CD172" s="80"/>
      <c r="CE172" s="80"/>
      <c r="CF172" s="80"/>
      <c r="CG172" s="80"/>
      <c r="CH172" s="80"/>
      <c r="CI172" s="80"/>
      <c r="CJ172" s="80"/>
      <c r="CK172" s="80"/>
      <c r="CL172" s="80"/>
    </row>
    <row r="173" spans="1:108" ht="14.25">
      <c r="A173" s="503" t="s">
        <v>161</v>
      </c>
      <c r="B173" s="503"/>
      <c r="C173" s="503"/>
      <c r="D173" s="503"/>
      <c r="E173" s="503"/>
      <c r="F173" s="503"/>
      <c r="G173" s="503"/>
      <c r="H173" s="503"/>
      <c r="I173" s="503"/>
      <c r="J173" s="503"/>
      <c r="K173" s="503"/>
      <c r="L173" s="503"/>
      <c r="M173" s="503"/>
      <c r="N173" s="503"/>
      <c r="O173" s="503"/>
      <c r="P173" s="503"/>
      <c r="Q173" s="503"/>
      <c r="R173" s="503"/>
      <c r="S173" s="503"/>
      <c r="T173" s="503"/>
      <c r="U173" s="503"/>
      <c r="V173" s="503"/>
      <c r="W173" s="503"/>
      <c r="X173" s="503"/>
      <c r="Y173" s="503"/>
      <c r="Z173" s="503"/>
      <c r="AA173" s="503"/>
      <c r="AB173" s="503"/>
      <c r="AC173" s="503"/>
      <c r="AD173" s="503"/>
      <c r="AE173" s="504" t="s">
        <v>456</v>
      </c>
      <c r="AF173" s="504"/>
      <c r="AG173" s="504"/>
      <c r="AH173" s="504"/>
      <c r="AI173" s="504"/>
      <c r="AJ173" s="504"/>
      <c r="AK173" s="504"/>
      <c r="AL173" s="504"/>
      <c r="AM173" s="504"/>
      <c r="AN173" s="504"/>
      <c r="AO173" s="504"/>
      <c r="AP173" s="504"/>
      <c r="AQ173" s="504"/>
      <c r="AR173" s="504"/>
      <c r="AS173" s="504"/>
      <c r="AT173" s="504"/>
      <c r="AU173" s="504"/>
      <c r="AV173" s="504"/>
      <c r="AW173" s="504"/>
      <c r="AX173" s="504"/>
      <c r="AY173" s="504"/>
      <c r="AZ173" s="504"/>
      <c r="BA173" s="504"/>
      <c r="BB173" s="504"/>
      <c r="BC173" s="504"/>
      <c r="BD173" s="504"/>
      <c r="BE173" s="504"/>
      <c r="BF173" s="504"/>
      <c r="BG173" s="504"/>
      <c r="BH173" s="504"/>
      <c r="BI173" s="504"/>
      <c r="BJ173" s="504"/>
      <c r="BK173" s="504"/>
      <c r="BL173" s="504"/>
      <c r="BM173" s="504"/>
      <c r="BN173" s="504"/>
      <c r="BO173" s="504"/>
      <c r="BP173" s="504"/>
      <c r="BQ173" s="504"/>
      <c r="BR173" s="504"/>
      <c r="BS173" s="504"/>
      <c r="BT173" s="504"/>
      <c r="BU173" s="504"/>
      <c r="BV173" s="504"/>
      <c r="BW173" s="504"/>
      <c r="BX173" s="504"/>
      <c r="BY173" s="504"/>
      <c r="BZ173" s="504"/>
      <c r="CA173" s="504"/>
      <c r="CB173" s="504"/>
      <c r="CC173" s="44"/>
      <c r="CD173" s="80"/>
      <c r="CE173" s="80"/>
      <c r="CF173" s="80"/>
      <c r="CG173" s="80"/>
      <c r="CH173" s="80"/>
      <c r="CI173" s="80"/>
      <c r="CJ173" s="80"/>
      <c r="CK173" s="80"/>
      <c r="CL173" s="80"/>
    </row>
    <row r="174" spans="1:108" ht="9" customHeight="1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/>
      <c r="BF174" s="119"/>
      <c r="BG174" s="119"/>
      <c r="BH174" s="119"/>
      <c r="BI174" s="119"/>
      <c r="BJ174" s="119"/>
      <c r="BK174" s="119"/>
      <c r="BL174" s="119"/>
      <c r="BM174" s="119"/>
      <c r="BN174" s="119"/>
      <c r="BO174" s="119"/>
      <c r="BP174" s="119"/>
      <c r="BQ174" s="119"/>
      <c r="BR174" s="119"/>
      <c r="BS174" s="119"/>
      <c r="BT174" s="119"/>
      <c r="BU174" s="119"/>
      <c r="BV174" s="119"/>
      <c r="BW174" s="119"/>
      <c r="BX174" s="119"/>
      <c r="BY174" s="119"/>
      <c r="BZ174" s="119"/>
      <c r="CA174" s="119"/>
      <c r="CB174" s="119"/>
      <c r="CC174" s="44"/>
      <c r="CD174" s="80"/>
      <c r="CE174" s="80"/>
      <c r="CF174" s="80"/>
      <c r="CG174" s="80"/>
      <c r="CH174" s="80"/>
      <c r="CI174" s="80"/>
      <c r="CJ174" s="80"/>
      <c r="CK174" s="80"/>
      <c r="CL174" s="80"/>
    </row>
    <row r="175" spans="1:108" ht="14.25">
      <c r="A175" s="120" t="s">
        <v>162</v>
      </c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504" t="s">
        <v>172</v>
      </c>
      <c r="T175" s="504"/>
      <c r="U175" s="504"/>
      <c r="V175" s="504"/>
      <c r="W175" s="504"/>
      <c r="X175" s="504"/>
      <c r="Y175" s="504"/>
      <c r="Z175" s="504"/>
      <c r="AA175" s="504"/>
      <c r="AB175" s="504"/>
      <c r="AC175" s="504"/>
      <c r="AD175" s="504"/>
      <c r="AE175" s="504"/>
      <c r="AF175" s="504"/>
      <c r="AG175" s="504"/>
      <c r="AH175" s="504"/>
      <c r="AI175" s="504"/>
      <c r="AJ175" s="504"/>
      <c r="AK175" s="504"/>
      <c r="AL175" s="504"/>
      <c r="AM175" s="504"/>
      <c r="AN175" s="504"/>
      <c r="AO175" s="504"/>
      <c r="AP175" s="504"/>
      <c r="AQ175" s="504"/>
      <c r="AR175" s="504"/>
      <c r="AS175" s="504"/>
      <c r="AT175" s="504"/>
      <c r="AU175" s="504"/>
      <c r="AV175" s="504"/>
      <c r="AW175" s="504"/>
      <c r="AX175" s="504"/>
      <c r="AY175" s="504"/>
      <c r="AZ175" s="504"/>
      <c r="BA175" s="504"/>
      <c r="BB175" s="504"/>
      <c r="BC175" s="504"/>
      <c r="BD175" s="504"/>
      <c r="BE175" s="504"/>
      <c r="BF175" s="504"/>
      <c r="BG175" s="504"/>
      <c r="BH175" s="504"/>
      <c r="BI175" s="504"/>
      <c r="BJ175" s="504"/>
      <c r="BK175" s="504"/>
      <c r="BL175" s="504"/>
      <c r="BM175" s="504"/>
      <c r="BN175" s="504"/>
      <c r="BO175" s="504"/>
      <c r="BP175" s="504"/>
      <c r="BQ175" s="504"/>
      <c r="BR175" s="504"/>
      <c r="BS175" s="504"/>
      <c r="BT175" s="504"/>
      <c r="BU175" s="504"/>
      <c r="BV175" s="504"/>
      <c r="BW175" s="504"/>
      <c r="BX175" s="504"/>
      <c r="BY175" s="504"/>
      <c r="BZ175" s="504"/>
      <c r="CA175" s="504"/>
      <c r="CB175" s="504"/>
      <c r="CC175" s="44"/>
      <c r="CD175" s="80"/>
      <c r="CE175" s="80"/>
      <c r="CF175" s="80"/>
      <c r="CG175" s="80"/>
      <c r="CH175" s="80"/>
      <c r="CI175" s="80"/>
      <c r="CJ175" s="80"/>
      <c r="CK175" s="80"/>
      <c r="CL175" s="80"/>
    </row>
    <row r="176" spans="1:108" ht="15">
      <c r="A176" s="120" t="s">
        <v>164</v>
      </c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954" t="s">
        <v>324</v>
      </c>
      <c r="AI176" s="954"/>
      <c r="AJ176" s="954"/>
      <c r="AK176" s="954"/>
      <c r="AL176" s="954"/>
      <c r="AM176" s="954"/>
      <c r="AN176" s="954"/>
      <c r="AO176" s="954"/>
      <c r="AP176" s="954"/>
      <c r="AQ176" s="954"/>
      <c r="AR176" s="954"/>
      <c r="AS176" s="954"/>
      <c r="AT176" s="954"/>
      <c r="AU176" s="954"/>
      <c r="AV176" s="954"/>
      <c r="AW176" s="954"/>
      <c r="AX176" s="954"/>
      <c r="AY176" s="954"/>
      <c r="AZ176" s="954"/>
      <c r="BA176" s="954"/>
      <c r="BB176" s="954"/>
      <c r="BC176" s="954"/>
      <c r="BD176" s="954"/>
      <c r="BE176" s="954"/>
      <c r="BF176" s="954"/>
      <c r="BG176" s="954"/>
      <c r="BH176" s="954"/>
      <c r="BI176" s="954"/>
      <c r="BJ176" s="954"/>
      <c r="BK176" s="954"/>
      <c r="BL176" s="954"/>
      <c r="BM176" s="954"/>
      <c r="BN176" s="954"/>
      <c r="BO176" s="954"/>
      <c r="BP176" s="954"/>
      <c r="BQ176" s="954"/>
      <c r="BR176" s="954"/>
      <c r="BS176" s="954"/>
      <c r="BT176" s="954"/>
      <c r="BU176" s="954"/>
      <c r="BV176" s="954"/>
      <c r="BW176" s="954"/>
      <c r="BX176" s="954"/>
      <c r="BY176" s="954"/>
      <c r="BZ176" s="954"/>
      <c r="CA176" s="954"/>
      <c r="CB176" s="954"/>
      <c r="CC176" s="954"/>
      <c r="CD176" s="954"/>
      <c r="CE176" s="954"/>
      <c r="CF176" s="954"/>
      <c r="CG176" s="954"/>
      <c r="CH176" s="954"/>
      <c r="CI176" s="954"/>
      <c r="CJ176" s="954"/>
      <c r="CK176" s="954"/>
      <c r="CL176" s="954"/>
      <c r="CM176" s="954"/>
      <c r="CN176" s="954"/>
      <c r="CO176" s="954"/>
      <c r="CP176" s="954"/>
      <c r="CQ176" s="954"/>
      <c r="CR176" s="954"/>
      <c r="CS176" s="954"/>
      <c r="CT176" s="954"/>
      <c r="CU176" s="954"/>
      <c r="CV176" s="954"/>
      <c r="CW176" s="954"/>
      <c r="CX176" s="954"/>
      <c r="CY176" s="954"/>
      <c r="CZ176" s="954"/>
      <c r="DA176" s="954"/>
      <c r="DB176" s="954"/>
      <c r="DC176" s="954"/>
      <c r="DD176" s="954"/>
    </row>
    <row r="177" spans="1:107" ht="18.600000000000001" customHeight="1">
      <c r="A177" s="130" t="s">
        <v>325</v>
      </c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44"/>
      <c r="CD177" s="80"/>
      <c r="CE177" s="80"/>
      <c r="CF177" s="80"/>
      <c r="CG177" s="80"/>
      <c r="CH177" s="80"/>
      <c r="CI177" s="80"/>
      <c r="CJ177" s="80"/>
      <c r="CK177" s="80"/>
      <c r="CL177" s="80"/>
    </row>
    <row r="178" spans="1:107" ht="13.15" customHeight="1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  <c r="BI178" s="119"/>
      <c r="BJ178" s="119"/>
      <c r="BK178" s="119"/>
      <c r="BL178" s="119"/>
      <c r="BM178" s="119"/>
      <c r="BN178" s="119"/>
      <c r="BO178" s="119"/>
      <c r="BP178" s="119"/>
      <c r="BQ178" s="119"/>
      <c r="BR178" s="119"/>
      <c r="BS178" s="119"/>
      <c r="BT178" s="119"/>
      <c r="BU178" s="119"/>
      <c r="BV178" s="119"/>
      <c r="BW178" s="119"/>
      <c r="BX178" s="119"/>
      <c r="BY178" s="119"/>
      <c r="BZ178" s="119"/>
      <c r="CA178" s="119"/>
      <c r="CB178" s="119"/>
      <c r="CC178" s="44"/>
      <c r="CD178" s="80"/>
      <c r="CE178" s="80"/>
      <c r="CF178" s="80"/>
      <c r="CG178" s="80"/>
      <c r="CH178" s="80"/>
      <c r="CI178" s="80"/>
      <c r="CJ178" s="80"/>
      <c r="CK178" s="80"/>
      <c r="CL178" s="80"/>
    </row>
    <row r="179" spans="1:107" ht="17.25" customHeight="1">
      <c r="A179" s="370" t="s">
        <v>165</v>
      </c>
      <c r="B179" s="371"/>
      <c r="C179" s="371"/>
      <c r="D179" s="372"/>
      <c r="E179" s="370" t="s">
        <v>166</v>
      </c>
      <c r="F179" s="518"/>
      <c r="G179" s="518"/>
      <c r="H179" s="518"/>
      <c r="I179" s="518"/>
      <c r="J179" s="518"/>
      <c r="K179" s="518"/>
      <c r="L179" s="518"/>
      <c r="M179" s="518"/>
      <c r="N179" s="518"/>
      <c r="O179" s="518"/>
      <c r="P179" s="518"/>
      <c r="Q179" s="518"/>
      <c r="R179" s="518"/>
      <c r="S179" s="518"/>
      <c r="T179" s="518"/>
      <c r="U179" s="518"/>
      <c r="V179" s="518"/>
      <c r="W179" s="518"/>
      <c r="X179" s="518"/>
      <c r="Y179" s="518"/>
      <c r="Z179" s="518"/>
      <c r="AA179" s="518"/>
      <c r="AB179" s="518"/>
      <c r="AC179" s="518"/>
      <c r="AD179" s="518"/>
      <c r="AE179" s="518"/>
      <c r="AF179" s="518"/>
      <c r="AG179" s="518"/>
      <c r="AH179" s="518"/>
      <c r="AI179" s="519"/>
      <c r="AJ179" s="955" t="s">
        <v>177</v>
      </c>
      <c r="AK179" s="956"/>
      <c r="AL179" s="956"/>
      <c r="AM179" s="956"/>
      <c r="AN179" s="956"/>
      <c r="AO179" s="956"/>
      <c r="AP179" s="956"/>
      <c r="AQ179" s="956"/>
      <c r="AR179" s="956"/>
      <c r="AS179" s="956"/>
      <c r="AT179" s="956"/>
      <c r="AU179" s="956"/>
      <c r="AV179" s="956"/>
      <c r="AW179" s="956"/>
      <c r="AX179" s="956"/>
      <c r="AY179" s="956"/>
      <c r="AZ179" s="957"/>
      <c r="BA179" s="955" t="s">
        <v>301</v>
      </c>
      <c r="BB179" s="956"/>
      <c r="BC179" s="956"/>
      <c r="BD179" s="956"/>
      <c r="BE179" s="956"/>
      <c r="BF179" s="956"/>
      <c r="BG179" s="112"/>
      <c r="BH179" s="112"/>
      <c r="BI179" s="955" t="s">
        <v>205</v>
      </c>
      <c r="BJ179" s="956"/>
      <c r="BK179" s="956"/>
      <c r="BL179" s="956"/>
      <c r="BM179" s="956"/>
      <c r="BN179" s="956"/>
      <c r="BO179" s="956"/>
      <c r="BP179" s="956"/>
      <c r="BQ179" s="956"/>
      <c r="BR179" s="964"/>
      <c r="BS179" s="1105" t="s">
        <v>302</v>
      </c>
      <c r="BT179" s="1106"/>
      <c r="BU179" s="1106"/>
      <c r="BV179" s="1106"/>
      <c r="BW179" s="1106"/>
      <c r="BX179" s="1106"/>
      <c r="BY179" s="1106"/>
      <c r="BZ179" s="1106"/>
      <c r="CA179" s="1106"/>
      <c r="CB179" s="1106"/>
      <c r="CC179" s="1106"/>
      <c r="CD179" s="1106"/>
      <c r="CE179" s="1106"/>
      <c r="CF179" s="1106"/>
      <c r="CG179" s="1106"/>
      <c r="CH179" s="1106"/>
      <c r="CI179" s="1106"/>
      <c r="CJ179" s="1106"/>
      <c r="CK179" s="1106"/>
      <c r="CL179" s="1106"/>
      <c r="CM179" s="1106"/>
      <c r="CN179" s="1106"/>
      <c r="CO179" s="1106"/>
      <c r="CP179" s="1106"/>
      <c r="CQ179" s="1106"/>
      <c r="CR179" s="1106"/>
      <c r="CS179" s="1106"/>
      <c r="CT179" s="1106"/>
      <c r="CU179" s="1106"/>
      <c r="CV179" s="1106"/>
      <c r="CW179" s="1106"/>
      <c r="CX179" s="1106"/>
      <c r="CY179" s="1106"/>
      <c r="CZ179" s="1106"/>
      <c r="DA179" s="1106"/>
      <c r="DB179" s="1106"/>
      <c r="DC179" s="1107"/>
    </row>
    <row r="180" spans="1:107" ht="17.25" customHeight="1">
      <c r="A180" s="373"/>
      <c r="B180" s="374"/>
      <c r="C180" s="374"/>
      <c r="D180" s="375"/>
      <c r="E180" s="520"/>
      <c r="F180" s="521"/>
      <c r="G180" s="521"/>
      <c r="H180" s="521"/>
      <c r="I180" s="521"/>
      <c r="J180" s="521"/>
      <c r="K180" s="521"/>
      <c r="L180" s="521"/>
      <c r="M180" s="521"/>
      <c r="N180" s="521"/>
      <c r="O180" s="521"/>
      <c r="P180" s="521"/>
      <c r="Q180" s="521"/>
      <c r="R180" s="521"/>
      <c r="S180" s="521"/>
      <c r="T180" s="521"/>
      <c r="U180" s="521"/>
      <c r="V180" s="521"/>
      <c r="W180" s="521"/>
      <c r="X180" s="521"/>
      <c r="Y180" s="521"/>
      <c r="Z180" s="521"/>
      <c r="AA180" s="521"/>
      <c r="AB180" s="521"/>
      <c r="AC180" s="521"/>
      <c r="AD180" s="521"/>
      <c r="AE180" s="521"/>
      <c r="AF180" s="521"/>
      <c r="AG180" s="521"/>
      <c r="AH180" s="521"/>
      <c r="AI180" s="522"/>
      <c r="AJ180" s="958"/>
      <c r="AK180" s="959"/>
      <c r="AL180" s="959"/>
      <c r="AM180" s="959"/>
      <c r="AN180" s="959"/>
      <c r="AO180" s="959"/>
      <c r="AP180" s="959"/>
      <c r="AQ180" s="959"/>
      <c r="AR180" s="959"/>
      <c r="AS180" s="959"/>
      <c r="AT180" s="959"/>
      <c r="AU180" s="959"/>
      <c r="AV180" s="959"/>
      <c r="AW180" s="959"/>
      <c r="AX180" s="959"/>
      <c r="AY180" s="959"/>
      <c r="AZ180" s="960"/>
      <c r="BA180" s="958"/>
      <c r="BB180" s="959"/>
      <c r="BC180" s="959"/>
      <c r="BD180" s="959"/>
      <c r="BE180" s="959"/>
      <c r="BF180" s="959"/>
      <c r="BG180" s="106"/>
      <c r="BH180" s="106"/>
      <c r="BI180" s="958"/>
      <c r="BJ180" s="959"/>
      <c r="BK180" s="959"/>
      <c r="BL180" s="959"/>
      <c r="BM180" s="959"/>
      <c r="BN180" s="959"/>
      <c r="BO180" s="959"/>
      <c r="BP180" s="959"/>
      <c r="BQ180" s="959"/>
      <c r="BR180" s="965"/>
      <c r="BS180" s="1108" t="s">
        <v>276</v>
      </c>
      <c r="BT180" s="1109"/>
      <c r="BU180" s="1109"/>
      <c r="BV180" s="1109"/>
      <c r="BW180" s="1109"/>
      <c r="BX180" s="1109"/>
      <c r="BY180" s="1109"/>
      <c r="BZ180" s="1109"/>
      <c r="CA180" s="1109"/>
      <c r="CB180" s="1110"/>
      <c r="CC180" s="1115" t="s">
        <v>274</v>
      </c>
      <c r="CD180" s="406"/>
      <c r="CE180" s="406"/>
      <c r="CF180" s="406"/>
      <c r="CG180" s="406"/>
      <c r="CH180" s="406"/>
      <c r="CI180" s="406"/>
      <c r="CJ180" s="406"/>
      <c r="CK180" s="406"/>
      <c r="CL180" s="406"/>
      <c r="CM180" s="406"/>
      <c r="CN180" s="406"/>
      <c r="CO180" s="406"/>
      <c r="CP180" s="406"/>
      <c r="CQ180" s="406"/>
      <c r="CR180" s="406"/>
      <c r="CS180" s="406"/>
      <c r="CT180" s="406"/>
      <c r="CU180" s="406"/>
      <c r="CV180" s="406"/>
      <c r="CW180" s="406"/>
      <c r="CX180" s="406"/>
      <c r="CY180" s="406"/>
      <c r="CZ180" s="406"/>
      <c r="DA180" s="406"/>
      <c r="DB180" s="406"/>
      <c r="DC180" s="406"/>
    </row>
    <row r="181" spans="1:107" ht="15" customHeight="1">
      <c r="A181" s="373"/>
      <c r="B181" s="374"/>
      <c r="C181" s="374"/>
      <c r="D181" s="375"/>
      <c r="E181" s="520"/>
      <c r="F181" s="521"/>
      <c r="G181" s="521"/>
      <c r="H181" s="521"/>
      <c r="I181" s="521"/>
      <c r="J181" s="521"/>
      <c r="K181" s="521"/>
      <c r="L181" s="521"/>
      <c r="M181" s="521"/>
      <c r="N181" s="521"/>
      <c r="O181" s="521"/>
      <c r="P181" s="521"/>
      <c r="Q181" s="521"/>
      <c r="R181" s="521"/>
      <c r="S181" s="521"/>
      <c r="T181" s="521"/>
      <c r="U181" s="521"/>
      <c r="V181" s="521"/>
      <c r="W181" s="521"/>
      <c r="X181" s="521"/>
      <c r="Y181" s="521"/>
      <c r="Z181" s="521"/>
      <c r="AA181" s="521"/>
      <c r="AB181" s="521"/>
      <c r="AC181" s="521"/>
      <c r="AD181" s="521"/>
      <c r="AE181" s="521"/>
      <c r="AF181" s="521"/>
      <c r="AG181" s="521"/>
      <c r="AH181" s="521"/>
      <c r="AI181" s="522"/>
      <c r="AJ181" s="958"/>
      <c r="AK181" s="959"/>
      <c r="AL181" s="959"/>
      <c r="AM181" s="959"/>
      <c r="AN181" s="959"/>
      <c r="AO181" s="959"/>
      <c r="AP181" s="959"/>
      <c r="AQ181" s="959"/>
      <c r="AR181" s="959"/>
      <c r="AS181" s="959"/>
      <c r="AT181" s="959"/>
      <c r="AU181" s="959"/>
      <c r="AV181" s="959"/>
      <c r="AW181" s="959"/>
      <c r="AX181" s="959"/>
      <c r="AY181" s="959"/>
      <c r="AZ181" s="960"/>
      <c r="BA181" s="958"/>
      <c r="BB181" s="959"/>
      <c r="BC181" s="959"/>
      <c r="BD181" s="959"/>
      <c r="BE181" s="959"/>
      <c r="BF181" s="959"/>
      <c r="BG181" s="106"/>
      <c r="BH181" s="106"/>
      <c r="BI181" s="958"/>
      <c r="BJ181" s="959"/>
      <c r="BK181" s="959"/>
      <c r="BL181" s="959"/>
      <c r="BM181" s="959"/>
      <c r="BN181" s="959"/>
      <c r="BO181" s="959"/>
      <c r="BP181" s="959"/>
      <c r="BQ181" s="959"/>
      <c r="BR181" s="965"/>
      <c r="BS181" s="1111"/>
      <c r="BT181" s="694"/>
      <c r="BU181" s="694"/>
      <c r="BV181" s="694"/>
      <c r="BW181" s="694"/>
      <c r="BX181" s="694"/>
      <c r="BY181" s="694"/>
      <c r="BZ181" s="694"/>
      <c r="CA181" s="694"/>
      <c r="CB181" s="1112"/>
      <c r="CC181" s="1115" t="s">
        <v>485</v>
      </c>
      <c r="CD181" s="406"/>
      <c r="CE181" s="406"/>
      <c r="CF181" s="406"/>
      <c r="CG181" s="406"/>
      <c r="CH181" s="406"/>
      <c r="CI181" s="406"/>
      <c r="CJ181" s="406"/>
      <c r="CK181" s="406"/>
      <c r="CL181" s="406"/>
      <c r="CM181" s="406"/>
      <c r="CN181" s="406"/>
      <c r="CO181" s="406"/>
      <c r="CP181" s="406"/>
      <c r="CQ181" s="1115" t="s">
        <v>518</v>
      </c>
      <c r="CR181" s="406"/>
      <c r="CS181" s="406"/>
      <c r="CT181" s="406"/>
      <c r="CU181" s="406"/>
      <c r="CV181" s="406"/>
      <c r="CW181" s="406"/>
      <c r="CX181" s="406"/>
      <c r="CY181" s="406"/>
      <c r="CZ181" s="406"/>
      <c r="DA181" s="406"/>
      <c r="DB181" s="406"/>
      <c r="DC181" s="406"/>
    </row>
    <row r="182" spans="1:107" ht="15" customHeight="1">
      <c r="A182" s="376"/>
      <c r="B182" s="377"/>
      <c r="C182" s="377"/>
      <c r="D182" s="378"/>
      <c r="E182" s="523"/>
      <c r="F182" s="524"/>
      <c r="G182" s="524"/>
      <c r="H182" s="524"/>
      <c r="I182" s="524"/>
      <c r="J182" s="524"/>
      <c r="K182" s="524"/>
      <c r="L182" s="524"/>
      <c r="M182" s="524"/>
      <c r="N182" s="524"/>
      <c r="O182" s="524"/>
      <c r="P182" s="524"/>
      <c r="Q182" s="524"/>
      <c r="R182" s="524"/>
      <c r="S182" s="524"/>
      <c r="T182" s="524"/>
      <c r="U182" s="524"/>
      <c r="V182" s="524"/>
      <c r="W182" s="524"/>
      <c r="X182" s="524"/>
      <c r="Y182" s="524"/>
      <c r="Z182" s="524"/>
      <c r="AA182" s="524"/>
      <c r="AB182" s="524"/>
      <c r="AC182" s="524"/>
      <c r="AD182" s="524"/>
      <c r="AE182" s="524"/>
      <c r="AF182" s="524"/>
      <c r="AG182" s="524"/>
      <c r="AH182" s="524"/>
      <c r="AI182" s="525"/>
      <c r="AJ182" s="961"/>
      <c r="AK182" s="962"/>
      <c r="AL182" s="962"/>
      <c r="AM182" s="962"/>
      <c r="AN182" s="962"/>
      <c r="AO182" s="962"/>
      <c r="AP182" s="962"/>
      <c r="AQ182" s="962"/>
      <c r="AR182" s="962"/>
      <c r="AS182" s="962"/>
      <c r="AT182" s="962"/>
      <c r="AU182" s="962"/>
      <c r="AV182" s="962"/>
      <c r="AW182" s="962"/>
      <c r="AX182" s="962"/>
      <c r="AY182" s="962"/>
      <c r="AZ182" s="963"/>
      <c r="BA182" s="961"/>
      <c r="BB182" s="962"/>
      <c r="BC182" s="962"/>
      <c r="BD182" s="962"/>
      <c r="BE182" s="962"/>
      <c r="BF182" s="962"/>
      <c r="BG182" s="106"/>
      <c r="BH182" s="106"/>
      <c r="BI182" s="961"/>
      <c r="BJ182" s="962"/>
      <c r="BK182" s="962"/>
      <c r="BL182" s="962"/>
      <c r="BM182" s="962"/>
      <c r="BN182" s="962"/>
      <c r="BO182" s="962"/>
      <c r="BP182" s="962"/>
      <c r="BQ182" s="962"/>
      <c r="BR182" s="966"/>
      <c r="BS182" s="1113"/>
      <c r="BT182" s="728"/>
      <c r="BU182" s="728"/>
      <c r="BV182" s="728"/>
      <c r="BW182" s="728"/>
      <c r="BX182" s="728"/>
      <c r="BY182" s="728"/>
      <c r="BZ182" s="728"/>
      <c r="CA182" s="728"/>
      <c r="CB182" s="1114"/>
      <c r="CC182" s="406"/>
      <c r="CD182" s="406"/>
      <c r="CE182" s="406"/>
      <c r="CF182" s="406"/>
      <c r="CG182" s="406"/>
      <c r="CH182" s="406"/>
      <c r="CI182" s="406"/>
      <c r="CJ182" s="406"/>
      <c r="CK182" s="406"/>
      <c r="CL182" s="406"/>
      <c r="CM182" s="406"/>
      <c r="CN182" s="406"/>
      <c r="CO182" s="406"/>
      <c r="CP182" s="406"/>
      <c r="CQ182" s="406"/>
      <c r="CR182" s="406"/>
      <c r="CS182" s="406"/>
      <c r="CT182" s="406"/>
      <c r="CU182" s="406"/>
      <c r="CV182" s="406"/>
      <c r="CW182" s="406"/>
      <c r="CX182" s="406"/>
      <c r="CY182" s="406"/>
      <c r="CZ182" s="406"/>
      <c r="DA182" s="406"/>
      <c r="DB182" s="406"/>
      <c r="DC182" s="406"/>
    </row>
    <row r="183" spans="1:107" ht="15" customHeight="1">
      <c r="A183" s="980">
        <v>1</v>
      </c>
      <c r="B183" s="981"/>
      <c r="C183" s="981"/>
      <c r="D183" s="982"/>
      <c r="E183" s="738">
        <v>2</v>
      </c>
      <c r="F183" s="742"/>
      <c r="G183" s="742"/>
      <c r="H183" s="742"/>
      <c r="I183" s="742"/>
      <c r="J183" s="742"/>
      <c r="K183" s="742"/>
      <c r="L183" s="742"/>
      <c r="M183" s="742"/>
      <c r="N183" s="742"/>
      <c r="O183" s="742"/>
      <c r="P183" s="742"/>
      <c r="Q183" s="742"/>
      <c r="R183" s="742"/>
      <c r="S183" s="742"/>
      <c r="T183" s="742"/>
      <c r="U183" s="742"/>
      <c r="V183" s="742"/>
      <c r="W183" s="742"/>
      <c r="X183" s="742"/>
      <c r="Y183" s="742"/>
      <c r="Z183" s="742"/>
      <c r="AA183" s="742"/>
      <c r="AB183" s="742"/>
      <c r="AC183" s="742"/>
      <c r="AD183" s="742"/>
      <c r="AE183" s="742"/>
      <c r="AF183" s="742"/>
      <c r="AG183" s="742"/>
      <c r="AH183" s="742"/>
      <c r="AI183" s="743"/>
      <c r="AJ183" s="738">
        <v>4</v>
      </c>
      <c r="AK183" s="742"/>
      <c r="AL183" s="742"/>
      <c r="AM183" s="742"/>
      <c r="AN183" s="742"/>
      <c r="AO183" s="742"/>
      <c r="AP183" s="742"/>
      <c r="AQ183" s="742"/>
      <c r="AR183" s="742"/>
      <c r="AS183" s="742"/>
      <c r="AT183" s="742"/>
      <c r="AU183" s="742"/>
      <c r="AV183" s="742"/>
      <c r="AW183" s="742"/>
      <c r="AX183" s="742"/>
      <c r="AY183" s="742"/>
      <c r="AZ183" s="743"/>
      <c r="BA183" s="739">
        <v>6</v>
      </c>
      <c r="BB183" s="742"/>
      <c r="BC183" s="742"/>
      <c r="BD183" s="742"/>
      <c r="BE183" s="742"/>
      <c r="BF183" s="743"/>
      <c r="BG183" s="116"/>
      <c r="BH183" s="116"/>
      <c r="BI183" s="738">
        <v>7</v>
      </c>
      <c r="BJ183" s="742"/>
      <c r="BK183" s="742"/>
      <c r="BL183" s="742"/>
      <c r="BM183" s="742"/>
      <c r="BN183" s="742"/>
      <c r="BO183" s="742"/>
      <c r="BP183" s="742"/>
      <c r="BQ183" s="742"/>
      <c r="BR183" s="743"/>
      <c r="BS183" s="1102">
        <v>8</v>
      </c>
      <c r="BT183" s="742"/>
      <c r="BU183" s="742"/>
      <c r="BV183" s="742"/>
      <c r="BW183" s="742"/>
      <c r="BX183" s="742"/>
      <c r="BY183" s="742"/>
      <c r="BZ183" s="742"/>
      <c r="CA183" s="742"/>
      <c r="CB183" s="743"/>
      <c r="CC183" s="865">
        <v>9</v>
      </c>
      <c r="CD183" s="866"/>
      <c r="CE183" s="866"/>
      <c r="CF183" s="866"/>
      <c r="CG183" s="866"/>
      <c r="CH183" s="866"/>
      <c r="CI183" s="866"/>
      <c r="CJ183" s="866"/>
      <c r="CK183" s="866"/>
      <c r="CL183" s="866"/>
      <c r="CM183" s="866"/>
      <c r="CN183" s="866"/>
      <c r="CO183" s="866"/>
      <c r="CP183" s="866"/>
      <c r="CQ183" s="865">
        <v>10</v>
      </c>
      <c r="CR183" s="866"/>
      <c r="CS183" s="866"/>
      <c r="CT183" s="866"/>
      <c r="CU183" s="866"/>
      <c r="CV183" s="866"/>
      <c r="CW183" s="866"/>
      <c r="CX183" s="866"/>
      <c r="CY183" s="866"/>
      <c r="CZ183" s="866"/>
      <c r="DA183" s="866"/>
      <c r="DB183" s="866"/>
      <c r="DC183" s="866"/>
    </row>
    <row r="184" spans="1:107" ht="15">
      <c r="A184" s="824" t="s">
        <v>197</v>
      </c>
      <c r="B184" s="824"/>
      <c r="C184" s="824"/>
      <c r="D184" s="824"/>
      <c r="E184" s="1103" t="s">
        <v>326</v>
      </c>
      <c r="F184" s="1104"/>
      <c r="G184" s="1104"/>
      <c r="H184" s="1104"/>
      <c r="I184" s="1104"/>
      <c r="J184" s="1104"/>
      <c r="K184" s="1104"/>
      <c r="L184" s="1104"/>
      <c r="M184" s="1104"/>
      <c r="N184" s="1104"/>
      <c r="O184" s="1104"/>
      <c r="P184" s="1104"/>
      <c r="Q184" s="1104"/>
      <c r="R184" s="1104"/>
      <c r="S184" s="1104"/>
      <c r="T184" s="1104"/>
      <c r="U184" s="1104"/>
      <c r="V184" s="1104"/>
      <c r="W184" s="1104"/>
      <c r="X184" s="1104"/>
      <c r="Y184" s="1104"/>
      <c r="Z184" s="1104"/>
      <c r="AA184" s="1104"/>
      <c r="AB184" s="1104"/>
      <c r="AC184" s="1104"/>
      <c r="AD184" s="1104"/>
      <c r="AE184" s="1104"/>
      <c r="AF184" s="1104"/>
      <c r="AG184" s="1104"/>
      <c r="AH184" s="1104"/>
      <c r="AI184" s="1104"/>
      <c r="AJ184" s="824"/>
      <c r="AK184" s="1100"/>
      <c r="AL184" s="1100"/>
      <c r="AM184" s="1100"/>
      <c r="AN184" s="1100"/>
      <c r="AO184" s="1100"/>
      <c r="AP184" s="1100"/>
      <c r="AQ184" s="1100"/>
      <c r="AR184" s="1100"/>
      <c r="AS184" s="1100"/>
      <c r="AT184" s="1100"/>
      <c r="AU184" s="1100"/>
      <c r="AV184" s="1100"/>
      <c r="AW184" s="1100"/>
      <c r="AX184" s="1100"/>
      <c r="AY184" s="1100"/>
      <c r="AZ184" s="1100"/>
      <c r="BA184" s="824"/>
      <c r="BB184" s="1100"/>
      <c r="BC184" s="1100"/>
      <c r="BD184" s="1100"/>
      <c r="BE184" s="1100"/>
      <c r="BF184" s="1100"/>
      <c r="BG184" s="118"/>
      <c r="BH184" s="118"/>
      <c r="BI184" s="824"/>
      <c r="BJ184" s="1100"/>
      <c r="BK184" s="1100"/>
      <c r="BL184" s="1100"/>
      <c r="BM184" s="1100"/>
      <c r="BN184" s="1100"/>
      <c r="BO184" s="1100"/>
      <c r="BP184" s="1100"/>
      <c r="BQ184" s="1100"/>
      <c r="BR184" s="1100"/>
      <c r="BS184" s="563">
        <v>562660</v>
      </c>
      <c r="BT184" s="1099"/>
      <c r="BU184" s="1099"/>
      <c r="BV184" s="1099"/>
      <c r="BW184" s="1099"/>
      <c r="BX184" s="1099"/>
      <c r="BY184" s="1099"/>
      <c r="BZ184" s="1099"/>
      <c r="CA184" s="1099"/>
      <c r="CB184" s="1099"/>
      <c r="CC184" s="1098">
        <v>130000</v>
      </c>
      <c r="CD184" s="1099"/>
      <c r="CE184" s="1099"/>
      <c r="CF184" s="1099"/>
      <c r="CG184" s="1099"/>
      <c r="CH184" s="1099"/>
      <c r="CI184" s="1099"/>
      <c r="CJ184" s="1099"/>
      <c r="CK184" s="1099"/>
      <c r="CL184" s="1099"/>
      <c r="CM184" s="1099"/>
      <c r="CN184" s="1099"/>
      <c r="CO184" s="1099"/>
      <c r="CP184" s="1099"/>
      <c r="CQ184" s="1098">
        <v>390000</v>
      </c>
      <c r="CR184" s="1099"/>
      <c r="CS184" s="1099"/>
      <c r="CT184" s="1099"/>
      <c r="CU184" s="1099"/>
      <c r="CV184" s="1099"/>
      <c r="CW184" s="1099"/>
      <c r="CX184" s="1099"/>
      <c r="CY184" s="1099"/>
      <c r="CZ184" s="1099"/>
      <c r="DA184" s="1099"/>
      <c r="DB184" s="1099"/>
      <c r="DC184" s="1099"/>
    </row>
    <row r="185" spans="1:107" ht="21.6" customHeight="1">
      <c r="A185" s="824"/>
      <c r="B185" s="824"/>
      <c r="C185" s="824"/>
      <c r="D185" s="824"/>
      <c r="E185" s="900" t="s">
        <v>168</v>
      </c>
      <c r="F185" s="901"/>
      <c r="G185" s="901"/>
      <c r="H185" s="901"/>
      <c r="I185" s="901"/>
      <c r="J185" s="901"/>
      <c r="K185" s="901"/>
      <c r="L185" s="901"/>
      <c r="M185" s="901"/>
      <c r="N185" s="901"/>
      <c r="O185" s="901"/>
      <c r="P185" s="901"/>
      <c r="Q185" s="901"/>
      <c r="R185" s="901"/>
      <c r="S185" s="901"/>
      <c r="T185" s="901"/>
      <c r="U185" s="901"/>
      <c r="V185" s="901"/>
      <c r="W185" s="901"/>
      <c r="X185" s="901"/>
      <c r="Y185" s="901"/>
      <c r="Z185" s="901"/>
      <c r="AA185" s="901"/>
      <c r="AB185" s="901"/>
      <c r="AC185" s="901"/>
      <c r="AD185" s="901"/>
      <c r="AE185" s="901"/>
      <c r="AF185" s="901"/>
      <c r="AG185" s="901"/>
      <c r="AH185" s="901"/>
      <c r="AI185" s="901"/>
      <c r="AJ185" s="824" t="s">
        <v>5</v>
      </c>
      <c r="AK185" s="1100"/>
      <c r="AL185" s="1100"/>
      <c r="AM185" s="1100"/>
      <c r="AN185" s="1100"/>
      <c r="AO185" s="1100"/>
      <c r="AP185" s="1100"/>
      <c r="AQ185" s="1100"/>
      <c r="AR185" s="1100"/>
      <c r="AS185" s="1100"/>
      <c r="AT185" s="1100"/>
      <c r="AU185" s="1100" t="s">
        <v>5</v>
      </c>
      <c r="AV185" s="1100"/>
      <c r="AW185" s="1100"/>
      <c r="AX185" s="1100"/>
      <c r="AY185" s="1100"/>
      <c r="AZ185" s="1100"/>
      <c r="BA185" s="824"/>
      <c r="BB185" s="1100"/>
      <c r="BC185" s="1100"/>
      <c r="BD185" s="1100"/>
      <c r="BE185" s="1100"/>
      <c r="BF185" s="1100"/>
      <c r="BG185" s="118"/>
      <c r="BH185" s="118"/>
      <c r="BI185" s="824"/>
      <c r="BJ185" s="1100"/>
      <c r="BK185" s="1100"/>
      <c r="BL185" s="1100"/>
      <c r="BM185" s="1100"/>
      <c r="BN185" s="1100"/>
      <c r="BO185" s="1100"/>
      <c r="BP185" s="1100">
        <f>BP184</f>
        <v>0</v>
      </c>
      <c r="BQ185" s="1100"/>
      <c r="BR185" s="1100"/>
      <c r="BS185" s="564">
        <f>BS184</f>
        <v>562660</v>
      </c>
      <c r="BT185" s="415"/>
      <c r="BU185" s="415"/>
      <c r="BV185" s="415"/>
      <c r="BW185" s="415"/>
      <c r="BX185" s="415"/>
      <c r="BY185" s="415"/>
      <c r="BZ185" s="415"/>
      <c r="CA185" s="415"/>
      <c r="CB185" s="415"/>
      <c r="CC185" s="1101">
        <f>CC184</f>
        <v>130000</v>
      </c>
      <c r="CD185" s="415"/>
      <c r="CE185" s="415"/>
      <c r="CF185" s="415"/>
      <c r="CG185" s="415"/>
      <c r="CH185" s="415"/>
      <c r="CI185" s="415"/>
      <c r="CJ185" s="415"/>
      <c r="CK185" s="415"/>
      <c r="CL185" s="415"/>
      <c r="CM185" s="415"/>
      <c r="CN185" s="415"/>
      <c r="CO185" s="415"/>
      <c r="CP185" s="415"/>
      <c r="CQ185" s="1101">
        <f>CQ184</f>
        <v>390000</v>
      </c>
      <c r="CR185" s="415"/>
      <c r="CS185" s="415"/>
      <c r="CT185" s="415"/>
      <c r="CU185" s="415"/>
      <c r="CV185" s="415"/>
      <c r="CW185" s="415"/>
      <c r="CX185" s="415"/>
      <c r="CY185" s="415"/>
      <c r="CZ185" s="415"/>
      <c r="DA185" s="415"/>
      <c r="DB185" s="415"/>
      <c r="DC185" s="415"/>
    </row>
    <row r="186" spans="1:107" ht="12" customHeight="1">
      <c r="A186" s="193"/>
      <c r="B186" s="193"/>
      <c r="C186" s="193"/>
      <c r="D186" s="193"/>
      <c r="E186" s="194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3"/>
      <c r="AK186" s="196"/>
      <c r="AL186" s="196"/>
      <c r="AM186" s="196"/>
      <c r="AN186" s="196"/>
      <c r="AO186" s="196"/>
      <c r="AP186" s="196"/>
      <c r="AQ186" s="196"/>
      <c r="AR186" s="196"/>
      <c r="AS186" s="196"/>
      <c r="AT186" s="196"/>
      <c r="AU186" s="196"/>
      <c r="AV186" s="196"/>
      <c r="AW186" s="196"/>
      <c r="AX186" s="196"/>
      <c r="AY186" s="196"/>
      <c r="AZ186" s="196"/>
      <c r="BA186" s="193"/>
      <c r="BB186" s="196"/>
      <c r="BC186" s="196"/>
      <c r="BD186" s="196"/>
      <c r="BE186" s="196"/>
      <c r="BF186" s="196"/>
      <c r="BG186" s="196"/>
      <c r="BH186" s="196"/>
      <c r="BI186" s="193"/>
      <c r="BJ186" s="196"/>
      <c r="BK186" s="196"/>
      <c r="BL186" s="196"/>
      <c r="BM186" s="196"/>
      <c r="BN186" s="196"/>
      <c r="BO186" s="196"/>
      <c r="BP186" s="196"/>
      <c r="BQ186" s="196"/>
      <c r="BR186" s="196"/>
      <c r="BS186" s="197"/>
      <c r="BT186" s="176"/>
      <c r="BU186" s="176"/>
      <c r="BV186" s="176"/>
      <c r="BW186" s="176"/>
      <c r="BX186" s="176"/>
      <c r="BY186" s="176"/>
      <c r="BZ186" s="176"/>
      <c r="CA186" s="176"/>
      <c r="CB186" s="176"/>
      <c r="CC186" s="198"/>
      <c r="CD186" s="176"/>
      <c r="CE186" s="176"/>
      <c r="CF186" s="176"/>
      <c r="CG186" s="176"/>
      <c r="CH186" s="176"/>
      <c r="CI186" s="176"/>
      <c r="CJ186" s="176"/>
      <c r="CK186" s="176"/>
      <c r="CL186" s="176"/>
      <c r="CM186" s="176"/>
      <c r="CN186" s="176"/>
      <c r="CO186" s="176"/>
      <c r="CP186" s="176"/>
      <c r="CQ186" s="198"/>
      <c r="CR186" s="176"/>
      <c r="CS186" s="176"/>
      <c r="CT186" s="176"/>
      <c r="CU186" s="176"/>
      <c r="CV186" s="176"/>
      <c r="CW186" s="176"/>
      <c r="CX186" s="176"/>
      <c r="CY186" s="176"/>
      <c r="CZ186" s="176"/>
      <c r="DA186" s="176"/>
      <c r="DB186" s="176"/>
      <c r="DC186" s="176"/>
    </row>
    <row r="187" spans="1:107" s="199" customFormat="1" ht="15" hidden="1">
      <c r="A187" s="1097" t="s">
        <v>321</v>
      </c>
      <c r="B187" s="1097"/>
      <c r="C187" s="1097"/>
      <c r="D187" s="1097"/>
      <c r="E187" s="1097"/>
      <c r="F187" s="1097"/>
      <c r="G187" s="1097"/>
      <c r="H187" s="1097"/>
      <c r="I187" s="1097"/>
      <c r="J187" s="1097"/>
      <c r="K187" s="1097"/>
      <c r="L187" s="1097"/>
      <c r="M187" s="1097"/>
      <c r="N187" s="1097"/>
      <c r="O187" s="1097"/>
      <c r="P187" s="1097"/>
      <c r="Q187" s="1097"/>
      <c r="R187" s="1097"/>
      <c r="S187" s="1097"/>
      <c r="T187" s="1097"/>
      <c r="U187" s="1097"/>
      <c r="V187" s="1097"/>
      <c r="W187" s="1097"/>
      <c r="X187" s="1097"/>
      <c r="Y187" s="1097"/>
      <c r="Z187" s="1097"/>
      <c r="AA187" s="1097"/>
      <c r="AB187" s="1097"/>
      <c r="AC187" s="1097"/>
      <c r="AD187" s="1097"/>
      <c r="AE187" s="1097"/>
      <c r="AF187" s="1097"/>
      <c r="AG187" s="1097"/>
      <c r="AH187" s="1097"/>
      <c r="AI187" s="1097"/>
      <c r="AJ187" s="1097"/>
      <c r="AK187" s="1097"/>
      <c r="AL187" s="1097"/>
      <c r="AM187" s="1097"/>
      <c r="AN187" s="1097"/>
      <c r="AO187" s="1097"/>
      <c r="AP187" s="1097"/>
      <c r="AQ187" s="1097"/>
      <c r="AR187" s="1097"/>
      <c r="AS187" s="1097"/>
      <c r="AT187" s="1097"/>
      <c r="AU187" s="1097"/>
      <c r="AV187" s="1097"/>
      <c r="AW187" s="1097"/>
      <c r="AX187" s="1097"/>
      <c r="AY187" s="1097"/>
      <c r="AZ187" s="1097"/>
      <c r="BA187" s="1097"/>
      <c r="BB187" s="1097"/>
      <c r="BC187" s="1097"/>
      <c r="BD187" s="1097"/>
      <c r="BE187" s="1097"/>
      <c r="BF187" s="1097"/>
      <c r="BG187" s="1097"/>
      <c r="BH187" s="1097"/>
      <c r="BI187" s="1097"/>
      <c r="BJ187" s="1097"/>
      <c r="BK187" s="1097"/>
      <c r="BL187" s="1097"/>
      <c r="BM187" s="1097"/>
      <c r="BN187" s="1097"/>
      <c r="BO187" s="1097"/>
      <c r="BP187" s="1097"/>
      <c r="BQ187" s="1097"/>
      <c r="BR187" s="1097"/>
      <c r="BS187" s="1097"/>
      <c r="BT187" s="1097"/>
      <c r="BU187" s="1097"/>
      <c r="BV187" s="1097"/>
      <c r="BW187" s="1097"/>
      <c r="BX187" s="1097"/>
      <c r="BY187" s="1097"/>
      <c r="BZ187" s="1097"/>
      <c r="CA187" s="1097"/>
      <c r="CB187" s="1097"/>
    </row>
    <row r="188" spans="1:107" s="199" customFormat="1" ht="15" hidden="1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0"/>
      <c r="AU188" s="200"/>
      <c r="AV188" s="200"/>
      <c r="AW188" s="200"/>
      <c r="AX188" s="200"/>
      <c r="AY188" s="200"/>
      <c r="AZ188" s="200"/>
      <c r="BA188" s="200"/>
      <c r="BB188" s="200"/>
      <c r="BC188" s="200"/>
      <c r="BD188" s="200"/>
      <c r="BE188" s="200"/>
      <c r="BF188" s="200"/>
      <c r="BG188" s="200"/>
      <c r="BH188" s="200"/>
      <c r="BI188" s="200"/>
      <c r="BJ188" s="200"/>
      <c r="BK188" s="200"/>
      <c r="BL188" s="200"/>
      <c r="BM188" s="200"/>
      <c r="BN188" s="200"/>
      <c r="BO188" s="200"/>
      <c r="BP188" s="200"/>
      <c r="BQ188" s="200"/>
      <c r="BR188" s="200"/>
      <c r="BS188" s="200"/>
      <c r="BT188" s="200"/>
      <c r="BU188" s="200"/>
      <c r="BV188" s="200"/>
      <c r="BW188" s="200"/>
      <c r="BX188" s="200"/>
      <c r="BY188" s="200"/>
      <c r="BZ188" s="200"/>
      <c r="CA188" s="200"/>
      <c r="CB188" s="200"/>
    </row>
    <row r="189" spans="1:107" s="202" customFormat="1" ht="14.25" hidden="1">
      <c r="A189" s="503" t="s">
        <v>161</v>
      </c>
      <c r="B189" s="503"/>
      <c r="C189" s="503"/>
      <c r="D189" s="503"/>
      <c r="E189" s="503"/>
      <c r="F189" s="503"/>
      <c r="G189" s="503"/>
      <c r="H189" s="503"/>
      <c r="I189" s="503"/>
      <c r="J189" s="503"/>
      <c r="K189" s="503"/>
      <c r="L189" s="503"/>
      <c r="M189" s="503"/>
      <c r="N189" s="503"/>
      <c r="O189" s="503"/>
      <c r="P189" s="503"/>
      <c r="Q189" s="503"/>
      <c r="R189" s="503"/>
      <c r="S189" s="503"/>
      <c r="T189" s="503"/>
      <c r="U189" s="503"/>
      <c r="V189" s="503"/>
      <c r="W189" s="503"/>
      <c r="X189" s="503"/>
      <c r="Y189" s="503"/>
      <c r="Z189" s="503"/>
      <c r="AA189" s="503"/>
      <c r="AB189" s="503"/>
      <c r="AC189" s="503"/>
      <c r="AD189" s="503"/>
      <c r="AE189" s="504" t="s">
        <v>450</v>
      </c>
      <c r="AF189" s="504"/>
      <c r="AG189" s="504"/>
      <c r="AH189" s="504"/>
      <c r="AI189" s="504"/>
      <c r="AJ189" s="504"/>
      <c r="AK189" s="504"/>
      <c r="AL189" s="504"/>
      <c r="AM189" s="504"/>
      <c r="AN189" s="504"/>
      <c r="AO189" s="504"/>
      <c r="AP189" s="504"/>
      <c r="AQ189" s="504"/>
      <c r="AR189" s="504"/>
      <c r="AS189" s="504"/>
      <c r="AT189" s="504"/>
      <c r="AU189" s="504"/>
      <c r="AV189" s="504"/>
      <c r="AW189" s="504"/>
      <c r="AX189" s="504"/>
      <c r="AY189" s="504"/>
      <c r="AZ189" s="504"/>
      <c r="BA189" s="504"/>
      <c r="BB189" s="504"/>
      <c r="BC189" s="504"/>
      <c r="BD189" s="504"/>
      <c r="BE189" s="504"/>
      <c r="BF189" s="504"/>
      <c r="BG189" s="504"/>
      <c r="BH189" s="504"/>
      <c r="BI189" s="504"/>
      <c r="BJ189" s="504"/>
      <c r="BK189" s="504"/>
      <c r="BL189" s="504"/>
      <c r="BM189" s="504"/>
      <c r="BN189" s="504"/>
      <c r="BO189" s="504"/>
      <c r="BP189" s="504"/>
      <c r="BQ189" s="504"/>
      <c r="BR189" s="504"/>
      <c r="BS189" s="504"/>
      <c r="BT189" s="504"/>
      <c r="BU189" s="504"/>
      <c r="BV189" s="504"/>
      <c r="BW189" s="504"/>
      <c r="BX189" s="504"/>
      <c r="BY189" s="504"/>
      <c r="BZ189" s="504"/>
      <c r="CA189" s="504"/>
      <c r="CB189" s="504"/>
      <c r="CC189" s="201"/>
      <c r="CD189" s="80"/>
      <c r="CE189" s="80"/>
      <c r="CF189" s="80"/>
      <c r="CG189" s="80"/>
      <c r="CH189" s="80"/>
      <c r="CI189" s="80"/>
      <c r="CJ189" s="80"/>
      <c r="CK189" s="80"/>
      <c r="CL189" s="80"/>
    </row>
    <row r="190" spans="1:107" s="202" customFormat="1" ht="9" hidden="1" customHeight="1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119"/>
      <c r="BO190" s="119"/>
      <c r="BP190" s="119"/>
      <c r="BQ190" s="119"/>
      <c r="BR190" s="119"/>
      <c r="BS190" s="119"/>
      <c r="BT190" s="119"/>
      <c r="BU190" s="119"/>
      <c r="BV190" s="119"/>
      <c r="BW190" s="119"/>
      <c r="BX190" s="119"/>
      <c r="BY190" s="119"/>
      <c r="BZ190" s="119"/>
      <c r="CA190" s="119"/>
      <c r="CB190" s="119"/>
      <c r="CC190" s="201"/>
      <c r="CD190" s="80"/>
      <c r="CE190" s="80"/>
      <c r="CF190" s="80"/>
      <c r="CG190" s="80"/>
      <c r="CH190" s="80"/>
      <c r="CI190" s="80"/>
      <c r="CJ190" s="80"/>
      <c r="CK190" s="80"/>
      <c r="CL190" s="80"/>
    </row>
    <row r="191" spans="1:107" s="202" customFormat="1" ht="14.25" hidden="1">
      <c r="A191" s="120" t="s">
        <v>162</v>
      </c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504" t="s">
        <v>172</v>
      </c>
      <c r="T191" s="504"/>
      <c r="U191" s="504"/>
      <c r="V191" s="504"/>
      <c r="W191" s="504"/>
      <c r="X191" s="504"/>
      <c r="Y191" s="504"/>
      <c r="Z191" s="504"/>
      <c r="AA191" s="504"/>
      <c r="AB191" s="504"/>
      <c r="AC191" s="504"/>
      <c r="AD191" s="504"/>
      <c r="AE191" s="504"/>
      <c r="AF191" s="504"/>
      <c r="AG191" s="504"/>
      <c r="AH191" s="504"/>
      <c r="AI191" s="504"/>
      <c r="AJ191" s="504"/>
      <c r="AK191" s="504"/>
      <c r="AL191" s="504"/>
      <c r="AM191" s="504"/>
      <c r="AN191" s="504"/>
      <c r="AO191" s="504"/>
      <c r="AP191" s="504"/>
      <c r="AQ191" s="504"/>
      <c r="AR191" s="504"/>
      <c r="AS191" s="504"/>
      <c r="AT191" s="504"/>
      <c r="AU191" s="504"/>
      <c r="AV191" s="504"/>
      <c r="AW191" s="504"/>
      <c r="AX191" s="504"/>
      <c r="AY191" s="504"/>
      <c r="AZ191" s="504"/>
      <c r="BA191" s="504"/>
      <c r="BB191" s="504"/>
      <c r="BC191" s="504"/>
      <c r="BD191" s="504"/>
      <c r="BE191" s="504"/>
      <c r="BF191" s="504"/>
      <c r="BG191" s="504"/>
      <c r="BH191" s="504"/>
      <c r="BI191" s="504"/>
      <c r="BJ191" s="504"/>
      <c r="BK191" s="504"/>
      <c r="BL191" s="504"/>
      <c r="BM191" s="504"/>
      <c r="BN191" s="504"/>
      <c r="BO191" s="504"/>
      <c r="BP191" s="504"/>
      <c r="BQ191" s="504"/>
      <c r="BR191" s="504"/>
      <c r="BS191" s="504"/>
      <c r="BT191" s="504"/>
      <c r="BU191" s="504"/>
      <c r="BV191" s="504"/>
      <c r="BW191" s="504"/>
      <c r="BX191" s="504"/>
      <c r="BY191" s="504"/>
      <c r="BZ191" s="504"/>
      <c r="CA191" s="504"/>
      <c r="CB191" s="504"/>
      <c r="CC191" s="201"/>
      <c r="CD191" s="80"/>
      <c r="CE191" s="80"/>
      <c r="CF191" s="80"/>
      <c r="CG191" s="80"/>
      <c r="CH191" s="80"/>
      <c r="CI191" s="80"/>
      <c r="CJ191" s="80"/>
      <c r="CK191" s="80"/>
      <c r="CL191" s="80"/>
    </row>
    <row r="192" spans="1:107" s="202" customFormat="1" ht="14.25" hidden="1">
      <c r="A192" s="120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73"/>
      <c r="BS192" s="73"/>
      <c r="BT192" s="73"/>
      <c r="BU192" s="73"/>
      <c r="BV192" s="73"/>
      <c r="BW192" s="73"/>
      <c r="BX192" s="73"/>
      <c r="BY192" s="73"/>
      <c r="BZ192" s="73"/>
      <c r="CA192" s="73"/>
      <c r="CB192" s="73"/>
      <c r="CC192" s="201"/>
      <c r="CD192" s="80"/>
      <c r="CE192" s="80"/>
      <c r="CF192" s="80"/>
      <c r="CG192" s="80"/>
      <c r="CH192" s="80"/>
      <c r="CI192" s="80"/>
      <c r="CJ192" s="80"/>
      <c r="CK192" s="80"/>
      <c r="CL192" s="80"/>
    </row>
    <row r="193" spans="1:122" s="202" customFormat="1" ht="15" hidden="1">
      <c r="A193" s="120" t="s">
        <v>164</v>
      </c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954" t="s">
        <v>451</v>
      </c>
      <c r="AI193" s="954"/>
      <c r="AJ193" s="954"/>
      <c r="AK193" s="954"/>
      <c r="AL193" s="954"/>
      <c r="AM193" s="954"/>
      <c r="AN193" s="954"/>
      <c r="AO193" s="954"/>
      <c r="AP193" s="954"/>
      <c r="AQ193" s="954"/>
      <c r="AR193" s="954"/>
      <c r="AS193" s="954"/>
      <c r="AT193" s="954"/>
      <c r="AU193" s="954"/>
      <c r="AV193" s="954"/>
      <c r="AW193" s="954"/>
      <c r="AX193" s="954"/>
      <c r="AY193" s="954"/>
      <c r="AZ193" s="954"/>
      <c r="BA193" s="954"/>
      <c r="BB193" s="954"/>
      <c r="BC193" s="954"/>
      <c r="BD193" s="954"/>
      <c r="BE193" s="954"/>
      <c r="BF193" s="954"/>
      <c r="BG193" s="954"/>
      <c r="BH193" s="954"/>
      <c r="BI193" s="954"/>
      <c r="BJ193" s="954"/>
      <c r="BK193" s="954"/>
      <c r="BL193" s="954"/>
      <c r="BM193" s="954"/>
      <c r="BN193" s="954"/>
      <c r="BO193" s="954"/>
      <c r="BP193" s="954"/>
      <c r="BQ193" s="954"/>
      <c r="BR193" s="954"/>
      <c r="BS193" s="954"/>
      <c r="BT193" s="954"/>
      <c r="BU193" s="954"/>
      <c r="BV193" s="954"/>
      <c r="BW193" s="954"/>
      <c r="BX193" s="954"/>
      <c r="BY193" s="954"/>
      <c r="BZ193" s="954"/>
      <c r="CA193" s="954"/>
      <c r="CB193" s="954"/>
      <c r="CC193" s="954"/>
      <c r="CD193" s="954"/>
      <c r="CE193" s="954"/>
      <c r="CF193" s="954"/>
      <c r="CG193" s="954"/>
      <c r="CH193" s="954"/>
      <c r="CI193" s="954"/>
      <c r="CJ193" s="954"/>
      <c r="CK193" s="954"/>
      <c r="CL193" s="954"/>
      <c r="CM193" s="954"/>
      <c r="CN193" s="954"/>
      <c r="CO193" s="954"/>
      <c r="CP193" s="954"/>
      <c r="CQ193" s="954"/>
      <c r="CR193" s="954"/>
      <c r="CS193" s="954"/>
      <c r="CT193" s="954"/>
      <c r="CU193" s="954"/>
      <c r="CV193" s="954"/>
      <c r="CW193" s="954"/>
      <c r="CX193" s="954"/>
      <c r="CY193" s="954"/>
      <c r="CZ193" s="954"/>
      <c r="DA193" s="954"/>
      <c r="DB193" s="954"/>
      <c r="DC193" s="954"/>
      <c r="DD193" s="954"/>
    </row>
    <row r="194" spans="1:122" s="199" customFormat="1" ht="15" hidden="1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200"/>
      <c r="AV194" s="200"/>
      <c r="AW194" s="200"/>
      <c r="AX194" s="200"/>
      <c r="AY194" s="200"/>
      <c r="AZ194" s="200"/>
      <c r="BA194" s="200"/>
      <c r="BB194" s="200"/>
      <c r="BC194" s="200"/>
      <c r="BD194" s="200"/>
      <c r="BE194" s="200"/>
      <c r="BF194" s="200"/>
      <c r="BG194" s="200"/>
      <c r="BH194" s="200"/>
      <c r="BI194" s="200"/>
      <c r="BJ194" s="200"/>
      <c r="BK194" s="200"/>
      <c r="BL194" s="200"/>
      <c r="BM194" s="200"/>
      <c r="BN194" s="200"/>
      <c r="BO194" s="200"/>
      <c r="BP194" s="200"/>
      <c r="BQ194" s="200"/>
      <c r="BR194" s="200"/>
      <c r="BS194" s="200"/>
      <c r="BT194" s="200"/>
      <c r="BU194" s="200"/>
      <c r="BV194" s="200"/>
      <c r="BW194" s="200"/>
      <c r="BX194" s="200"/>
      <c r="BY194" s="200"/>
      <c r="BZ194" s="200"/>
      <c r="CA194" s="200"/>
      <c r="CB194" s="200"/>
    </row>
    <row r="195" spans="1:122" s="202" customFormat="1" ht="15" hidden="1">
      <c r="A195" s="1097" t="s">
        <v>328</v>
      </c>
      <c r="B195" s="1097"/>
      <c r="C195" s="1097"/>
      <c r="D195" s="1097"/>
      <c r="E195" s="1097"/>
      <c r="F195" s="1097"/>
      <c r="G195" s="1097"/>
      <c r="H195" s="1097"/>
      <c r="I195" s="1097"/>
      <c r="J195" s="1097"/>
      <c r="K195" s="1097"/>
      <c r="L195" s="1097"/>
      <c r="M195" s="1097"/>
      <c r="N195" s="1097"/>
      <c r="O195" s="1097"/>
      <c r="P195" s="1097"/>
      <c r="Q195" s="1097"/>
      <c r="R195" s="1097"/>
      <c r="S195" s="1097"/>
      <c r="T195" s="1097"/>
      <c r="U195" s="1097"/>
      <c r="V195" s="1097"/>
      <c r="W195" s="1097"/>
      <c r="X195" s="1097"/>
      <c r="Y195" s="1097"/>
      <c r="Z195" s="1097"/>
      <c r="AA195" s="1097"/>
      <c r="AB195" s="1097"/>
      <c r="AC195" s="1097"/>
      <c r="AD195" s="1097"/>
      <c r="AE195" s="1097"/>
      <c r="AF195" s="1097"/>
      <c r="AG195" s="1097"/>
      <c r="AH195" s="1097"/>
      <c r="AI195" s="1097"/>
      <c r="AJ195" s="1097"/>
      <c r="AK195" s="1097"/>
      <c r="AL195" s="1097"/>
      <c r="AM195" s="1097"/>
      <c r="AN195" s="1097"/>
      <c r="AO195" s="1097"/>
      <c r="AP195" s="1097"/>
      <c r="AQ195" s="1097"/>
      <c r="AR195" s="1097"/>
      <c r="AS195" s="1097"/>
      <c r="AT195" s="1097"/>
      <c r="AU195" s="1097"/>
      <c r="AV195" s="1097"/>
      <c r="AW195" s="1097"/>
      <c r="AX195" s="1097"/>
      <c r="AY195" s="1097"/>
      <c r="AZ195" s="1097"/>
      <c r="BA195" s="1097"/>
      <c r="BB195" s="1097"/>
      <c r="BC195" s="1097"/>
      <c r="BD195" s="1097"/>
      <c r="BE195" s="1097"/>
      <c r="BF195" s="1097"/>
      <c r="BG195" s="1097"/>
      <c r="BH195" s="1097"/>
      <c r="BI195" s="1097"/>
      <c r="BJ195" s="1097"/>
      <c r="BK195" s="1097"/>
      <c r="BL195" s="1097"/>
      <c r="BM195" s="1097"/>
      <c r="BN195" s="1097"/>
      <c r="BO195" s="1097"/>
      <c r="BP195" s="1097"/>
      <c r="BQ195" s="1097"/>
      <c r="BR195" s="1097"/>
      <c r="BS195" s="1097"/>
      <c r="BT195" s="1097"/>
      <c r="BU195" s="1097"/>
      <c r="BV195" s="1097"/>
      <c r="BW195" s="1097"/>
      <c r="BX195" s="1097"/>
      <c r="BY195" s="1097"/>
      <c r="BZ195" s="1097"/>
      <c r="CA195" s="1097"/>
      <c r="CB195" s="1097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</row>
    <row r="196" spans="1:122" s="202" customFormat="1" ht="15" hidden="1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200"/>
      <c r="AV196" s="200"/>
      <c r="AW196" s="200"/>
      <c r="AX196" s="200"/>
      <c r="AY196" s="200"/>
      <c r="AZ196" s="200"/>
      <c r="BA196" s="200"/>
      <c r="BB196" s="200"/>
      <c r="BC196" s="200"/>
      <c r="BD196" s="200"/>
      <c r="BE196" s="200"/>
      <c r="BF196" s="200"/>
      <c r="BG196" s="200"/>
      <c r="BH196" s="200"/>
      <c r="BI196" s="200"/>
      <c r="BJ196" s="200"/>
      <c r="BK196" s="200"/>
      <c r="BL196" s="200"/>
      <c r="BM196" s="200"/>
      <c r="BN196" s="200"/>
      <c r="BO196" s="200"/>
      <c r="BP196" s="200"/>
      <c r="BQ196" s="200"/>
      <c r="BR196" s="200"/>
      <c r="BS196" s="200"/>
      <c r="BT196" s="200"/>
      <c r="BU196" s="200"/>
      <c r="BV196" s="200"/>
      <c r="BW196" s="200"/>
      <c r="BX196" s="200"/>
      <c r="BY196" s="200"/>
      <c r="BZ196" s="200"/>
      <c r="CA196" s="200"/>
      <c r="CB196" s="200"/>
      <c r="CC196" s="199"/>
      <c r="CD196" s="199"/>
      <c r="CE196" s="199"/>
      <c r="CF196" s="199"/>
      <c r="CG196" s="199"/>
      <c r="CH196" s="199"/>
      <c r="CI196" s="199"/>
      <c r="CJ196" s="199"/>
      <c r="CK196" s="199"/>
      <c r="CL196" s="199"/>
      <c r="CM196" s="199"/>
      <c r="CN196" s="199"/>
      <c r="CO196" s="199"/>
      <c r="CP196" s="199"/>
      <c r="CQ196" s="199"/>
      <c r="CR196" s="199"/>
      <c r="CS196" s="199"/>
      <c r="CT196" s="199"/>
      <c r="CU196" s="199"/>
      <c r="CV196" s="199"/>
      <c r="CW196" s="199"/>
      <c r="CX196" s="199"/>
      <c r="CY196" s="199"/>
      <c r="CZ196" s="199"/>
      <c r="DA196" s="199"/>
      <c r="DB196" s="199"/>
      <c r="DC196" s="199"/>
      <c r="DD196" s="199"/>
      <c r="DE196" s="199"/>
      <c r="DF196" s="199"/>
      <c r="DG196" s="199"/>
      <c r="DH196" s="199"/>
      <c r="DI196" s="199"/>
      <c r="DJ196" s="199"/>
      <c r="DK196" s="199"/>
      <c r="DL196" s="199"/>
      <c r="DM196" s="199"/>
      <c r="DN196" s="199"/>
      <c r="DO196" s="199"/>
      <c r="DP196" s="199"/>
      <c r="DQ196" s="199"/>
      <c r="DR196" s="199"/>
    </row>
    <row r="197" spans="1:122" s="202" customFormat="1" ht="15" hidden="1">
      <c r="A197" s="621" t="s">
        <v>187</v>
      </c>
      <c r="B197" s="622"/>
      <c r="C197" s="622"/>
      <c r="D197" s="623"/>
      <c r="E197" s="621" t="s">
        <v>166</v>
      </c>
      <c r="F197" s="518"/>
      <c r="G197" s="518"/>
      <c r="H197" s="518"/>
      <c r="I197" s="518"/>
      <c r="J197" s="518"/>
      <c r="K197" s="518"/>
      <c r="L197" s="518"/>
      <c r="M197" s="518"/>
      <c r="N197" s="518"/>
      <c r="O197" s="518"/>
      <c r="P197" s="518"/>
      <c r="Q197" s="518"/>
      <c r="R197" s="518"/>
      <c r="S197" s="518"/>
      <c r="T197" s="518"/>
      <c r="U197" s="518"/>
      <c r="V197" s="518"/>
      <c r="W197" s="518"/>
      <c r="X197" s="518"/>
      <c r="Y197" s="518"/>
      <c r="Z197" s="518"/>
      <c r="AA197" s="518"/>
      <c r="AB197" s="518"/>
      <c r="AC197" s="518"/>
      <c r="AD197" s="518"/>
      <c r="AE197" s="518"/>
      <c r="AF197" s="518"/>
      <c r="AG197" s="518"/>
      <c r="AH197" s="518"/>
      <c r="AI197" s="518"/>
      <c r="AJ197" s="518"/>
      <c r="AK197" s="518"/>
      <c r="AL197" s="518"/>
      <c r="AM197" s="518"/>
      <c r="AN197" s="518"/>
      <c r="AO197" s="518"/>
      <c r="AP197" s="518"/>
      <c r="AQ197" s="518"/>
      <c r="AR197" s="518"/>
      <c r="AS197" s="518"/>
      <c r="AT197" s="518"/>
      <c r="AU197" s="518"/>
      <c r="AV197" s="518"/>
      <c r="AW197" s="518"/>
      <c r="AX197" s="518"/>
      <c r="AY197" s="519"/>
      <c r="AZ197" s="808" t="s">
        <v>280</v>
      </c>
      <c r="BA197" s="808"/>
      <c r="BB197" s="808"/>
      <c r="BC197" s="808"/>
      <c r="BD197" s="808"/>
      <c r="BE197" s="340"/>
      <c r="BF197" s="340"/>
      <c r="BG197" s="113"/>
      <c r="BH197" s="113"/>
      <c r="BI197" s="808" t="s">
        <v>281</v>
      </c>
      <c r="BJ197" s="536"/>
      <c r="BK197" s="536"/>
      <c r="BL197" s="536"/>
      <c r="BM197" s="536"/>
      <c r="BN197" s="536"/>
      <c r="BO197" s="536"/>
      <c r="BP197" s="536"/>
      <c r="BQ197" s="536"/>
      <c r="BR197" s="536"/>
      <c r="BS197" s="536"/>
      <c r="BT197" s="536"/>
      <c r="BU197" s="536"/>
      <c r="BV197" s="536"/>
      <c r="BW197" s="536"/>
      <c r="BX197" s="536"/>
      <c r="BY197" s="536"/>
      <c r="BZ197" s="536"/>
      <c r="CA197" s="536"/>
      <c r="CB197" s="536"/>
      <c r="CC197" s="536"/>
      <c r="CD197" s="536"/>
      <c r="CE197" s="536"/>
      <c r="CF197" s="536"/>
      <c r="CG197" s="536"/>
      <c r="CH197" s="536"/>
      <c r="CI197" s="536"/>
      <c r="CJ197" s="536"/>
      <c r="CK197" s="536"/>
      <c r="CL197" s="536"/>
      <c r="CM197" s="199"/>
      <c r="CN197" s="199"/>
      <c r="CO197" s="199"/>
      <c r="CP197" s="199"/>
      <c r="CQ197" s="199"/>
      <c r="CR197" s="199"/>
      <c r="CS197" s="199"/>
      <c r="CT197" s="199"/>
      <c r="CU197" s="199"/>
      <c r="CV197" s="199"/>
      <c r="CW197" s="199"/>
      <c r="CX197" s="199"/>
      <c r="CY197" s="199"/>
      <c r="CZ197" s="199"/>
      <c r="DA197" s="199"/>
      <c r="DB197" s="199"/>
      <c r="DC197" s="199"/>
      <c r="DD197" s="199"/>
      <c r="DE197" s="199"/>
      <c r="DF197" s="199"/>
      <c r="DG197" s="199"/>
      <c r="DH197" s="199"/>
      <c r="DI197" s="199"/>
      <c r="DJ197" s="199"/>
      <c r="DK197" s="199"/>
      <c r="DL197" s="199"/>
      <c r="DM197" s="199"/>
      <c r="DN197" s="199"/>
      <c r="DO197" s="199"/>
      <c r="DP197" s="199"/>
      <c r="DQ197" s="199"/>
      <c r="DR197" s="199"/>
    </row>
    <row r="198" spans="1:122" s="202" customFormat="1" ht="15" hidden="1" customHeight="1">
      <c r="A198" s="1094"/>
      <c r="B198" s="1095"/>
      <c r="C198" s="1095"/>
      <c r="D198" s="1096"/>
      <c r="E198" s="520"/>
      <c r="F198" s="521"/>
      <c r="G198" s="521"/>
      <c r="H198" s="521"/>
      <c r="I198" s="521"/>
      <c r="J198" s="521"/>
      <c r="K198" s="521"/>
      <c r="L198" s="521"/>
      <c r="M198" s="521"/>
      <c r="N198" s="521"/>
      <c r="O198" s="521"/>
      <c r="P198" s="521"/>
      <c r="Q198" s="521"/>
      <c r="R198" s="521"/>
      <c r="S198" s="521"/>
      <c r="T198" s="521"/>
      <c r="U198" s="521"/>
      <c r="V198" s="521"/>
      <c r="W198" s="521"/>
      <c r="X198" s="521"/>
      <c r="Y198" s="521"/>
      <c r="Z198" s="521"/>
      <c r="AA198" s="521"/>
      <c r="AB198" s="521"/>
      <c r="AC198" s="521"/>
      <c r="AD198" s="521"/>
      <c r="AE198" s="521"/>
      <c r="AF198" s="521"/>
      <c r="AG198" s="521"/>
      <c r="AH198" s="521"/>
      <c r="AI198" s="521"/>
      <c r="AJ198" s="521"/>
      <c r="AK198" s="521"/>
      <c r="AL198" s="521"/>
      <c r="AM198" s="521"/>
      <c r="AN198" s="521"/>
      <c r="AO198" s="521"/>
      <c r="AP198" s="521"/>
      <c r="AQ198" s="521"/>
      <c r="AR198" s="521"/>
      <c r="AS198" s="521"/>
      <c r="AT198" s="521"/>
      <c r="AU198" s="521"/>
      <c r="AV198" s="521"/>
      <c r="AW198" s="521"/>
      <c r="AX198" s="521"/>
      <c r="AY198" s="522"/>
      <c r="AZ198" s="808"/>
      <c r="BA198" s="808"/>
      <c r="BB198" s="808"/>
      <c r="BC198" s="808"/>
      <c r="BD198" s="808"/>
      <c r="BE198" s="340"/>
      <c r="BF198" s="340"/>
      <c r="BG198" s="113"/>
      <c r="BH198" s="113"/>
      <c r="BI198" s="808" t="s">
        <v>276</v>
      </c>
      <c r="BJ198" s="340"/>
      <c r="BK198" s="340"/>
      <c r="BL198" s="340"/>
      <c r="BM198" s="340"/>
      <c r="BN198" s="340"/>
      <c r="BO198" s="340"/>
      <c r="BP198" s="340"/>
      <c r="BQ198" s="340"/>
      <c r="BR198" s="808" t="s">
        <v>274</v>
      </c>
      <c r="BS198" s="1079"/>
      <c r="BT198" s="1079"/>
      <c r="BU198" s="1079"/>
      <c r="BV198" s="1079"/>
      <c r="BW198" s="1079"/>
      <c r="BX198" s="1079"/>
      <c r="BY198" s="1079"/>
      <c r="BZ198" s="1079"/>
      <c r="CA198" s="1079"/>
      <c r="CB198" s="1079"/>
      <c r="CC198" s="1079"/>
      <c r="CD198" s="1079"/>
      <c r="CE198" s="1079"/>
      <c r="CF198" s="1079"/>
      <c r="CG198" s="1079"/>
      <c r="CH198" s="1079"/>
      <c r="CI198" s="1079"/>
      <c r="CJ198" s="1079"/>
      <c r="CK198" s="1079"/>
      <c r="CL198" s="1079"/>
      <c r="CM198" s="199"/>
      <c r="CN198" s="199"/>
      <c r="CO198" s="199"/>
      <c r="CP198" s="199"/>
      <c r="CQ198" s="199"/>
      <c r="CR198" s="199"/>
      <c r="CS198" s="199"/>
      <c r="CT198" s="199"/>
      <c r="CU198" s="199"/>
      <c r="CV198" s="199"/>
      <c r="CW198" s="199"/>
      <c r="CX198" s="199"/>
      <c r="CY198" s="199"/>
      <c r="CZ198" s="199"/>
      <c r="DA198" s="199"/>
      <c r="DB198" s="199"/>
      <c r="DC198" s="199"/>
      <c r="DD198" s="199"/>
      <c r="DE198" s="199"/>
      <c r="DF198" s="199"/>
      <c r="DG198" s="199"/>
      <c r="DH198" s="199"/>
      <c r="DI198" s="199"/>
      <c r="DJ198" s="199"/>
      <c r="DK198" s="199"/>
      <c r="DL198" s="199"/>
      <c r="DM198" s="199"/>
      <c r="DN198" s="199"/>
      <c r="DO198" s="199"/>
      <c r="DP198" s="199"/>
      <c r="DQ198" s="199"/>
      <c r="DR198" s="199"/>
    </row>
    <row r="199" spans="1:122" s="202" customFormat="1" ht="15" hidden="1" customHeight="1">
      <c r="A199" s="624"/>
      <c r="B199" s="625"/>
      <c r="C199" s="625"/>
      <c r="D199" s="626"/>
      <c r="E199" s="523"/>
      <c r="F199" s="524"/>
      <c r="G199" s="524"/>
      <c r="H199" s="524"/>
      <c r="I199" s="524"/>
      <c r="J199" s="524"/>
      <c r="K199" s="524"/>
      <c r="L199" s="524"/>
      <c r="M199" s="524"/>
      <c r="N199" s="524"/>
      <c r="O199" s="524"/>
      <c r="P199" s="524"/>
      <c r="Q199" s="524"/>
      <c r="R199" s="524"/>
      <c r="S199" s="524"/>
      <c r="T199" s="524"/>
      <c r="U199" s="524"/>
      <c r="V199" s="524"/>
      <c r="W199" s="524"/>
      <c r="X199" s="524"/>
      <c r="Y199" s="524"/>
      <c r="Z199" s="524"/>
      <c r="AA199" s="524"/>
      <c r="AB199" s="524"/>
      <c r="AC199" s="524"/>
      <c r="AD199" s="524"/>
      <c r="AE199" s="524"/>
      <c r="AF199" s="524"/>
      <c r="AG199" s="524"/>
      <c r="AH199" s="524"/>
      <c r="AI199" s="524"/>
      <c r="AJ199" s="524"/>
      <c r="AK199" s="524"/>
      <c r="AL199" s="524"/>
      <c r="AM199" s="524"/>
      <c r="AN199" s="524"/>
      <c r="AO199" s="524"/>
      <c r="AP199" s="524"/>
      <c r="AQ199" s="524"/>
      <c r="AR199" s="524"/>
      <c r="AS199" s="524"/>
      <c r="AT199" s="524"/>
      <c r="AU199" s="524"/>
      <c r="AV199" s="524"/>
      <c r="AW199" s="524"/>
      <c r="AX199" s="524"/>
      <c r="AY199" s="525"/>
      <c r="AZ199" s="808"/>
      <c r="BA199" s="808"/>
      <c r="BB199" s="808"/>
      <c r="BC199" s="808"/>
      <c r="BD199" s="808"/>
      <c r="BE199" s="340"/>
      <c r="BF199" s="340"/>
      <c r="BG199" s="113"/>
      <c r="BH199" s="113"/>
      <c r="BI199" s="340"/>
      <c r="BJ199" s="340"/>
      <c r="BK199" s="340"/>
      <c r="BL199" s="340"/>
      <c r="BM199" s="340"/>
      <c r="BN199" s="340"/>
      <c r="BO199" s="340"/>
      <c r="BP199" s="340"/>
      <c r="BQ199" s="340"/>
      <c r="BR199" s="808" t="s">
        <v>485</v>
      </c>
      <c r="BS199" s="808"/>
      <c r="BT199" s="808"/>
      <c r="BU199" s="808"/>
      <c r="BV199" s="808"/>
      <c r="BW199" s="808"/>
      <c r="BX199" s="808"/>
      <c r="BY199" s="808"/>
      <c r="BZ199" s="808"/>
      <c r="CA199" s="808"/>
      <c r="CB199" s="808"/>
      <c r="CC199" s="895" t="s">
        <v>518</v>
      </c>
      <c r="CD199" s="535"/>
      <c r="CE199" s="535"/>
      <c r="CF199" s="535"/>
      <c r="CG199" s="535"/>
      <c r="CH199" s="535"/>
      <c r="CI199" s="535"/>
      <c r="CJ199" s="535"/>
      <c r="CK199" s="535"/>
      <c r="CL199" s="535"/>
      <c r="CM199" s="199"/>
      <c r="CN199" s="199"/>
      <c r="CO199" s="199"/>
      <c r="CP199" s="199"/>
      <c r="CQ199" s="199"/>
      <c r="CR199" s="199"/>
      <c r="CS199" s="199"/>
      <c r="CT199" s="199"/>
      <c r="CU199" s="199"/>
      <c r="CV199" s="199"/>
      <c r="CW199" s="199"/>
      <c r="CX199" s="199"/>
      <c r="CY199" s="199"/>
      <c r="CZ199" s="199"/>
      <c r="DA199" s="199"/>
      <c r="DB199" s="199"/>
      <c r="DC199" s="199"/>
      <c r="DD199" s="199"/>
      <c r="DE199" s="199"/>
      <c r="DF199" s="199"/>
      <c r="DG199" s="199"/>
      <c r="DH199" s="199"/>
      <c r="DI199" s="199"/>
      <c r="DJ199" s="199"/>
      <c r="DK199" s="199"/>
      <c r="DL199" s="199"/>
      <c r="DM199" s="199"/>
      <c r="DN199" s="199"/>
      <c r="DO199" s="199"/>
      <c r="DP199" s="199"/>
      <c r="DQ199" s="199"/>
      <c r="DR199" s="199"/>
    </row>
    <row r="200" spans="1:122" s="202" customFormat="1" ht="15" hidden="1">
      <c r="A200" s="1090">
        <v>1</v>
      </c>
      <c r="B200" s="1091"/>
      <c r="C200" s="1091"/>
      <c r="D200" s="1092"/>
      <c r="E200" s="1090">
        <v>2</v>
      </c>
      <c r="F200" s="526"/>
      <c r="G200" s="526"/>
      <c r="H200" s="526"/>
      <c r="I200" s="526"/>
      <c r="J200" s="526"/>
      <c r="K200" s="526"/>
      <c r="L200" s="526"/>
      <c r="M200" s="526"/>
      <c r="N200" s="526"/>
      <c r="O200" s="526"/>
      <c r="P200" s="526"/>
      <c r="Q200" s="526"/>
      <c r="R200" s="526"/>
      <c r="S200" s="526"/>
      <c r="T200" s="526"/>
      <c r="U200" s="526"/>
      <c r="V200" s="526"/>
      <c r="W200" s="526"/>
      <c r="X200" s="526"/>
      <c r="Y200" s="526"/>
      <c r="Z200" s="526"/>
      <c r="AA200" s="526"/>
      <c r="AB200" s="526"/>
      <c r="AC200" s="526"/>
      <c r="AD200" s="526"/>
      <c r="AE200" s="526"/>
      <c r="AF200" s="526"/>
      <c r="AG200" s="526"/>
      <c r="AH200" s="526"/>
      <c r="AI200" s="526"/>
      <c r="AJ200" s="526"/>
      <c r="AK200" s="526"/>
      <c r="AL200" s="526"/>
      <c r="AM200" s="526"/>
      <c r="AN200" s="526"/>
      <c r="AO200" s="526"/>
      <c r="AP200" s="526"/>
      <c r="AQ200" s="526"/>
      <c r="AR200" s="526"/>
      <c r="AS200" s="526"/>
      <c r="AT200" s="526"/>
      <c r="AU200" s="526"/>
      <c r="AV200" s="526"/>
      <c r="AW200" s="526"/>
      <c r="AX200" s="526"/>
      <c r="AY200" s="527"/>
      <c r="AZ200" s="551">
        <v>5</v>
      </c>
      <c r="BA200" s="526"/>
      <c r="BB200" s="526"/>
      <c r="BC200" s="526"/>
      <c r="BD200" s="526"/>
      <c r="BE200" s="526"/>
      <c r="BF200" s="527"/>
      <c r="BG200" s="70"/>
      <c r="BH200" s="70"/>
      <c r="BI200" s="551">
        <v>6</v>
      </c>
      <c r="BJ200" s="526"/>
      <c r="BK200" s="526"/>
      <c r="BL200" s="526"/>
      <c r="BM200" s="526"/>
      <c r="BN200" s="526"/>
      <c r="BO200" s="526"/>
      <c r="BP200" s="526"/>
      <c r="BQ200" s="527"/>
      <c r="BR200" s="551">
        <v>7</v>
      </c>
      <c r="BS200" s="526"/>
      <c r="BT200" s="526"/>
      <c r="BU200" s="526"/>
      <c r="BV200" s="526"/>
      <c r="BW200" s="526"/>
      <c r="BX200" s="526"/>
      <c r="BY200" s="526"/>
      <c r="BZ200" s="526"/>
      <c r="CA200" s="526"/>
      <c r="CB200" s="527"/>
      <c r="CC200" s="1093">
        <v>8</v>
      </c>
      <c r="CD200" s="866"/>
      <c r="CE200" s="866"/>
      <c r="CF200" s="866"/>
      <c r="CG200" s="866"/>
      <c r="CH200" s="866"/>
      <c r="CI200" s="866"/>
      <c r="CJ200" s="866"/>
      <c r="CK200" s="866"/>
      <c r="CL200" s="866"/>
      <c r="CM200" s="199"/>
      <c r="CN200" s="199"/>
      <c r="CO200" s="199"/>
      <c r="CP200" s="199"/>
      <c r="CQ200" s="199"/>
      <c r="CR200" s="199"/>
      <c r="CS200" s="199"/>
      <c r="CT200" s="199"/>
      <c r="CU200" s="199"/>
      <c r="CV200" s="199"/>
      <c r="CW200" s="199"/>
      <c r="CX200" s="199"/>
      <c r="CY200" s="199"/>
      <c r="CZ200" s="199"/>
      <c r="DA200" s="199"/>
      <c r="DB200" s="199"/>
      <c r="DC200" s="199"/>
      <c r="DD200" s="199"/>
      <c r="DE200" s="199"/>
      <c r="DF200" s="199"/>
      <c r="DG200" s="199"/>
      <c r="DH200" s="199"/>
      <c r="DI200" s="199"/>
      <c r="DJ200" s="199"/>
      <c r="DK200" s="199"/>
      <c r="DL200" s="199"/>
      <c r="DM200" s="199"/>
      <c r="DN200" s="199"/>
      <c r="DO200" s="199"/>
      <c r="DP200" s="199"/>
      <c r="DQ200" s="199"/>
      <c r="DR200" s="199"/>
    </row>
    <row r="201" spans="1:122" s="202" customFormat="1" ht="15" hidden="1">
      <c r="A201" s="1083" t="s">
        <v>197</v>
      </c>
      <c r="B201" s="1084"/>
      <c r="C201" s="1084"/>
      <c r="D201" s="1085"/>
      <c r="E201" s="1088" t="s">
        <v>310</v>
      </c>
      <c r="F201" s="460"/>
      <c r="G201" s="460"/>
      <c r="H201" s="460"/>
      <c r="I201" s="460"/>
      <c r="J201" s="460"/>
      <c r="K201" s="460"/>
      <c r="L201" s="460"/>
      <c r="M201" s="460"/>
      <c r="N201" s="460"/>
      <c r="O201" s="460"/>
      <c r="P201" s="460"/>
      <c r="Q201" s="460"/>
      <c r="R201" s="460"/>
      <c r="S201" s="460"/>
      <c r="T201" s="460"/>
      <c r="U201" s="460"/>
      <c r="V201" s="460"/>
      <c r="W201" s="460"/>
      <c r="X201" s="460"/>
      <c r="Y201" s="460"/>
      <c r="Z201" s="460"/>
      <c r="AA201" s="460"/>
      <c r="AB201" s="460"/>
      <c r="AC201" s="460"/>
      <c r="AD201" s="460"/>
      <c r="AE201" s="460"/>
      <c r="AF201" s="460"/>
      <c r="AG201" s="460"/>
      <c r="AH201" s="460"/>
      <c r="AI201" s="460"/>
      <c r="AJ201" s="460"/>
      <c r="AK201" s="460"/>
      <c r="AL201" s="460"/>
      <c r="AM201" s="460"/>
      <c r="AN201" s="460"/>
      <c r="AO201" s="460"/>
      <c r="AP201" s="460"/>
      <c r="AQ201" s="460"/>
      <c r="AR201" s="460"/>
      <c r="AS201" s="460"/>
      <c r="AT201" s="460"/>
      <c r="AU201" s="460"/>
      <c r="AV201" s="460"/>
      <c r="AW201" s="460"/>
      <c r="AX201" s="460"/>
      <c r="AY201" s="461"/>
      <c r="AZ201" s="748"/>
      <c r="BA201" s="610"/>
      <c r="BB201" s="610"/>
      <c r="BC201" s="610"/>
      <c r="BD201" s="610"/>
      <c r="BE201" s="610"/>
      <c r="BF201" s="611"/>
      <c r="BG201" s="126"/>
      <c r="BH201" s="126"/>
      <c r="BI201" s="537"/>
      <c r="BJ201" s="538"/>
      <c r="BK201" s="538"/>
      <c r="BL201" s="538"/>
      <c r="BM201" s="538"/>
      <c r="BN201" s="538"/>
      <c r="BO201" s="538"/>
      <c r="BP201" s="538"/>
      <c r="BQ201" s="539"/>
      <c r="BR201" s="537">
        <v>0</v>
      </c>
      <c r="BS201" s="538"/>
      <c r="BT201" s="538"/>
      <c r="BU201" s="538"/>
      <c r="BV201" s="538"/>
      <c r="BW201" s="538"/>
      <c r="BX201" s="538"/>
      <c r="BY201" s="538"/>
      <c r="BZ201" s="538"/>
      <c r="CA201" s="538"/>
      <c r="CB201" s="539"/>
      <c r="CC201" s="1089">
        <v>0</v>
      </c>
      <c r="CD201" s="349"/>
      <c r="CE201" s="349"/>
      <c r="CF201" s="349"/>
      <c r="CG201" s="349"/>
      <c r="CH201" s="349"/>
      <c r="CI201" s="349"/>
      <c r="CJ201" s="349"/>
      <c r="CK201" s="349"/>
      <c r="CL201" s="349"/>
      <c r="CM201" s="199"/>
      <c r="CN201" s="199"/>
      <c r="CO201" s="199"/>
      <c r="CP201" s="199"/>
      <c r="CQ201" s="199"/>
      <c r="CR201" s="199"/>
      <c r="CS201" s="199"/>
      <c r="CT201" s="199"/>
      <c r="CU201" s="199"/>
      <c r="CV201" s="199"/>
      <c r="CW201" s="199"/>
      <c r="CX201" s="199"/>
      <c r="CY201" s="199"/>
      <c r="CZ201" s="199"/>
      <c r="DA201" s="199"/>
      <c r="DB201" s="199"/>
      <c r="DC201" s="199"/>
      <c r="DD201" s="199"/>
      <c r="DE201" s="199"/>
      <c r="DF201" s="199"/>
      <c r="DG201" s="199"/>
      <c r="DH201" s="199"/>
      <c r="DI201" s="199"/>
      <c r="DJ201" s="199"/>
      <c r="DK201" s="199"/>
      <c r="DL201" s="199"/>
      <c r="DM201" s="199"/>
      <c r="DN201" s="199"/>
      <c r="DO201" s="199"/>
      <c r="DP201" s="199"/>
      <c r="DQ201" s="199"/>
      <c r="DR201" s="199"/>
    </row>
    <row r="202" spans="1:122" s="202" customFormat="1" ht="15" hidden="1">
      <c r="A202" s="1083"/>
      <c r="B202" s="1084"/>
      <c r="C202" s="1084"/>
      <c r="D202" s="1085"/>
      <c r="E202" s="1086" t="s">
        <v>168</v>
      </c>
      <c r="F202" s="1050"/>
      <c r="G202" s="1050"/>
      <c r="H202" s="1050"/>
      <c r="I202" s="1050"/>
      <c r="J202" s="1050"/>
      <c r="K202" s="1050"/>
      <c r="L202" s="1050"/>
      <c r="M202" s="1050"/>
      <c r="N202" s="1050"/>
      <c r="O202" s="1050"/>
      <c r="P202" s="1050"/>
      <c r="Q202" s="1050"/>
      <c r="R202" s="1050"/>
      <c r="S202" s="1050"/>
      <c r="T202" s="1050"/>
      <c r="U202" s="1050"/>
      <c r="V202" s="1050"/>
      <c r="W202" s="1050"/>
      <c r="X202" s="1050"/>
      <c r="Y202" s="1050"/>
      <c r="Z202" s="1050"/>
      <c r="AA202" s="1050"/>
      <c r="AB202" s="1050"/>
      <c r="AC202" s="1050"/>
      <c r="AD202" s="1050"/>
      <c r="AE202" s="1050"/>
      <c r="AF202" s="1050"/>
      <c r="AG202" s="1050"/>
      <c r="AH202" s="1050"/>
      <c r="AI202" s="1050"/>
      <c r="AJ202" s="1050"/>
      <c r="AK202" s="1050"/>
      <c r="AL202" s="1050"/>
      <c r="AM202" s="1050"/>
      <c r="AN202" s="1050" t="s">
        <v>5</v>
      </c>
      <c r="AO202" s="1050"/>
      <c r="AP202" s="1050"/>
      <c r="AQ202" s="1050"/>
      <c r="AR202" s="1050"/>
      <c r="AS202" s="1050" t="s">
        <v>5</v>
      </c>
      <c r="AT202" s="1050"/>
      <c r="AU202" s="1050" t="s">
        <v>5</v>
      </c>
      <c r="AV202" s="1050"/>
      <c r="AW202" s="1050"/>
      <c r="AX202" s="1050"/>
      <c r="AY202" s="1051"/>
      <c r="AZ202" s="1052"/>
      <c r="BA202" s="1053"/>
      <c r="BB202" s="1053"/>
      <c r="BC202" s="1053" t="s">
        <v>5</v>
      </c>
      <c r="BD202" s="1053"/>
      <c r="BE202" s="1053"/>
      <c r="BF202" s="1054"/>
      <c r="BG202" s="127"/>
      <c r="BH202" s="127"/>
      <c r="BI202" s="542">
        <f>BI201</f>
        <v>0</v>
      </c>
      <c r="BJ202" s="543"/>
      <c r="BK202" s="543"/>
      <c r="BL202" s="543"/>
      <c r="BM202" s="543"/>
      <c r="BN202" s="543"/>
      <c r="BO202" s="543"/>
      <c r="BP202" s="543"/>
      <c r="BQ202" s="544"/>
      <c r="BR202" s="542">
        <f>BR201</f>
        <v>0</v>
      </c>
      <c r="BS202" s="543"/>
      <c r="BT202" s="543"/>
      <c r="BU202" s="543"/>
      <c r="BV202" s="543"/>
      <c r="BW202" s="543"/>
      <c r="BX202" s="543"/>
      <c r="BY202" s="543"/>
      <c r="BZ202" s="543"/>
      <c r="CA202" s="543"/>
      <c r="CB202" s="544"/>
      <c r="CC202" s="1087">
        <f>CC201</f>
        <v>0</v>
      </c>
      <c r="CD202" s="360"/>
      <c r="CE202" s="360"/>
      <c r="CF202" s="360"/>
      <c r="CG202" s="360"/>
      <c r="CH202" s="360"/>
      <c r="CI202" s="360"/>
      <c r="CJ202" s="360"/>
      <c r="CK202" s="360"/>
      <c r="CL202" s="360"/>
      <c r="CM202" s="199"/>
      <c r="CN202" s="199"/>
      <c r="CO202" s="199"/>
      <c r="CP202" s="199"/>
      <c r="CQ202" s="199"/>
      <c r="CR202" s="199"/>
      <c r="CS202" s="199"/>
      <c r="CT202" s="199"/>
      <c r="CU202" s="199"/>
      <c r="CV202" s="199"/>
      <c r="CW202" s="199"/>
      <c r="CX202" s="199"/>
      <c r="CY202" s="199"/>
      <c r="CZ202" s="199"/>
      <c r="DA202" s="199"/>
      <c r="DB202" s="199"/>
      <c r="DC202" s="199"/>
      <c r="DD202" s="199"/>
      <c r="DE202" s="199"/>
      <c r="DF202" s="199"/>
      <c r="DG202" s="199"/>
      <c r="DH202" s="199"/>
      <c r="DI202" s="199"/>
      <c r="DJ202" s="199"/>
      <c r="DK202" s="199"/>
      <c r="DL202" s="199"/>
      <c r="DM202" s="199"/>
      <c r="DN202" s="199"/>
      <c r="DO202" s="199"/>
      <c r="DP202" s="199"/>
      <c r="DQ202" s="199"/>
      <c r="DR202" s="199"/>
    </row>
    <row r="203" spans="1:122" ht="9.6" customHeight="1">
      <c r="A203" s="193"/>
      <c r="B203" s="193"/>
      <c r="C203" s="193"/>
      <c r="D203" s="193"/>
      <c r="E203" s="194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3"/>
      <c r="AK203" s="196"/>
      <c r="AL203" s="196"/>
      <c r="AM203" s="196"/>
      <c r="AN203" s="196"/>
      <c r="AO203" s="196"/>
      <c r="AP203" s="196"/>
      <c r="AQ203" s="196"/>
      <c r="AR203" s="196"/>
      <c r="AS203" s="196"/>
      <c r="AT203" s="196"/>
      <c r="AU203" s="196"/>
      <c r="AV203" s="196"/>
      <c r="AW203" s="196"/>
      <c r="AX203" s="196"/>
      <c r="AY203" s="196"/>
      <c r="AZ203" s="196"/>
      <c r="BA203" s="193"/>
      <c r="BB203" s="196"/>
      <c r="BC203" s="196"/>
      <c r="BD203" s="196"/>
      <c r="BE203" s="196"/>
      <c r="BF203" s="196"/>
      <c r="BG203" s="196"/>
      <c r="BH203" s="196"/>
      <c r="BI203" s="193"/>
      <c r="BJ203" s="196"/>
      <c r="BK203" s="196"/>
      <c r="BL203" s="196"/>
      <c r="BM203" s="196"/>
      <c r="BN203" s="196"/>
      <c r="BO203" s="196"/>
      <c r="BP203" s="196"/>
      <c r="BQ203" s="196"/>
      <c r="BR203" s="196"/>
      <c r="BS203" s="197"/>
      <c r="BT203" s="176"/>
      <c r="BU203" s="176"/>
      <c r="BV203" s="176"/>
      <c r="BW203" s="176"/>
      <c r="BX203" s="176"/>
      <c r="BY203" s="176"/>
      <c r="BZ203" s="176"/>
      <c r="CA203" s="176"/>
      <c r="CB203" s="176"/>
      <c r="CC203" s="198"/>
      <c r="CD203" s="176"/>
      <c r="CE203" s="176"/>
      <c r="CF203" s="176"/>
      <c r="CG203" s="176"/>
      <c r="CH203" s="176"/>
      <c r="CI203" s="176"/>
      <c r="CJ203" s="176"/>
      <c r="CK203" s="176"/>
      <c r="CL203" s="176"/>
      <c r="CM203" s="176"/>
      <c r="CN203" s="176"/>
      <c r="CO203" s="176"/>
      <c r="CP203" s="176"/>
      <c r="CQ203" s="198"/>
      <c r="CR203" s="176"/>
      <c r="CS203" s="176"/>
      <c r="CT203" s="176"/>
      <c r="CU203" s="176"/>
      <c r="CV203" s="176"/>
      <c r="CW203" s="176"/>
      <c r="CX203" s="176"/>
      <c r="CY203" s="176"/>
      <c r="CZ203" s="176"/>
      <c r="DA203" s="176"/>
      <c r="DB203" s="176"/>
      <c r="DC203" s="176"/>
    </row>
    <row r="204" spans="1:122" ht="15">
      <c r="A204" s="389" t="s">
        <v>321</v>
      </c>
      <c r="B204" s="389"/>
      <c r="C204" s="389"/>
      <c r="D204" s="389"/>
      <c r="E204" s="389"/>
      <c r="F204" s="389"/>
      <c r="G204" s="389"/>
      <c r="H204" s="389"/>
      <c r="I204" s="389"/>
      <c r="J204" s="389"/>
      <c r="K204" s="389"/>
      <c r="L204" s="389"/>
      <c r="M204" s="389"/>
      <c r="N204" s="389"/>
      <c r="O204" s="389"/>
      <c r="P204" s="389"/>
      <c r="Q204" s="389"/>
      <c r="R204" s="389"/>
      <c r="S204" s="389"/>
      <c r="T204" s="389"/>
      <c r="U204" s="389"/>
      <c r="V204" s="389"/>
      <c r="W204" s="389"/>
      <c r="X204" s="389"/>
      <c r="Y204" s="389"/>
      <c r="Z204" s="389"/>
      <c r="AA204" s="389"/>
      <c r="AB204" s="389"/>
      <c r="AC204" s="389"/>
      <c r="AD204" s="389"/>
      <c r="AE204" s="389"/>
      <c r="AF204" s="389"/>
      <c r="AG204" s="389"/>
      <c r="AH204" s="389"/>
      <c r="AI204" s="389"/>
      <c r="AJ204" s="389"/>
      <c r="AK204" s="389"/>
      <c r="AL204" s="389"/>
      <c r="AM204" s="389"/>
      <c r="AN204" s="389"/>
      <c r="AO204" s="389"/>
      <c r="AP204" s="389"/>
      <c r="AQ204" s="389"/>
      <c r="AR204" s="389"/>
      <c r="AS204" s="389"/>
      <c r="AT204" s="389"/>
      <c r="AU204" s="389"/>
      <c r="AV204" s="389"/>
      <c r="AW204" s="389"/>
      <c r="AX204" s="389"/>
      <c r="AY204" s="389"/>
      <c r="AZ204" s="389"/>
      <c r="BA204" s="389"/>
      <c r="BB204" s="389"/>
      <c r="BC204" s="389"/>
      <c r="BD204" s="389"/>
      <c r="BE204" s="389"/>
      <c r="BF204" s="389"/>
      <c r="BG204" s="389"/>
      <c r="BH204" s="389"/>
      <c r="BI204" s="389"/>
      <c r="BJ204" s="389"/>
      <c r="BK204" s="389"/>
      <c r="BL204" s="389"/>
      <c r="BM204" s="389"/>
      <c r="BN204" s="389"/>
      <c r="BO204" s="389"/>
      <c r="BP204" s="389"/>
      <c r="BQ204" s="389"/>
      <c r="BR204" s="389"/>
      <c r="BS204" s="389"/>
      <c r="BT204" s="389"/>
      <c r="BU204" s="389"/>
      <c r="BV204" s="389"/>
      <c r="BW204" s="389"/>
      <c r="BX204" s="389"/>
      <c r="BY204" s="389"/>
      <c r="BZ204" s="389"/>
      <c r="CA204" s="389"/>
      <c r="CB204" s="389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  <c r="DM204" s="31"/>
      <c r="DN204" s="31"/>
      <c r="DO204" s="31"/>
      <c r="DP204" s="31"/>
      <c r="DQ204" s="31"/>
      <c r="DR204" s="31"/>
    </row>
    <row r="205" spans="1:122" ht="17.2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</row>
    <row r="206" spans="1:122" ht="15">
      <c r="A206" s="389" t="s">
        <v>161</v>
      </c>
      <c r="B206" s="389"/>
      <c r="C206" s="389"/>
      <c r="D206" s="389"/>
      <c r="E206" s="389"/>
      <c r="F206" s="389"/>
      <c r="G206" s="389"/>
      <c r="H206" s="389"/>
      <c r="I206" s="389"/>
      <c r="J206" s="389"/>
      <c r="K206" s="389"/>
      <c r="L206" s="389"/>
      <c r="M206" s="389"/>
      <c r="N206" s="389"/>
      <c r="O206" s="389"/>
      <c r="P206" s="389"/>
      <c r="Q206" s="389"/>
      <c r="R206" s="389"/>
      <c r="S206" s="389"/>
      <c r="T206" s="389"/>
      <c r="U206" s="389"/>
      <c r="V206" s="389"/>
      <c r="W206" s="389"/>
      <c r="X206" s="389"/>
      <c r="Y206" s="389"/>
      <c r="Z206" s="389"/>
      <c r="AA206" s="389"/>
      <c r="AB206" s="389"/>
      <c r="AC206" s="389"/>
      <c r="AD206" s="389"/>
      <c r="AE206" s="569" t="s">
        <v>504</v>
      </c>
      <c r="AF206" s="569"/>
      <c r="AG206" s="569"/>
      <c r="AH206" s="569"/>
      <c r="AI206" s="569"/>
      <c r="AJ206" s="569"/>
      <c r="AK206" s="569"/>
      <c r="AL206" s="569"/>
      <c r="AM206" s="569"/>
      <c r="AN206" s="569"/>
      <c r="AO206" s="569"/>
      <c r="AP206" s="569"/>
      <c r="AQ206" s="569"/>
      <c r="AR206" s="569"/>
      <c r="AS206" s="569"/>
      <c r="AT206" s="569"/>
      <c r="AU206" s="569"/>
      <c r="AV206" s="569"/>
      <c r="AW206" s="569"/>
      <c r="AX206" s="569"/>
      <c r="AY206" s="569"/>
      <c r="AZ206" s="569"/>
      <c r="BA206" s="569"/>
      <c r="BB206" s="569"/>
      <c r="BC206" s="569"/>
      <c r="BD206" s="569"/>
      <c r="BE206" s="569"/>
      <c r="BF206" s="569"/>
      <c r="BG206" s="569"/>
      <c r="BH206" s="569"/>
      <c r="BI206" s="569"/>
      <c r="BJ206" s="569"/>
      <c r="BK206" s="569"/>
      <c r="BL206" s="569"/>
      <c r="BM206" s="569"/>
      <c r="BN206" s="569"/>
      <c r="BO206" s="569"/>
      <c r="BP206" s="569"/>
      <c r="BQ206" s="569"/>
      <c r="BR206" s="569"/>
      <c r="BS206" s="569"/>
      <c r="BT206" s="569"/>
      <c r="BU206" s="569"/>
      <c r="BV206" s="569"/>
      <c r="BW206" s="569"/>
      <c r="BX206" s="569"/>
      <c r="BY206" s="569"/>
      <c r="BZ206" s="569"/>
      <c r="CA206" s="569"/>
      <c r="CB206" s="569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</row>
    <row r="207" spans="1:122" ht="1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  <c r="DN207" s="31"/>
      <c r="DO207" s="31"/>
      <c r="DP207" s="31"/>
      <c r="DQ207" s="31"/>
      <c r="DR207" s="31"/>
    </row>
    <row r="208" spans="1:122" ht="15" customHeight="1">
      <c r="A208" s="33" t="s">
        <v>162</v>
      </c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570" t="s">
        <v>172</v>
      </c>
      <c r="T208" s="570"/>
      <c r="U208" s="570"/>
      <c r="V208" s="570"/>
      <c r="W208" s="570"/>
      <c r="X208" s="570"/>
      <c r="Y208" s="570"/>
      <c r="Z208" s="570"/>
      <c r="AA208" s="570"/>
      <c r="AB208" s="570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570"/>
      <c r="AN208" s="570"/>
      <c r="AO208" s="570"/>
      <c r="AP208" s="570"/>
      <c r="AQ208" s="570"/>
      <c r="AR208" s="570"/>
      <c r="AS208" s="570"/>
      <c r="AT208" s="570"/>
      <c r="AU208" s="570"/>
      <c r="AV208" s="570"/>
      <c r="AW208" s="570"/>
      <c r="AX208" s="570"/>
      <c r="AY208" s="570"/>
      <c r="AZ208" s="570"/>
      <c r="BA208" s="570"/>
      <c r="BB208" s="570"/>
      <c r="BC208" s="570"/>
      <c r="BD208" s="570"/>
      <c r="BE208" s="570"/>
      <c r="BF208" s="570"/>
      <c r="BG208" s="570"/>
      <c r="BH208" s="570"/>
      <c r="BI208" s="570"/>
      <c r="BJ208" s="570"/>
      <c r="BK208" s="570"/>
      <c r="BL208" s="570"/>
      <c r="BM208" s="570"/>
      <c r="BN208" s="570"/>
      <c r="BO208" s="570"/>
      <c r="BP208" s="570"/>
      <c r="BQ208" s="570"/>
      <c r="BR208" s="570"/>
      <c r="BS208" s="570"/>
      <c r="BT208" s="570"/>
      <c r="BU208" s="570"/>
      <c r="BV208" s="570"/>
      <c r="BW208" s="570"/>
      <c r="BX208" s="570"/>
      <c r="BY208" s="570"/>
      <c r="BZ208" s="570"/>
      <c r="CA208" s="570"/>
      <c r="CB208" s="570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  <c r="DH208" s="31"/>
      <c r="DI208" s="31"/>
      <c r="DJ208" s="31"/>
      <c r="DK208" s="31"/>
      <c r="DL208" s="31"/>
      <c r="DM208" s="31"/>
      <c r="DN208" s="31"/>
      <c r="DO208" s="31"/>
      <c r="DP208" s="31"/>
      <c r="DQ208" s="31"/>
      <c r="DR208" s="31"/>
    </row>
    <row r="209" spans="1:122" ht="1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  <c r="DN209" s="31"/>
      <c r="DO209" s="31"/>
      <c r="DP209" s="31"/>
      <c r="DQ209" s="31"/>
      <c r="DR209" s="31"/>
    </row>
    <row r="210" spans="1:122" ht="15">
      <c r="A210" s="33" t="s">
        <v>164</v>
      </c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1082" t="s">
        <v>327</v>
      </c>
      <c r="AI210" s="1082"/>
      <c r="AJ210" s="1082"/>
      <c r="AK210" s="1082"/>
      <c r="AL210" s="1082"/>
      <c r="AM210" s="1082"/>
      <c r="AN210" s="1082"/>
      <c r="AO210" s="1082"/>
      <c r="AP210" s="1082"/>
      <c r="AQ210" s="1082"/>
      <c r="AR210" s="1082"/>
      <c r="AS210" s="1082"/>
      <c r="AT210" s="1082"/>
      <c r="AU210" s="1082"/>
      <c r="AV210" s="1082"/>
      <c r="AW210" s="1082"/>
      <c r="AX210" s="1082"/>
      <c r="AY210" s="1082"/>
      <c r="AZ210" s="1082"/>
      <c r="BA210" s="1082"/>
      <c r="BB210" s="1082"/>
      <c r="BC210" s="1082"/>
      <c r="BD210" s="1082"/>
      <c r="BE210" s="1082"/>
      <c r="BF210" s="1082"/>
      <c r="BG210" s="1082"/>
      <c r="BH210" s="1082"/>
      <c r="BI210" s="1082"/>
      <c r="BJ210" s="1082"/>
      <c r="BK210" s="1082"/>
      <c r="BL210" s="1082"/>
      <c r="BM210" s="1082"/>
      <c r="BN210" s="1082"/>
      <c r="BO210" s="1082"/>
      <c r="BP210" s="1082"/>
      <c r="BQ210" s="1082"/>
      <c r="BR210" s="1082"/>
      <c r="BS210" s="1082"/>
      <c r="BT210" s="1082"/>
      <c r="BU210" s="1082"/>
      <c r="BV210" s="1082"/>
      <c r="BW210" s="1082"/>
      <c r="BX210" s="1082"/>
      <c r="BY210" s="1082"/>
      <c r="BZ210" s="1082"/>
      <c r="CA210" s="1082"/>
      <c r="CB210" s="1082"/>
      <c r="CC210" s="1082"/>
      <c r="CD210" s="1082"/>
      <c r="CE210" s="1082"/>
      <c r="CF210" s="1082"/>
      <c r="CG210" s="1082"/>
      <c r="CH210" s="1082"/>
      <c r="CI210" s="1082"/>
      <c r="CJ210" s="1082"/>
      <c r="CK210" s="1082"/>
      <c r="CL210" s="1082"/>
      <c r="CM210" s="1082"/>
      <c r="CN210" s="1082"/>
      <c r="CO210" s="1082"/>
      <c r="CP210" s="1082"/>
      <c r="CQ210" s="1082"/>
      <c r="CR210" s="1082"/>
      <c r="CS210" s="1082"/>
      <c r="CT210" s="1082"/>
      <c r="CU210" s="1082"/>
      <c r="CV210" s="1082"/>
      <c r="CW210" s="1082"/>
      <c r="CX210" s="1082"/>
      <c r="CY210" s="1082"/>
      <c r="CZ210" s="1082"/>
      <c r="DA210" s="1082"/>
      <c r="DB210" s="1082"/>
      <c r="DC210" s="1082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65"/>
    </row>
    <row r="211" spans="1:122" ht="15">
      <c r="A211" s="33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</row>
    <row r="212" spans="1:122" ht="15">
      <c r="A212" s="389" t="s">
        <v>328</v>
      </c>
      <c r="B212" s="389"/>
      <c r="C212" s="389"/>
      <c r="D212" s="389"/>
      <c r="E212" s="389"/>
      <c r="F212" s="389"/>
      <c r="G212" s="389"/>
      <c r="H212" s="389"/>
      <c r="I212" s="389"/>
      <c r="J212" s="389"/>
      <c r="K212" s="389"/>
      <c r="L212" s="389"/>
      <c r="M212" s="389"/>
      <c r="N212" s="389"/>
      <c r="O212" s="389"/>
      <c r="P212" s="389"/>
      <c r="Q212" s="389"/>
      <c r="R212" s="389"/>
      <c r="S212" s="389"/>
      <c r="T212" s="389"/>
      <c r="U212" s="389"/>
      <c r="V212" s="389"/>
      <c r="W212" s="389"/>
      <c r="X212" s="389"/>
      <c r="Y212" s="389"/>
      <c r="Z212" s="389"/>
      <c r="AA212" s="389"/>
      <c r="AB212" s="389"/>
      <c r="AC212" s="389"/>
      <c r="AD212" s="389"/>
      <c r="AE212" s="389"/>
      <c r="AF212" s="389"/>
      <c r="AG212" s="389"/>
      <c r="AH212" s="389"/>
      <c r="AI212" s="389"/>
      <c r="AJ212" s="389"/>
      <c r="AK212" s="389"/>
      <c r="AL212" s="389"/>
      <c r="AM212" s="389"/>
      <c r="AN212" s="389"/>
      <c r="AO212" s="389"/>
      <c r="AP212" s="389"/>
      <c r="AQ212" s="389"/>
      <c r="AR212" s="389"/>
      <c r="AS212" s="389"/>
      <c r="AT212" s="389"/>
      <c r="AU212" s="389"/>
      <c r="AV212" s="389"/>
      <c r="AW212" s="389"/>
      <c r="AX212" s="389"/>
      <c r="AY212" s="389"/>
      <c r="AZ212" s="389"/>
      <c r="BA212" s="389"/>
      <c r="BB212" s="389"/>
      <c r="BC212" s="389"/>
      <c r="BD212" s="389"/>
      <c r="BE212" s="389"/>
      <c r="BF212" s="389"/>
      <c r="BG212" s="389"/>
      <c r="BH212" s="389"/>
      <c r="BI212" s="389"/>
      <c r="BJ212" s="389"/>
      <c r="BK212" s="389"/>
      <c r="BL212" s="389"/>
      <c r="BM212" s="389"/>
      <c r="BN212" s="389"/>
      <c r="BO212" s="389"/>
      <c r="BP212" s="389"/>
      <c r="BQ212" s="389"/>
      <c r="BR212" s="389"/>
      <c r="BS212" s="389"/>
      <c r="BT212" s="389"/>
      <c r="BU212" s="389"/>
      <c r="BV212" s="389"/>
      <c r="BW212" s="389"/>
      <c r="BX212" s="389"/>
      <c r="BY212" s="389"/>
      <c r="BZ212" s="389"/>
      <c r="CA212" s="389"/>
      <c r="CB212" s="389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</row>
    <row r="213" spans="1:122" ht="1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  <c r="DM213" s="31"/>
      <c r="DN213" s="31"/>
      <c r="DO213" s="31"/>
      <c r="DP213" s="31"/>
      <c r="DQ213" s="31"/>
      <c r="DR213" s="31"/>
    </row>
    <row r="214" spans="1:122" ht="15">
      <c r="A214" s="370" t="s">
        <v>187</v>
      </c>
      <c r="B214" s="371"/>
      <c r="C214" s="371"/>
      <c r="D214" s="372"/>
      <c r="E214" s="370" t="s">
        <v>166</v>
      </c>
      <c r="F214" s="518"/>
      <c r="G214" s="518"/>
      <c r="H214" s="518"/>
      <c r="I214" s="518"/>
      <c r="J214" s="518"/>
      <c r="K214" s="518"/>
      <c r="L214" s="518"/>
      <c r="M214" s="518"/>
      <c r="N214" s="518"/>
      <c r="O214" s="518"/>
      <c r="P214" s="518"/>
      <c r="Q214" s="518"/>
      <c r="R214" s="518"/>
      <c r="S214" s="518"/>
      <c r="T214" s="518"/>
      <c r="U214" s="518"/>
      <c r="V214" s="518"/>
      <c r="W214" s="518"/>
      <c r="X214" s="518"/>
      <c r="Y214" s="518"/>
      <c r="Z214" s="518"/>
      <c r="AA214" s="518"/>
      <c r="AB214" s="518"/>
      <c r="AC214" s="518"/>
      <c r="AD214" s="518"/>
      <c r="AE214" s="518"/>
      <c r="AF214" s="518"/>
      <c r="AG214" s="518"/>
      <c r="AH214" s="518"/>
      <c r="AI214" s="518"/>
      <c r="AJ214" s="518"/>
      <c r="AK214" s="518"/>
      <c r="AL214" s="518"/>
      <c r="AM214" s="518"/>
      <c r="AN214" s="518"/>
      <c r="AO214" s="518"/>
      <c r="AP214" s="518"/>
      <c r="AQ214" s="518"/>
      <c r="AR214" s="518"/>
      <c r="AS214" s="518"/>
      <c r="AT214" s="518"/>
      <c r="AU214" s="518"/>
      <c r="AV214" s="518"/>
      <c r="AW214" s="518"/>
      <c r="AX214" s="518"/>
      <c r="AY214" s="519"/>
      <c r="AZ214" s="808" t="s">
        <v>280</v>
      </c>
      <c r="BA214" s="808"/>
      <c r="BB214" s="808"/>
      <c r="BC214" s="808"/>
      <c r="BD214" s="808"/>
      <c r="BE214" s="340"/>
      <c r="BF214" s="340"/>
      <c r="BG214" s="113"/>
      <c r="BH214" s="113"/>
      <c r="BI214" s="808" t="s">
        <v>281</v>
      </c>
      <c r="BJ214" s="536"/>
      <c r="BK214" s="536"/>
      <c r="BL214" s="536"/>
      <c r="BM214" s="536"/>
      <c r="BN214" s="536"/>
      <c r="BO214" s="536"/>
      <c r="BP214" s="536"/>
      <c r="BQ214" s="536"/>
      <c r="BR214" s="536"/>
      <c r="BS214" s="536"/>
      <c r="BT214" s="536"/>
      <c r="BU214" s="536"/>
      <c r="BV214" s="536"/>
      <c r="BW214" s="536"/>
      <c r="BX214" s="536"/>
      <c r="BY214" s="536"/>
      <c r="BZ214" s="536"/>
      <c r="CA214" s="536"/>
      <c r="CB214" s="536"/>
      <c r="CC214" s="536"/>
      <c r="CD214" s="536"/>
      <c r="CE214" s="536"/>
      <c r="CF214" s="536"/>
      <c r="CG214" s="536"/>
      <c r="CH214" s="536"/>
      <c r="CI214" s="536"/>
      <c r="CJ214" s="536"/>
      <c r="CK214" s="536"/>
      <c r="CL214" s="536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  <c r="DM214" s="31"/>
      <c r="DN214" s="31"/>
      <c r="DO214" s="31"/>
      <c r="DP214" s="31"/>
      <c r="DQ214" s="31"/>
      <c r="DR214" s="31"/>
    </row>
    <row r="215" spans="1:122" ht="15" customHeight="1">
      <c r="A215" s="373"/>
      <c r="B215" s="374"/>
      <c r="C215" s="374"/>
      <c r="D215" s="375"/>
      <c r="E215" s="520"/>
      <c r="F215" s="521"/>
      <c r="G215" s="521"/>
      <c r="H215" s="521"/>
      <c r="I215" s="521"/>
      <c r="J215" s="521"/>
      <c r="K215" s="521"/>
      <c r="L215" s="521"/>
      <c r="M215" s="521"/>
      <c r="N215" s="521"/>
      <c r="O215" s="521"/>
      <c r="P215" s="521"/>
      <c r="Q215" s="521"/>
      <c r="R215" s="521"/>
      <c r="S215" s="521"/>
      <c r="T215" s="521"/>
      <c r="U215" s="521"/>
      <c r="V215" s="521"/>
      <c r="W215" s="521"/>
      <c r="X215" s="521"/>
      <c r="Y215" s="521"/>
      <c r="Z215" s="521"/>
      <c r="AA215" s="521"/>
      <c r="AB215" s="521"/>
      <c r="AC215" s="521"/>
      <c r="AD215" s="521"/>
      <c r="AE215" s="521"/>
      <c r="AF215" s="521"/>
      <c r="AG215" s="521"/>
      <c r="AH215" s="521"/>
      <c r="AI215" s="521"/>
      <c r="AJ215" s="521"/>
      <c r="AK215" s="521"/>
      <c r="AL215" s="521"/>
      <c r="AM215" s="521"/>
      <c r="AN215" s="521"/>
      <c r="AO215" s="521"/>
      <c r="AP215" s="521"/>
      <c r="AQ215" s="521"/>
      <c r="AR215" s="521"/>
      <c r="AS215" s="521"/>
      <c r="AT215" s="521"/>
      <c r="AU215" s="521"/>
      <c r="AV215" s="521"/>
      <c r="AW215" s="521"/>
      <c r="AX215" s="521"/>
      <c r="AY215" s="522"/>
      <c r="AZ215" s="808"/>
      <c r="BA215" s="808"/>
      <c r="BB215" s="808"/>
      <c r="BC215" s="808"/>
      <c r="BD215" s="808"/>
      <c r="BE215" s="340"/>
      <c r="BF215" s="340"/>
      <c r="BG215" s="113"/>
      <c r="BH215" s="113"/>
      <c r="BI215" s="808" t="s">
        <v>276</v>
      </c>
      <c r="BJ215" s="340"/>
      <c r="BK215" s="340"/>
      <c r="BL215" s="340"/>
      <c r="BM215" s="340"/>
      <c r="BN215" s="340"/>
      <c r="BO215" s="340"/>
      <c r="BP215" s="340"/>
      <c r="BQ215" s="340"/>
      <c r="BR215" s="808" t="s">
        <v>274</v>
      </c>
      <c r="BS215" s="1079"/>
      <c r="BT215" s="1079"/>
      <c r="BU215" s="1079"/>
      <c r="BV215" s="1079"/>
      <c r="BW215" s="1079"/>
      <c r="BX215" s="1079"/>
      <c r="BY215" s="1079"/>
      <c r="BZ215" s="1079"/>
      <c r="CA215" s="1079"/>
      <c r="CB215" s="1079"/>
      <c r="CC215" s="1079"/>
      <c r="CD215" s="1079"/>
      <c r="CE215" s="1079"/>
      <c r="CF215" s="1079"/>
      <c r="CG215" s="1079"/>
      <c r="CH215" s="1079"/>
      <c r="CI215" s="1079"/>
      <c r="CJ215" s="1079"/>
      <c r="CK215" s="1079"/>
      <c r="CL215" s="1079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</row>
    <row r="216" spans="1:122" ht="15" customHeight="1">
      <c r="A216" s="376"/>
      <c r="B216" s="377"/>
      <c r="C216" s="377"/>
      <c r="D216" s="378"/>
      <c r="E216" s="523"/>
      <c r="F216" s="524"/>
      <c r="G216" s="524"/>
      <c r="H216" s="524"/>
      <c r="I216" s="524"/>
      <c r="J216" s="524"/>
      <c r="K216" s="524"/>
      <c r="L216" s="524"/>
      <c r="M216" s="524"/>
      <c r="N216" s="524"/>
      <c r="O216" s="524"/>
      <c r="P216" s="524"/>
      <c r="Q216" s="524"/>
      <c r="R216" s="524"/>
      <c r="S216" s="524"/>
      <c r="T216" s="524"/>
      <c r="U216" s="524"/>
      <c r="V216" s="524"/>
      <c r="W216" s="524"/>
      <c r="X216" s="524"/>
      <c r="Y216" s="524"/>
      <c r="Z216" s="524"/>
      <c r="AA216" s="524"/>
      <c r="AB216" s="524"/>
      <c r="AC216" s="524"/>
      <c r="AD216" s="524"/>
      <c r="AE216" s="524"/>
      <c r="AF216" s="524"/>
      <c r="AG216" s="524"/>
      <c r="AH216" s="524"/>
      <c r="AI216" s="524"/>
      <c r="AJ216" s="524"/>
      <c r="AK216" s="524"/>
      <c r="AL216" s="524"/>
      <c r="AM216" s="524"/>
      <c r="AN216" s="524"/>
      <c r="AO216" s="524"/>
      <c r="AP216" s="524"/>
      <c r="AQ216" s="524"/>
      <c r="AR216" s="524"/>
      <c r="AS216" s="524"/>
      <c r="AT216" s="524"/>
      <c r="AU216" s="524"/>
      <c r="AV216" s="524"/>
      <c r="AW216" s="524"/>
      <c r="AX216" s="524"/>
      <c r="AY216" s="525"/>
      <c r="AZ216" s="808"/>
      <c r="BA216" s="808"/>
      <c r="BB216" s="808"/>
      <c r="BC216" s="808"/>
      <c r="BD216" s="808"/>
      <c r="BE216" s="340"/>
      <c r="BF216" s="340"/>
      <c r="BG216" s="113"/>
      <c r="BH216" s="113"/>
      <c r="BI216" s="340"/>
      <c r="BJ216" s="340"/>
      <c r="BK216" s="340"/>
      <c r="BL216" s="340"/>
      <c r="BM216" s="340"/>
      <c r="BN216" s="340"/>
      <c r="BO216" s="340"/>
      <c r="BP216" s="340"/>
      <c r="BQ216" s="340"/>
      <c r="BR216" s="808" t="s">
        <v>485</v>
      </c>
      <c r="BS216" s="808"/>
      <c r="BT216" s="808"/>
      <c r="BU216" s="808"/>
      <c r="BV216" s="808"/>
      <c r="BW216" s="808"/>
      <c r="BX216" s="808"/>
      <c r="BY216" s="808"/>
      <c r="BZ216" s="808"/>
      <c r="CA216" s="808"/>
      <c r="CB216" s="808"/>
      <c r="CC216" s="895" t="s">
        <v>518</v>
      </c>
      <c r="CD216" s="535"/>
      <c r="CE216" s="535"/>
      <c r="CF216" s="535"/>
      <c r="CG216" s="535"/>
      <c r="CH216" s="535"/>
      <c r="CI216" s="535"/>
      <c r="CJ216" s="535"/>
      <c r="CK216" s="535"/>
      <c r="CL216" s="535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</row>
    <row r="217" spans="1:122" ht="15">
      <c r="A217" s="361">
        <v>1</v>
      </c>
      <c r="B217" s="362"/>
      <c r="C217" s="362"/>
      <c r="D217" s="363"/>
      <c r="E217" s="361">
        <v>2</v>
      </c>
      <c r="F217" s="526"/>
      <c r="G217" s="526"/>
      <c r="H217" s="526"/>
      <c r="I217" s="526"/>
      <c r="J217" s="526"/>
      <c r="K217" s="526"/>
      <c r="L217" s="526"/>
      <c r="M217" s="526"/>
      <c r="N217" s="526"/>
      <c r="O217" s="526"/>
      <c r="P217" s="526"/>
      <c r="Q217" s="526"/>
      <c r="R217" s="526"/>
      <c r="S217" s="526"/>
      <c r="T217" s="526"/>
      <c r="U217" s="526"/>
      <c r="V217" s="526"/>
      <c r="W217" s="526"/>
      <c r="X217" s="526"/>
      <c r="Y217" s="526"/>
      <c r="Z217" s="526"/>
      <c r="AA217" s="526"/>
      <c r="AB217" s="526"/>
      <c r="AC217" s="526"/>
      <c r="AD217" s="526"/>
      <c r="AE217" s="526"/>
      <c r="AF217" s="526"/>
      <c r="AG217" s="526"/>
      <c r="AH217" s="526"/>
      <c r="AI217" s="526"/>
      <c r="AJ217" s="526"/>
      <c r="AK217" s="526"/>
      <c r="AL217" s="526"/>
      <c r="AM217" s="526"/>
      <c r="AN217" s="526"/>
      <c r="AO217" s="526"/>
      <c r="AP217" s="526"/>
      <c r="AQ217" s="526"/>
      <c r="AR217" s="526"/>
      <c r="AS217" s="526"/>
      <c r="AT217" s="526"/>
      <c r="AU217" s="526"/>
      <c r="AV217" s="526"/>
      <c r="AW217" s="526"/>
      <c r="AX217" s="526"/>
      <c r="AY217" s="527"/>
      <c r="AZ217" s="551">
        <v>5</v>
      </c>
      <c r="BA217" s="526"/>
      <c r="BB217" s="526"/>
      <c r="BC217" s="526"/>
      <c r="BD217" s="526"/>
      <c r="BE217" s="526"/>
      <c r="BF217" s="527"/>
      <c r="BG217" s="70"/>
      <c r="BH217" s="70"/>
      <c r="BI217" s="551">
        <v>6</v>
      </c>
      <c r="BJ217" s="526"/>
      <c r="BK217" s="526"/>
      <c r="BL217" s="526"/>
      <c r="BM217" s="526"/>
      <c r="BN217" s="526"/>
      <c r="BO217" s="526"/>
      <c r="BP217" s="526"/>
      <c r="BQ217" s="527"/>
      <c r="BR217" s="551">
        <v>7</v>
      </c>
      <c r="BS217" s="526"/>
      <c r="BT217" s="526"/>
      <c r="BU217" s="526"/>
      <c r="BV217" s="526"/>
      <c r="BW217" s="526"/>
      <c r="BX217" s="526"/>
      <c r="BY217" s="526"/>
      <c r="BZ217" s="526"/>
      <c r="CA217" s="526"/>
      <c r="CB217" s="527"/>
      <c r="CC217" s="865">
        <v>8</v>
      </c>
      <c r="CD217" s="866"/>
      <c r="CE217" s="866"/>
      <c r="CF217" s="866"/>
      <c r="CG217" s="866"/>
      <c r="CH217" s="866"/>
      <c r="CI217" s="866"/>
      <c r="CJ217" s="866"/>
      <c r="CK217" s="866"/>
      <c r="CL217" s="866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</row>
    <row r="218" spans="1:122" ht="15">
      <c r="A218" s="672" t="s">
        <v>197</v>
      </c>
      <c r="B218" s="673"/>
      <c r="C218" s="673"/>
      <c r="D218" s="674"/>
      <c r="E218" s="459" t="s">
        <v>329</v>
      </c>
      <c r="F218" s="460"/>
      <c r="G218" s="460"/>
      <c r="H218" s="460"/>
      <c r="I218" s="460"/>
      <c r="J218" s="460"/>
      <c r="K218" s="460"/>
      <c r="L218" s="460"/>
      <c r="M218" s="460"/>
      <c r="N218" s="460"/>
      <c r="O218" s="460"/>
      <c r="P218" s="460"/>
      <c r="Q218" s="460"/>
      <c r="R218" s="460"/>
      <c r="S218" s="460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  <c r="AS218" s="460"/>
      <c r="AT218" s="460"/>
      <c r="AU218" s="460"/>
      <c r="AV218" s="460"/>
      <c r="AW218" s="460"/>
      <c r="AX218" s="460"/>
      <c r="AY218" s="461"/>
      <c r="AZ218" s="748"/>
      <c r="BA218" s="610"/>
      <c r="BB218" s="610"/>
      <c r="BC218" s="610"/>
      <c r="BD218" s="610"/>
      <c r="BE218" s="610"/>
      <c r="BF218" s="611"/>
      <c r="BG218" s="126"/>
      <c r="BH218" s="126"/>
      <c r="BI218" s="537">
        <f>123828-2518</f>
        <v>121310</v>
      </c>
      <c r="BJ218" s="538"/>
      <c r="BK218" s="538"/>
      <c r="BL218" s="538"/>
      <c r="BM218" s="538"/>
      <c r="BN218" s="538"/>
      <c r="BO218" s="538"/>
      <c r="BP218" s="538"/>
      <c r="BQ218" s="539"/>
      <c r="BR218" s="537">
        <v>123828</v>
      </c>
      <c r="BS218" s="538"/>
      <c r="BT218" s="538"/>
      <c r="BU218" s="538"/>
      <c r="BV218" s="538"/>
      <c r="BW218" s="538"/>
      <c r="BX218" s="538"/>
      <c r="BY218" s="538"/>
      <c r="BZ218" s="538"/>
      <c r="CA218" s="538"/>
      <c r="CB218" s="539"/>
      <c r="CC218" s="407">
        <v>123828</v>
      </c>
      <c r="CD218" s="349"/>
      <c r="CE218" s="349"/>
      <c r="CF218" s="349"/>
      <c r="CG218" s="349"/>
      <c r="CH218" s="349"/>
      <c r="CI218" s="349"/>
      <c r="CJ218" s="349"/>
      <c r="CK218" s="349"/>
      <c r="CL218" s="349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1"/>
      <c r="DN218" s="31"/>
      <c r="DO218" s="31"/>
      <c r="DP218" s="31"/>
      <c r="DQ218" s="31"/>
      <c r="DR218" s="31"/>
    </row>
    <row r="219" spans="1:122" ht="15">
      <c r="A219" s="672"/>
      <c r="B219" s="673"/>
      <c r="C219" s="673"/>
      <c r="D219" s="674"/>
      <c r="E219" s="1036" t="s">
        <v>168</v>
      </c>
      <c r="F219" s="1050"/>
      <c r="G219" s="1050"/>
      <c r="H219" s="1050"/>
      <c r="I219" s="1050"/>
      <c r="J219" s="1050"/>
      <c r="K219" s="1050"/>
      <c r="L219" s="1050"/>
      <c r="M219" s="1050"/>
      <c r="N219" s="1050"/>
      <c r="O219" s="1050"/>
      <c r="P219" s="1050"/>
      <c r="Q219" s="1050"/>
      <c r="R219" s="1050"/>
      <c r="S219" s="1050"/>
      <c r="T219" s="1050"/>
      <c r="U219" s="1050"/>
      <c r="V219" s="1050"/>
      <c r="W219" s="1050"/>
      <c r="X219" s="1050"/>
      <c r="Y219" s="1050"/>
      <c r="Z219" s="1050"/>
      <c r="AA219" s="1050"/>
      <c r="AB219" s="1050"/>
      <c r="AC219" s="1050"/>
      <c r="AD219" s="1050"/>
      <c r="AE219" s="1050"/>
      <c r="AF219" s="1050"/>
      <c r="AG219" s="1050"/>
      <c r="AH219" s="1050"/>
      <c r="AI219" s="1050"/>
      <c r="AJ219" s="1050"/>
      <c r="AK219" s="1050"/>
      <c r="AL219" s="1050"/>
      <c r="AM219" s="1050"/>
      <c r="AN219" s="1050" t="s">
        <v>5</v>
      </c>
      <c r="AO219" s="1050"/>
      <c r="AP219" s="1050"/>
      <c r="AQ219" s="1050"/>
      <c r="AR219" s="1050"/>
      <c r="AS219" s="1050" t="s">
        <v>5</v>
      </c>
      <c r="AT219" s="1050"/>
      <c r="AU219" s="1050" t="s">
        <v>5</v>
      </c>
      <c r="AV219" s="1050"/>
      <c r="AW219" s="1050"/>
      <c r="AX219" s="1050"/>
      <c r="AY219" s="1051"/>
      <c r="AZ219" s="1052"/>
      <c r="BA219" s="1053"/>
      <c r="BB219" s="1053"/>
      <c r="BC219" s="1053" t="s">
        <v>5</v>
      </c>
      <c r="BD219" s="1053"/>
      <c r="BE219" s="1053"/>
      <c r="BF219" s="1054"/>
      <c r="BG219" s="127"/>
      <c r="BH219" s="127"/>
      <c r="BI219" s="542">
        <f>BI218</f>
        <v>121310</v>
      </c>
      <c r="BJ219" s="543"/>
      <c r="BK219" s="543"/>
      <c r="BL219" s="543"/>
      <c r="BM219" s="543"/>
      <c r="BN219" s="543"/>
      <c r="BO219" s="543"/>
      <c r="BP219" s="543"/>
      <c r="BQ219" s="544"/>
      <c r="BR219" s="542">
        <f>BR218</f>
        <v>123828</v>
      </c>
      <c r="BS219" s="543"/>
      <c r="BT219" s="543"/>
      <c r="BU219" s="543"/>
      <c r="BV219" s="543"/>
      <c r="BW219" s="543"/>
      <c r="BX219" s="543"/>
      <c r="BY219" s="543"/>
      <c r="BZ219" s="543"/>
      <c r="CA219" s="543"/>
      <c r="CB219" s="544"/>
      <c r="CC219" s="414">
        <f>CC218</f>
        <v>123828</v>
      </c>
      <c r="CD219" s="360"/>
      <c r="CE219" s="360"/>
      <c r="CF219" s="360"/>
      <c r="CG219" s="360"/>
      <c r="CH219" s="360"/>
      <c r="CI219" s="360"/>
      <c r="CJ219" s="360"/>
      <c r="CK219" s="360"/>
      <c r="CL219" s="360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  <c r="DN219" s="31"/>
      <c r="DO219" s="31"/>
      <c r="DP219" s="31"/>
      <c r="DQ219" s="31"/>
      <c r="DR219" s="31"/>
    </row>
    <row r="220" spans="1:122" ht="15">
      <c r="A220" s="61"/>
      <c r="B220" s="61"/>
      <c r="C220" s="61"/>
      <c r="D220" s="61"/>
      <c r="E220" s="76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75"/>
      <c r="BJ220" s="175"/>
      <c r="BK220" s="175"/>
      <c r="BL220" s="175"/>
      <c r="BM220" s="175"/>
      <c r="BN220" s="175"/>
      <c r="BO220" s="175"/>
      <c r="BP220" s="175"/>
      <c r="BQ220" s="175"/>
      <c r="BR220" s="175"/>
      <c r="BS220" s="175"/>
      <c r="BT220" s="175"/>
      <c r="BU220" s="175"/>
      <c r="BV220" s="175"/>
      <c r="BW220" s="175"/>
      <c r="BX220" s="175"/>
      <c r="BY220" s="175"/>
      <c r="BZ220" s="175"/>
      <c r="CA220" s="175"/>
      <c r="CB220" s="175"/>
      <c r="CC220" s="96"/>
      <c r="CD220" s="175"/>
      <c r="CE220" s="175"/>
      <c r="CF220" s="175"/>
      <c r="CG220" s="175"/>
      <c r="CH220" s="175"/>
      <c r="CI220" s="175"/>
      <c r="CJ220" s="175"/>
      <c r="CK220" s="175"/>
      <c r="CL220" s="175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  <c r="DM220" s="31"/>
      <c r="DN220" s="31"/>
      <c r="DO220" s="31"/>
      <c r="DP220" s="31"/>
      <c r="DQ220" s="31"/>
      <c r="DR220" s="31"/>
    </row>
    <row r="221" spans="1:122" ht="15">
      <c r="A221" s="389" t="s">
        <v>330</v>
      </c>
      <c r="B221" s="389"/>
      <c r="C221" s="389"/>
      <c r="D221" s="389"/>
      <c r="E221" s="389"/>
      <c r="F221" s="389"/>
      <c r="G221" s="389"/>
      <c r="H221" s="389"/>
      <c r="I221" s="389"/>
      <c r="J221" s="389"/>
      <c r="K221" s="389"/>
      <c r="L221" s="389"/>
      <c r="M221" s="389"/>
      <c r="N221" s="389"/>
      <c r="O221" s="389"/>
      <c r="P221" s="389"/>
      <c r="Q221" s="389"/>
      <c r="R221" s="389"/>
      <c r="S221" s="389"/>
      <c r="T221" s="389"/>
      <c r="U221" s="389"/>
      <c r="V221" s="389"/>
      <c r="W221" s="389"/>
      <c r="X221" s="389"/>
      <c r="Y221" s="389"/>
      <c r="Z221" s="389"/>
      <c r="AA221" s="389"/>
      <c r="AB221" s="389"/>
      <c r="AC221" s="389"/>
      <c r="AD221" s="389"/>
      <c r="AE221" s="389"/>
      <c r="AF221" s="389"/>
      <c r="AG221" s="389"/>
      <c r="AH221" s="389"/>
      <c r="AI221" s="389"/>
      <c r="AJ221" s="389"/>
      <c r="AK221" s="389"/>
      <c r="AL221" s="389"/>
      <c r="AM221" s="389"/>
      <c r="AN221" s="389"/>
      <c r="AO221" s="389"/>
      <c r="AP221" s="389"/>
      <c r="AQ221" s="389"/>
      <c r="AR221" s="389"/>
      <c r="AS221" s="389"/>
      <c r="AT221" s="389"/>
      <c r="AU221" s="389"/>
      <c r="AV221" s="389"/>
      <c r="AW221" s="389"/>
      <c r="AX221" s="389"/>
      <c r="AY221" s="389"/>
      <c r="AZ221" s="389"/>
      <c r="BA221" s="389"/>
      <c r="BB221" s="389"/>
      <c r="BC221" s="389"/>
      <c r="BD221" s="389"/>
      <c r="BE221" s="389"/>
      <c r="BF221" s="389"/>
      <c r="BG221" s="389"/>
      <c r="BH221" s="389"/>
      <c r="BI221" s="389"/>
      <c r="BJ221" s="389"/>
      <c r="BK221" s="389"/>
      <c r="BL221" s="389"/>
      <c r="BM221" s="389"/>
      <c r="BN221" s="389"/>
      <c r="BO221" s="389"/>
      <c r="BP221" s="389"/>
      <c r="BQ221" s="389"/>
      <c r="BR221" s="389"/>
      <c r="BS221" s="389"/>
      <c r="BT221" s="389"/>
      <c r="BU221" s="389"/>
      <c r="BV221" s="389"/>
      <c r="BW221" s="389"/>
      <c r="BX221" s="389"/>
      <c r="BY221" s="389"/>
      <c r="BZ221" s="389"/>
      <c r="CA221" s="389"/>
      <c r="CB221" s="389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</row>
    <row r="222" spans="1:122" ht="1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</row>
    <row r="223" spans="1:122" ht="15">
      <c r="A223" s="389" t="s">
        <v>161</v>
      </c>
      <c r="B223" s="389"/>
      <c r="C223" s="389"/>
      <c r="D223" s="389"/>
      <c r="E223" s="389"/>
      <c r="F223" s="389"/>
      <c r="G223" s="389"/>
      <c r="H223" s="389"/>
      <c r="I223" s="389"/>
      <c r="J223" s="389"/>
      <c r="K223" s="389"/>
      <c r="L223" s="389"/>
      <c r="M223" s="389"/>
      <c r="N223" s="389"/>
      <c r="O223" s="389"/>
      <c r="P223" s="389"/>
      <c r="Q223" s="389"/>
      <c r="R223" s="389"/>
      <c r="S223" s="389"/>
      <c r="T223" s="389"/>
      <c r="U223" s="389"/>
      <c r="V223" s="389"/>
      <c r="W223" s="389"/>
      <c r="X223" s="389"/>
      <c r="Y223" s="389"/>
      <c r="Z223" s="389"/>
      <c r="AA223" s="389"/>
      <c r="AB223" s="389"/>
      <c r="AC223" s="389"/>
      <c r="AD223" s="389"/>
      <c r="AE223" s="569" t="s">
        <v>331</v>
      </c>
      <c r="AF223" s="569"/>
      <c r="AG223" s="569"/>
      <c r="AH223" s="569"/>
      <c r="AI223" s="569"/>
      <c r="AJ223" s="569"/>
      <c r="AK223" s="569"/>
      <c r="AL223" s="569"/>
      <c r="AM223" s="569"/>
      <c r="AN223" s="569"/>
      <c r="AO223" s="569"/>
      <c r="AP223" s="569"/>
      <c r="AQ223" s="569"/>
      <c r="AR223" s="569"/>
      <c r="AS223" s="569"/>
      <c r="AT223" s="569"/>
      <c r="AU223" s="569"/>
      <c r="AV223" s="569"/>
      <c r="AW223" s="569"/>
      <c r="AX223" s="569"/>
      <c r="AY223" s="569"/>
      <c r="AZ223" s="569"/>
      <c r="BA223" s="569"/>
      <c r="BB223" s="569"/>
      <c r="BC223" s="569"/>
      <c r="BD223" s="569"/>
      <c r="BE223" s="569"/>
      <c r="BF223" s="569"/>
      <c r="BG223" s="569"/>
      <c r="BH223" s="569"/>
      <c r="BI223" s="569"/>
      <c r="BJ223" s="569"/>
      <c r="BK223" s="569"/>
      <c r="BL223" s="569"/>
      <c r="BM223" s="569"/>
      <c r="BN223" s="569"/>
      <c r="BO223" s="569"/>
      <c r="BP223" s="569"/>
      <c r="BQ223" s="569"/>
      <c r="BR223" s="569"/>
      <c r="BS223" s="569"/>
      <c r="BT223" s="569"/>
      <c r="BU223" s="569"/>
      <c r="BV223" s="569"/>
      <c r="BW223" s="569"/>
      <c r="BX223" s="569"/>
      <c r="BY223" s="569"/>
      <c r="BZ223" s="569"/>
      <c r="CA223" s="569"/>
      <c r="CB223" s="569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</row>
    <row r="224" spans="1:122" ht="1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  <c r="DN224" s="31"/>
      <c r="DO224" s="31"/>
      <c r="DP224" s="31"/>
      <c r="DQ224" s="31"/>
      <c r="DR224" s="31"/>
    </row>
    <row r="225" spans="1:122" ht="15">
      <c r="A225" s="33" t="s">
        <v>162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570" t="s">
        <v>172</v>
      </c>
      <c r="T225" s="570"/>
      <c r="U225" s="570"/>
      <c r="V225" s="570"/>
      <c r="W225" s="570"/>
      <c r="X225" s="570"/>
      <c r="Y225" s="570"/>
      <c r="Z225" s="570"/>
      <c r="AA225" s="570"/>
      <c r="AB225" s="570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570"/>
      <c r="AN225" s="570"/>
      <c r="AO225" s="570"/>
      <c r="AP225" s="570"/>
      <c r="AQ225" s="570"/>
      <c r="AR225" s="570"/>
      <c r="AS225" s="570"/>
      <c r="AT225" s="570"/>
      <c r="AU225" s="570"/>
      <c r="AV225" s="570"/>
      <c r="AW225" s="570"/>
      <c r="AX225" s="570"/>
      <c r="AY225" s="570"/>
      <c r="AZ225" s="570"/>
      <c r="BA225" s="570"/>
      <c r="BB225" s="570"/>
      <c r="BC225" s="570"/>
      <c r="BD225" s="570"/>
      <c r="BE225" s="570"/>
      <c r="BF225" s="570"/>
      <c r="BG225" s="570"/>
      <c r="BH225" s="570"/>
      <c r="BI225" s="570"/>
      <c r="BJ225" s="570"/>
      <c r="BK225" s="570"/>
      <c r="BL225" s="570"/>
      <c r="BM225" s="570"/>
      <c r="BN225" s="570"/>
      <c r="BO225" s="570"/>
      <c r="BP225" s="570"/>
      <c r="BQ225" s="570"/>
      <c r="BR225" s="570"/>
      <c r="BS225" s="570"/>
      <c r="BT225" s="570"/>
      <c r="BU225" s="570"/>
      <c r="BV225" s="570"/>
      <c r="BW225" s="570"/>
      <c r="BX225" s="570"/>
      <c r="BY225" s="570"/>
      <c r="BZ225" s="570"/>
      <c r="CA225" s="570"/>
      <c r="CB225" s="570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</row>
    <row r="226" spans="1:122" ht="1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</row>
    <row r="227" spans="1:122" ht="33" customHeight="1">
      <c r="A227" s="33" t="s">
        <v>164</v>
      </c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1082" t="s">
        <v>332</v>
      </c>
      <c r="AI227" s="1082"/>
      <c r="AJ227" s="1082"/>
      <c r="AK227" s="1082"/>
      <c r="AL227" s="1082"/>
      <c r="AM227" s="1082"/>
      <c r="AN227" s="1082"/>
      <c r="AO227" s="1082"/>
      <c r="AP227" s="1082"/>
      <c r="AQ227" s="1082"/>
      <c r="AR227" s="1082"/>
      <c r="AS227" s="1082"/>
      <c r="AT227" s="1082"/>
      <c r="AU227" s="1082"/>
      <c r="AV227" s="1082"/>
      <c r="AW227" s="1082"/>
      <c r="AX227" s="1082"/>
      <c r="AY227" s="1082"/>
      <c r="AZ227" s="1082"/>
      <c r="BA227" s="1082"/>
      <c r="BB227" s="1082"/>
      <c r="BC227" s="1082"/>
      <c r="BD227" s="1082"/>
      <c r="BE227" s="1082"/>
      <c r="BF227" s="1082"/>
      <c r="BG227" s="1082"/>
      <c r="BH227" s="1082"/>
      <c r="BI227" s="1082"/>
      <c r="BJ227" s="1082"/>
      <c r="BK227" s="1082"/>
      <c r="BL227" s="1082"/>
      <c r="BM227" s="1082"/>
      <c r="BN227" s="1082"/>
      <c r="BO227" s="1082"/>
      <c r="BP227" s="1082"/>
      <c r="BQ227" s="1082"/>
      <c r="BR227" s="1082"/>
      <c r="BS227" s="1082"/>
      <c r="BT227" s="1082"/>
      <c r="BU227" s="1082"/>
      <c r="BV227" s="1082"/>
      <c r="BW227" s="1082"/>
      <c r="BX227" s="1082"/>
      <c r="BY227" s="1082"/>
      <c r="BZ227" s="1082"/>
      <c r="CA227" s="1082"/>
      <c r="CB227" s="1082"/>
      <c r="CC227" s="1082"/>
      <c r="CD227" s="1082"/>
      <c r="CE227" s="1082"/>
      <c r="CF227" s="1082"/>
      <c r="CG227" s="1082"/>
      <c r="CH227" s="1082"/>
      <c r="CI227" s="1082"/>
      <c r="CJ227" s="1082"/>
      <c r="CK227" s="1082"/>
      <c r="CL227" s="1082"/>
      <c r="CM227" s="1082"/>
      <c r="CN227" s="1082"/>
      <c r="CO227" s="1082"/>
      <c r="CP227" s="1082"/>
      <c r="CQ227" s="1082"/>
      <c r="CR227" s="1082"/>
      <c r="CS227" s="1082"/>
      <c r="CT227" s="1082"/>
      <c r="CU227" s="1082"/>
      <c r="CV227" s="1082"/>
      <c r="CW227" s="1082"/>
      <c r="CX227" s="1082"/>
      <c r="CY227" s="1082"/>
      <c r="CZ227" s="1082"/>
      <c r="DA227" s="1082"/>
      <c r="DB227" s="1082"/>
      <c r="DC227" s="1082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65"/>
    </row>
    <row r="228" spans="1:122" ht="15">
      <c r="A228" s="33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  <c r="DN228" s="31"/>
      <c r="DO228" s="31"/>
      <c r="DP228" s="31"/>
      <c r="DQ228" s="31"/>
      <c r="DR228" s="31"/>
    </row>
    <row r="229" spans="1:122" ht="15">
      <c r="A229" s="389" t="s">
        <v>333</v>
      </c>
      <c r="B229" s="389"/>
      <c r="C229" s="389"/>
      <c r="D229" s="389"/>
      <c r="E229" s="389"/>
      <c r="F229" s="389"/>
      <c r="G229" s="389"/>
      <c r="H229" s="389"/>
      <c r="I229" s="389"/>
      <c r="J229" s="389"/>
      <c r="K229" s="389"/>
      <c r="L229" s="389"/>
      <c r="M229" s="389"/>
      <c r="N229" s="389"/>
      <c r="O229" s="389"/>
      <c r="P229" s="389"/>
      <c r="Q229" s="389"/>
      <c r="R229" s="389"/>
      <c r="S229" s="389"/>
      <c r="T229" s="389"/>
      <c r="U229" s="389"/>
      <c r="V229" s="389"/>
      <c r="W229" s="389"/>
      <c r="X229" s="389"/>
      <c r="Y229" s="389"/>
      <c r="Z229" s="389"/>
      <c r="AA229" s="389"/>
      <c r="AB229" s="389"/>
      <c r="AC229" s="389"/>
      <c r="AD229" s="389"/>
      <c r="AE229" s="389"/>
      <c r="AF229" s="389"/>
      <c r="AG229" s="389"/>
      <c r="AH229" s="389"/>
      <c r="AI229" s="389"/>
      <c r="AJ229" s="389"/>
      <c r="AK229" s="389"/>
      <c r="AL229" s="389"/>
      <c r="AM229" s="389"/>
      <c r="AN229" s="389"/>
      <c r="AO229" s="389"/>
      <c r="AP229" s="389"/>
      <c r="AQ229" s="389"/>
      <c r="AR229" s="389"/>
      <c r="AS229" s="389"/>
      <c r="AT229" s="389"/>
      <c r="AU229" s="389"/>
      <c r="AV229" s="389"/>
      <c r="AW229" s="389"/>
      <c r="AX229" s="389"/>
      <c r="AY229" s="389"/>
      <c r="AZ229" s="389"/>
      <c r="BA229" s="389"/>
      <c r="BB229" s="389"/>
      <c r="BC229" s="389"/>
      <c r="BD229" s="389"/>
      <c r="BE229" s="389"/>
      <c r="BF229" s="389"/>
      <c r="BG229" s="389"/>
      <c r="BH229" s="389"/>
      <c r="BI229" s="389"/>
      <c r="BJ229" s="389"/>
      <c r="BK229" s="389"/>
      <c r="BL229" s="389"/>
      <c r="BM229" s="389"/>
      <c r="BN229" s="389"/>
      <c r="BO229" s="389"/>
      <c r="BP229" s="389"/>
      <c r="BQ229" s="389"/>
      <c r="BR229" s="389"/>
      <c r="BS229" s="389"/>
      <c r="BT229" s="389"/>
      <c r="BU229" s="389"/>
      <c r="BV229" s="389"/>
      <c r="BW229" s="389"/>
      <c r="BX229" s="389"/>
      <c r="BY229" s="389"/>
      <c r="BZ229" s="389"/>
      <c r="CA229" s="389"/>
      <c r="CB229" s="389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</row>
    <row r="230" spans="1:122" ht="1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</row>
    <row r="231" spans="1:122" ht="15">
      <c r="A231" s="370" t="s">
        <v>187</v>
      </c>
      <c r="B231" s="371"/>
      <c r="C231" s="371"/>
      <c r="D231" s="372"/>
      <c r="E231" s="370" t="s">
        <v>166</v>
      </c>
      <c r="F231" s="518"/>
      <c r="G231" s="518"/>
      <c r="H231" s="518"/>
      <c r="I231" s="518"/>
      <c r="J231" s="518"/>
      <c r="K231" s="518"/>
      <c r="L231" s="518"/>
      <c r="M231" s="518"/>
      <c r="N231" s="518"/>
      <c r="O231" s="518"/>
      <c r="P231" s="518"/>
      <c r="Q231" s="518"/>
      <c r="R231" s="518"/>
      <c r="S231" s="518"/>
      <c r="T231" s="518"/>
      <c r="U231" s="518"/>
      <c r="V231" s="518"/>
      <c r="W231" s="518"/>
      <c r="X231" s="518"/>
      <c r="Y231" s="518"/>
      <c r="Z231" s="518"/>
      <c r="AA231" s="518"/>
      <c r="AB231" s="518"/>
      <c r="AC231" s="518"/>
      <c r="AD231" s="518"/>
      <c r="AE231" s="518"/>
      <c r="AF231" s="518"/>
      <c r="AG231" s="518"/>
      <c r="AH231" s="518"/>
      <c r="AI231" s="518"/>
      <c r="AJ231" s="518"/>
      <c r="AK231" s="518"/>
      <c r="AL231" s="518"/>
      <c r="AM231" s="518"/>
      <c r="AN231" s="518"/>
      <c r="AO231" s="518"/>
      <c r="AP231" s="518"/>
      <c r="AQ231" s="518"/>
      <c r="AR231" s="518"/>
      <c r="AS231" s="518"/>
      <c r="AT231" s="518"/>
      <c r="AU231" s="518"/>
      <c r="AV231" s="518"/>
      <c r="AW231" s="518"/>
      <c r="AX231" s="518"/>
      <c r="AY231" s="519"/>
      <c r="AZ231" s="808" t="s">
        <v>280</v>
      </c>
      <c r="BA231" s="808"/>
      <c r="BB231" s="808"/>
      <c r="BC231" s="808"/>
      <c r="BD231" s="808"/>
      <c r="BE231" s="340"/>
      <c r="BF231" s="340"/>
      <c r="BG231" s="113"/>
      <c r="BH231" s="113"/>
      <c r="BI231" s="808" t="s">
        <v>281</v>
      </c>
      <c r="BJ231" s="536"/>
      <c r="BK231" s="536"/>
      <c r="BL231" s="536"/>
      <c r="BM231" s="536"/>
      <c r="BN231" s="536"/>
      <c r="BO231" s="536"/>
      <c r="BP231" s="536"/>
      <c r="BQ231" s="536"/>
      <c r="BR231" s="536"/>
      <c r="BS231" s="536"/>
      <c r="BT231" s="536"/>
      <c r="BU231" s="536"/>
      <c r="BV231" s="536"/>
      <c r="BW231" s="536"/>
      <c r="BX231" s="536"/>
      <c r="BY231" s="536"/>
      <c r="BZ231" s="536"/>
      <c r="CA231" s="536"/>
      <c r="CB231" s="536"/>
      <c r="CC231" s="536"/>
      <c r="CD231" s="536"/>
      <c r="CE231" s="536"/>
      <c r="CF231" s="536"/>
      <c r="CG231" s="536"/>
      <c r="CH231" s="536"/>
      <c r="CI231" s="536"/>
      <c r="CJ231" s="536"/>
      <c r="CK231" s="536"/>
      <c r="CL231" s="536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  <c r="DN231" s="31"/>
      <c r="DO231" s="31"/>
      <c r="DP231" s="31"/>
      <c r="DQ231" s="31"/>
      <c r="DR231" s="31"/>
    </row>
    <row r="232" spans="1:122" ht="15" customHeight="1">
      <c r="A232" s="373"/>
      <c r="B232" s="374"/>
      <c r="C232" s="374"/>
      <c r="D232" s="375"/>
      <c r="E232" s="520"/>
      <c r="F232" s="521"/>
      <c r="G232" s="521"/>
      <c r="H232" s="521"/>
      <c r="I232" s="521"/>
      <c r="J232" s="521"/>
      <c r="K232" s="521"/>
      <c r="L232" s="521"/>
      <c r="M232" s="521"/>
      <c r="N232" s="521"/>
      <c r="O232" s="521"/>
      <c r="P232" s="521"/>
      <c r="Q232" s="521"/>
      <c r="R232" s="521"/>
      <c r="S232" s="521"/>
      <c r="T232" s="521"/>
      <c r="U232" s="521"/>
      <c r="V232" s="521"/>
      <c r="W232" s="521"/>
      <c r="X232" s="521"/>
      <c r="Y232" s="521"/>
      <c r="Z232" s="521"/>
      <c r="AA232" s="521"/>
      <c r="AB232" s="521"/>
      <c r="AC232" s="521"/>
      <c r="AD232" s="521"/>
      <c r="AE232" s="521"/>
      <c r="AF232" s="521"/>
      <c r="AG232" s="521"/>
      <c r="AH232" s="521"/>
      <c r="AI232" s="521"/>
      <c r="AJ232" s="521"/>
      <c r="AK232" s="521"/>
      <c r="AL232" s="521"/>
      <c r="AM232" s="521"/>
      <c r="AN232" s="521"/>
      <c r="AO232" s="521"/>
      <c r="AP232" s="521"/>
      <c r="AQ232" s="521"/>
      <c r="AR232" s="521"/>
      <c r="AS232" s="521"/>
      <c r="AT232" s="521"/>
      <c r="AU232" s="521"/>
      <c r="AV232" s="521"/>
      <c r="AW232" s="521"/>
      <c r="AX232" s="521"/>
      <c r="AY232" s="522"/>
      <c r="AZ232" s="808"/>
      <c r="BA232" s="808"/>
      <c r="BB232" s="808"/>
      <c r="BC232" s="808"/>
      <c r="BD232" s="808"/>
      <c r="BE232" s="340"/>
      <c r="BF232" s="340"/>
      <c r="BG232" s="113"/>
      <c r="BH232" s="113"/>
      <c r="BI232" s="808" t="s">
        <v>276</v>
      </c>
      <c r="BJ232" s="340"/>
      <c r="BK232" s="340"/>
      <c r="BL232" s="340"/>
      <c r="BM232" s="340"/>
      <c r="BN232" s="340"/>
      <c r="BO232" s="340"/>
      <c r="BP232" s="340"/>
      <c r="BQ232" s="340"/>
      <c r="BR232" s="808" t="s">
        <v>274</v>
      </c>
      <c r="BS232" s="1079"/>
      <c r="BT232" s="1079"/>
      <c r="BU232" s="1079"/>
      <c r="BV232" s="1079"/>
      <c r="BW232" s="1079"/>
      <c r="BX232" s="1079"/>
      <c r="BY232" s="1079"/>
      <c r="BZ232" s="1079"/>
      <c r="CA232" s="1079"/>
      <c r="CB232" s="1079"/>
      <c r="CC232" s="1079"/>
      <c r="CD232" s="1079"/>
      <c r="CE232" s="1079"/>
      <c r="CF232" s="1079"/>
      <c r="CG232" s="1079"/>
      <c r="CH232" s="1079"/>
      <c r="CI232" s="1079"/>
      <c r="CJ232" s="1079"/>
      <c r="CK232" s="1079"/>
      <c r="CL232" s="1079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1"/>
      <c r="DN232" s="31"/>
      <c r="DO232" s="31"/>
      <c r="DP232" s="31"/>
      <c r="DQ232" s="31"/>
      <c r="DR232" s="31"/>
    </row>
    <row r="233" spans="1:122" ht="15" customHeight="1">
      <c r="A233" s="376"/>
      <c r="B233" s="377"/>
      <c r="C233" s="377"/>
      <c r="D233" s="378"/>
      <c r="E233" s="523"/>
      <c r="F233" s="524"/>
      <c r="G233" s="524"/>
      <c r="H233" s="524"/>
      <c r="I233" s="524"/>
      <c r="J233" s="524"/>
      <c r="K233" s="524"/>
      <c r="L233" s="524"/>
      <c r="M233" s="524"/>
      <c r="N233" s="524"/>
      <c r="O233" s="524"/>
      <c r="P233" s="524"/>
      <c r="Q233" s="524"/>
      <c r="R233" s="524"/>
      <c r="S233" s="524"/>
      <c r="T233" s="524"/>
      <c r="U233" s="524"/>
      <c r="V233" s="524"/>
      <c r="W233" s="524"/>
      <c r="X233" s="524"/>
      <c r="Y233" s="524"/>
      <c r="Z233" s="524"/>
      <c r="AA233" s="524"/>
      <c r="AB233" s="524"/>
      <c r="AC233" s="524"/>
      <c r="AD233" s="524"/>
      <c r="AE233" s="524"/>
      <c r="AF233" s="524"/>
      <c r="AG233" s="524"/>
      <c r="AH233" s="524"/>
      <c r="AI233" s="524"/>
      <c r="AJ233" s="524"/>
      <c r="AK233" s="524"/>
      <c r="AL233" s="524"/>
      <c r="AM233" s="524"/>
      <c r="AN233" s="524"/>
      <c r="AO233" s="524"/>
      <c r="AP233" s="524"/>
      <c r="AQ233" s="524"/>
      <c r="AR233" s="524"/>
      <c r="AS233" s="524"/>
      <c r="AT233" s="524"/>
      <c r="AU233" s="524"/>
      <c r="AV233" s="524"/>
      <c r="AW233" s="524"/>
      <c r="AX233" s="524"/>
      <c r="AY233" s="525"/>
      <c r="AZ233" s="808"/>
      <c r="BA233" s="808"/>
      <c r="BB233" s="808"/>
      <c r="BC233" s="808"/>
      <c r="BD233" s="808"/>
      <c r="BE233" s="340"/>
      <c r="BF233" s="340"/>
      <c r="BG233" s="113"/>
      <c r="BH233" s="113"/>
      <c r="BI233" s="340"/>
      <c r="BJ233" s="340"/>
      <c r="BK233" s="340"/>
      <c r="BL233" s="340"/>
      <c r="BM233" s="340"/>
      <c r="BN233" s="340"/>
      <c r="BO233" s="340"/>
      <c r="BP233" s="340"/>
      <c r="BQ233" s="340"/>
      <c r="BR233" s="808" t="s">
        <v>485</v>
      </c>
      <c r="BS233" s="808"/>
      <c r="BT233" s="808"/>
      <c r="BU233" s="808"/>
      <c r="BV233" s="808"/>
      <c r="BW233" s="808"/>
      <c r="BX233" s="808"/>
      <c r="BY233" s="808"/>
      <c r="BZ233" s="808"/>
      <c r="CA233" s="808"/>
      <c r="CB233" s="808"/>
      <c r="CC233" s="895" t="s">
        <v>518</v>
      </c>
      <c r="CD233" s="535"/>
      <c r="CE233" s="535"/>
      <c r="CF233" s="535"/>
      <c r="CG233" s="535"/>
      <c r="CH233" s="535"/>
      <c r="CI233" s="535"/>
      <c r="CJ233" s="535"/>
      <c r="CK233" s="535"/>
      <c r="CL233" s="535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  <c r="DN233" s="31"/>
      <c r="DO233" s="31"/>
      <c r="DP233" s="31"/>
      <c r="DQ233" s="31"/>
      <c r="DR233" s="31"/>
    </row>
    <row r="234" spans="1:122" ht="15">
      <c r="A234" s="361">
        <v>1</v>
      </c>
      <c r="B234" s="362"/>
      <c r="C234" s="362"/>
      <c r="D234" s="363"/>
      <c r="E234" s="361">
        <v>2</v>
      </c>
      <c r="F234" s="526"/>
      <c r="G234" s="526"/>
      <c r="H234" s="526"/>
      <c r="I234" s="526"/>
      <c r="J234" s="526"/>
      <c r="K234" s="526"/>
      <c r="L234" s="526"/>
      <c r="M234" s="526"/>
      <c r="N234" s="526"/>
      <c r="O234" s="526"/>
      <c r="P234" s="526"/>
      <c r="Q234" s="526"/>
      <c r="R234" s="526"/>
      <c r="S234" s="526"/>
      <c r="T234" s="526"/>
      <c r="U234" s="526"/>
      <c r="V234" s="526"/>
      <c r="W234" s="526"/>
      <c r="X234" s="526"/>
      <c r="Y234" s="526"/>
      <c r="Z234" s="526"/>
      <c r="AA234" s="526"/>
      <c r="AB234" s="526"/>
      <c r="AC234" s="526"/>
      <c r="AD234" s="526"/>
      <c r="AE234" s="526"/>
      <c r="AF234" s="526"/>
      <c r="AG234" s="526"/>
      <c r="AH234" s="526"/>
      <c r="AI234" s="526"/>
      <c r="AJ234" s="526"/>
      <c r="AK234" s="526"/>
      <c r="AL234" s="526"/>
      <c r="AM234" s="526"/>
      <c r="AN234" s="526"/>
      <c r="AO234" s="526"/>
      <c r="AP234" s="526"/>
      <c r="AQ234" s="526"/>
      <c r="AR234" s="526"/>
      <c r="AS234" s="526"/>
      <c r="AT234" s="526"/>
      <c r="AU234" s="526"/>
      <c r="AV234" s="526"/>
      <c r="AW234" s="526"/>
      <c r="AX234" s="526"/>
      <c r="AY234" s="527"/>
      <c r="AZ234" s="551">
        <v>5</v>
      </c>
      <c r="BA234" s="526"/>
      <c r="BB234" s="526"/>
      <c r="BC234" s="526"/>
      <c r="BD234" s="526"/>
      <c r="BE234" s="526"/>
      <c r="BF234" s="527"/>
      <c r="BG234" s="70"/>
      <c r="BH234" s="70"/>
      <c r="BI234" s="551">
        <v>6</v>
      </c>
      <c r="BJ234" s="526"/>
      <c r="BK234" s="526"/>
      <c r="BL234" s="526"/>
      <c r="BM234" s="526"/>
      <c r="BN234" s="526"/>
      <c r="BO234" s="526"/>
      <c r="BP234" s="526"/>
      <c r="BQ234" s="527"/>
      <c r="BR234" s="551">
        <v>7</v>
      </c>
      <c r="BS234" s="526"/>
      <c r="BT234" s="526"/>
      <c r="BU234" s="526"/>
      <c r="BV234" s="526"/>
      <c r="BW234" s="526"/>
      <c r="BX234" s="526"/>
      <c r="BY234" s="526"/>
      <c r="BZ234" s="526"/>
      <c r="CA234" s="526"/>
      <c r="CB234" s="527"/>
      <c r="CC234" s="865">
        <v>8</v>
      </c>
      <c r="CD234" s="866"/>
      <c r="CE234" s="866"/>
      <c r="CF234" s="866"/>
      <c r="CG234" s="866"/>
      <c r="CH234" s="866"/>
      <c r="CI234" s="866"/>
      <c r="CJ234" s="866"/>
      <c r="CK234" s="866"/>
      <c r="CL234" s="866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</row>
    <row r="235" spans="1:122" ht="24" customHeight="1">
      <c r="A235" s="672" t="s">
        <v>197</v>
      </c>
      <c r="B235" s="673"/>
      <c r="C235" s="673"/>
      <c r="D235" s="674"/>
      <c r="E235" s="459" t="s">
        <v>291</v>
      </c>
      <c r="F235" s="460"/>
      <c r="G235" s="460"/>
      <c r="H235" s="460"/>
      <c r="I235" s="460"/>
      <c r="J235" s="460"/>
      <c r="K235" s="460"/>
      <c r="L235" s="460"/>
      <c r="M235" s="460"/>
      <c r="N235" s="460"/>
      <c r="O235" s="460"/>
      <c r="P235" s="460"/>
      <c r="Q235" s="460"/>
      <c r="R235" s="460"/>
      <c r="S235" s="460"/>
      <c r="T235" s="460"/>
      <c r="U235" s="460"/>
      <c r="V235" s="460"/>
      <c r="W235" s="460"/>
      <c r="X235" s="460"/>
      <c r="Y235" s="460"/>
      <c r="Z235" s="460"/>
      <c r="AA235" s="460"/>
      <c r="AB235" s="460"/>
      <c r="AC235" s="460"/>
      <c r="AD235" s="460"/>
      <c r="AE235" s="460"/>
      <c r="AF235" s="460"/>
      <c r="AG235" s="460"/>
      <c r="AH235" s="460"/>
      <c r="AI235" s="460"/>
      <c r="AJ235" s="460"/>
      <c r="AK235" s="460"/>
      <c r="AL235" s="460"/>
      <c r="AM235" s="460"/>
      <c r="AN235" s="460"/>
      <c r="AO235" s="460"/>
      <c r="AP235" s="460"/>
      <c r="AQ235" s="460"/>
      <c r="AR235" s="460"/>
      <c r="AS235" s="460"/>
      <c r="AT235" s="460"/>
      <c r="AU235" s="460"/>
      <c r="AV235" s="460"/>
      <c r="AW235" s="460"/>
      <c r="AX235" s="460"/>
      <c r="AY235" s="461"/>
      <c r="AZ235" s="748"/>
      <c r="BA235" s="610"/>
      <c r="BB235" s="610"/>
      <c r="BC235" s="610"/>
      <c r="BD235" s="610"/>
      <c r="BE235" s="610"/>
      <c r="BF235" s="611"/>
      <c r="BG235" s="126"/>
      <c r="BH235" s="126"/>
      <c r="BI235" s="537">
        <v>375180</v>
      </c>
      <c r="BJ235" s="538"/>
      <c r="BK235" s="538"/>
      <c r="BL235" s="538"/>
      <c r="BM235" s="538"/>
      <c r="BN235" s="538"/>
      <c r="BO235" s="538"/>
      <c r="BP235" s="538"/>
      <c r="BQ235" s="539"/>
      <c r="BR235" s="537"/>
      <c r="BS235" s="538"/>
      <c r="BT235" s="538"/>
      <c r="BU235" s="538"/>
      <c r="BV235" s="538"/>
      <c r="BW235" s="538"/>
      <c r="BX235" s="538"/>
      <c r="BY235" s="538"/>
      <c r="BZ235" s="538"/>
      <c r="CA235" s="538"/>
      <c r="CB235" s="539"/>
      <c r="CC235" s="407"/>
      <c r="CD235" s="349"/>
      <c r="CE235" s="349"/>
      <c r="CF235" s="349"/>
      <c r="CG235" s="349"/>
      <c r="CH235" s="349"/>
      <c r="CI235" s="349"/>
      <c r="CJ235" s="349"/>
      <c r="CK235" s="349"/>
      <c r="CL235" s="349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</row>
    <row r="236" spans="1:122" ht="15">
      <c r="A236" s="672"/>
      <c r="B236" s="673"/>
      <c r="C236" s="673"/>
      <c r="D236" s="674"/>
      <c r="E236" s="1036" t="s">
        <v>168</v>
      </c>
      <c r="F236" s="1050"/>
      <c r="G236" s="1050"/>
      <c r="H236" s="1050"/>
      <c r="I236" s="1050"/>
      <c r="J236" s="1050"/>
      <c r="K236" s="1050"/>
      <c r="L236" s="1050"/>
      <c r="M236" s="1050"/>
      <c r="N236" s="1050"/>
      <c r="O236" s="1050"/>
      <c r="P236" s="1050"/>
      <c r="Q236" s="1050"/>
      <c r="R236" s="1050"/>
      <c r="S236" s="1050"/>
      <c r="T236" s="1050"/>
      <c r="U236" s="1050"/>
      <c r="V236" s="1050"/>
      <c r="W236" s="1050"/>
      <c r="X236" s="1050"/>
      <c r="Y236" s="1050"/>
      <c r="Z236" s="1050"/>
      <c r="AA236" s="1050"/>
      <c r="AB236" s="1050"/>
      <c r="AC236" s="1050"/>
      <c r="AD236" s="1050"/>
      <c r="AE236" s="1050"/>
      <c r="AF236" s="1050"/>
      <c r="AG236" s="1050"/>
      <c r="AH236" s="1050"/>
      <c r="AI236" s="1050"/>
      <c r="AJ236" s="1050"/>
      <c r="AK236" s="1050"/>
      <c r="AL236" s="1050"/>
      <c r="AM236" s="1050"/>
      <c r="AN236" s="1050" t="s">
        <v>5</v>
      </c>
      <c r="AO236" s="1050"/>
      <c r="AP236" s="1050"/>
      <c r="AQ236" s="1050"/>
      <c r="AR236" s="1050"/>
      <c r="AS236" s="1050" t="s">
        <v>5</v>
      </c>
      <c r="AT236" s="1050"/>
      <c r="AU236" s="1050" t="s">
        <v>5</v>
      </c>
      <c r="AV236" s="1050"/>
      <c r="AW236" s="1050"/>
      <c r="AX236" s="1050"/>
      <c r="AY236" s="1051"/>
      <c r="AZ236" s="1052"/>
      <c r="BA236" s="1053"/>
      <c r="BB236" s="1053"/>
      <c r="BC236" s="1053" t="s">
        <v>5</v>
      </c>
      <c r="BD236" s="1053"/>
      <c r="BE236" s="1053"/>
      <c r="BF236" s="1054"/>
      <c r="BG236" s="127"/>
      <c r="BH236" s="127"/>
      <c r="BI236" s="542">
        <f>BI235</f>
        <v>375180</v>
      </c>
      <c r="BJ236" s="543"/>
      <c r="BK236" s="543"/>
      <c r="BL236" s="543"/>
      <c r="BM236" s="543"/>
      <c r="BN236" s="543"/>
      <c r="BO236" s="543"/>
      <c r="BP236" s="543"/>
      <c r="BQ236" s="544"/>
      <c r="BR236" s="542">
        <f>BR235</f>
        <v>0</v>
      </c>
      <c r="BS236" s="543"/>
      <c r="BT236" s="543"/>
      <c r="BU236" s="543"/>
      <c r="BV236" s="543"/>
      <c r="BW236" s="543"/>
      <c r="BX236" s="543"/>
      <c r="BY236" s="543"/>
      <c r="BZ236" s="543"/>
      <c r="CA236" s="543"/>
      <c r="CB236" s="544"/>
      <c r="CC236" s="414">
        <f>CC235</f>
        <v>0</v>
      </c>
      <c r="CD236" s="360"/>
      <c r="CE236" s="360"/>
      <c r="CF236" s="360"/>
      <c r="CG236" s="360"/>
      <c r="CH236" s="360"/>
      <c r="CI236" s="360"/>
      <c r="CJ236" s="360"/>
      <c r="CK236" s="360"/>
      <c r="CL236" s="360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31"/>
      <c r="DM236" s="31"/>
      <c r="DN236" s="31"/>
      <c r="DO236" s="31"/>
      <c r="DP236" s="31"/>
      <c r="DQ236" s="31"/>
      <c r="DR236" s="31"/>
    </row>
    <row r="237" spans="1:122" ht="15">
      <c r="A237" s="61"/>
      <c r="B237" s="61"/>
      <c r="C237" s="61"/>
      <c r="D237" s="61"/>
      <c r="E237" s="76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75"/>
      <c r="BJ237" s="175"/>
      <c r="BK237" s="175"/>
      <c r="BL237" s="175"/>
      <c r="BM237" s="175"/>
      <c r="BN237" s="175"/>
      <c r="BO237" s="175"/>
      <c r="BP237" s="175"/>
      <c r="BQ237" s="175"/>
      <c r="BR237" s="175"/>
      <c r="BS237" s="175"/>
      <c r="BT237" s="175"/>
      <c r="BU237" s="175"/>
      <c r="BV237" s="175"/>
      <c r="BW237" s="175"/>
      <c r="BX237" s="175"/>
      <c r="BY237" s="175"/>
      <c r="BZ237" s="175"/>
      <c r="CA237" s="175"/>
      <c r="CB237" s="175"/>
      <c r="CC237" s="96"/>
      <c r="CD237" s="175"/>
      <c r="CE237" s="175"/>
      <c r="CF237" s="175"/>
      <c r="CG237" s="175"/>
      <c r="CH237" s="175"/>
      <c r="CI237" s="175"/>
      <c r="CJ237" s="175"/>
      <c r="CK237" s="175"/>
      <c r="CL237" s="175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</row>
    <row r="238" spans="1:122" ht="14.25">
      <c r="A238" s="389" t="s">
        <v>560</v>
      </c>
      <c r="B238" s="389"/>
      <c r="C238" s="389"/>
      <c r="D238" s="389"/>
      <c r="E238" s="389"/>
      <c r="F238" s="389"/>
      <c r="G238" s="389"/>
      <c r="H238" s="389"/>
      <c r="I238" s="389"/>
      <c r="J238" s="389"/>
      <c r="K238" s="389"/>
      <c r="L238" s="389"/>
      <c r="M238" s="389"/>
      <c r="N238" s="389"/>
      <c r="O238" s="389"/>
      <c r="P238" s="389"/>
      <c r="Q238" s="389"/>
      <c r="R238" s="389"/>
      <c r="S238" s="389"/>
      <c r="T238" s="389"/>
      <c r="U238" s="389"/>
      <c r="V238" s="389"/>
      <c r="W238" s="389"/>
      <c r="X238" s="389"/>
      <c r="Y238" s="389"/>
      <c r="Z238" s="389"/>
      <c r="AA238" s="389"/>
      <c r="AB238" s="389"/>
      <c r="AC238" s="389"/>
      <c r="AD238" s="389"/>
      <c r="AE238" s="389"/>
      <c r="AF238" s="389"/>
      <c r="AG238" s="389"/>
      <c r="AH238" s="389"/>
      <c r="AI238" s="389"/>
      <c r="AJ238" s="389"/>
      <c r="AK238" s="389"/>
      <c r="AL238" s="389"/>
      <c r="AM238" s="389"/>
      <c r="AN238" s="389"/>
      <c r="AO238" s="389"/>
      <c r="AP238" s="389"/>
      <c r="AQ238" s="389"/>
      <c r="AR238" s="389"/>
      <c r="AS238" s="389"/>
      <c r="AT238" s="389"/>
      <c r="AU238" s="389"/>
      <c r="AV238" s="389"/>
      <c r="AW238" s="389"/>
      <c r="AX238" s="389"/>
      <c r="AY238" s="389"/>
      <c r="AZ238" s="389"/>
      <c r="BA238" s="389"/>
      <c r="BB238" s="389"/>
      <c r="BC238" s="389"/>
      <c r="BD238" s="389"/>
      <c r="BE238" s="389"/>
      <c r="BF238" s="389"/>
      <c r="BG238" s="389"/>
      <c r="BH238" s="389"/>
      <c r="BI238" s="389"/>
      <c r="BJ238" s="389"/>
      <c r="BK238" s="389"/>
      <c r="BL238" s="389"/>
      <c r="BM238" s="389"/>
      <c r="BN238" s="389"/>
      <c r="BO238" s="389"/>
      <c r="BP238" s="389"/>
      <c r="BQ238" s="389"/>
      <c r="BR238" s="389"/>
      <c r="BS238" s="389"/>
      <c r="BT238" s="389"/>
      <c r="BU238" s="389"/>
      <c r="BV238" s="389"/>
      <c r="BW238" s="389"/>
      <c r="BX238" s="389"/>
      <c r="BY238" s="389"/>
      <c r="BZ238" s="389"/>
      <c r="CA238" s="389"/>
      <c r="CB238" s="389"/>
      <c r="CC238" s="389"/>
      <c r="CD238" s="389"/>
      <c r="CE238" s="389"/>
      <c r="CF238" s="389"/>
      <c r="CG238" s="389"/>
      <c r="CH238" s="389"/>
      <c r="CI238" s="389"/>
      <c r="CJ238" s="389"/>
      <c r="CK238" s="389"/>
      <c r="CL238" s="389"/>
      <c r="CM238" s="389"/>
      <c r="CN238" s="389"/>
      <c r="CO238" s="389"/>
      <c r="CP238" s="389"/>
      <c r="CQ238" s="389"/>
      <c r="CR238" s="389"/>
      <c r="CS238" s="389"/>
      <c r="CT238" s="389"/>
      <c r="CU238" s="389"/>
      <c r="CV238" s="389"/>
      <c r="CW238" s="389"/>
      <c r="CX238" s="389"/>
      <c r="CY238" s="389"/>
      <c r="CZ238" s="389"/>
      <c r="DA238" s="389"/>
      <c r="DB238" s="389"/>
      <c r="DC238" s="389"/>
      <c r="DD238" s="389"/>
      <c r="DE238" s="389"/>
      <c r="DF238" s="389"/>
      <c r="DG238" s="389"/>
      <c r="DH238" s="389"/>
      <c r="DI238" s="389"/>
    </row>
    <row r="239" spans="1:122" ht="1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</row>
    <row r="240" spans="1:122" ht="15">
      <c r="A240" s="33" t="s">
        <v>161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0" t="s">
        <v>334</v>
      </c>
      <c r="AE240" s="570"/>
      <c r="AF240" s="570"/>
      <c r="AG240" s="570"/>
      <c r="AH240" s="570"/>
      <c r="AI240" s="570"/>
      <c r="AJ240" s="570"/>
      <c r="AK240" s="570"/>
      <c r="AL240" s="570"/>
      <c r="AM240" s="570"/>
      <c r="AN240" s="570"/>
      <c r="AO240" s="570"/>
      <c r="AP240" s="570"/>
      <c r="AQ240" s="570"/>
      <c r="AR240" s="570"/>
      <c r="AS240" s="570"/>
      <c r="AT240" s="570"/>
      <c r="AU240" s="570"/>
      <c r="AV240" s="570"/>
      <c r="AW240" s="570"/>
      <c r="AX240" s="570"/>
      <c r="AY240" s="570"/>
      <c r="AZ240" s="570"/>
      <c r="BA240" s="570"/>
      <c r="BB240" s="570"/>
      <c r="BC240" s="570"/>
      <c r="BD240" s="570"/>
      <c r="BE240" s="570"/>
      <c r="BF240" s="570"/>
      <c r="BG240" s="570"/>
      <c r="BH240" s="570"/>
      <c r="BI240" s="570"/>
      <c r="BJ240" s="570"/>
      <c r="BK240" s="570"/>
      <c r="BL240" s="570"/>
      <c r="BM240" s="570"/>
      <c r="BN240" s="570"/>
      <c r="BO240" s="570"/>
      <c r="BP240" s="570"/>
      <c r="BQ240" s="570"/>
      <c r="BR240" s="570"/>
      <c r="BS240" s="570"/>
      <c r="BT240" s="570"/>
      <c r="BU240" s="570"/>
      <c r="BV240" s="570"/>
      <c r="BW240" s="570"/>
      <c r="BX240" s="570"/>
      <c r="BY240" s="570"/>
      <c r="BZ240" s="570"/>
      <c r="CA240" s="570"/>
      <c r="CB240" s="570"/>
      <c r="CC240" s="570"/>
      <c r="CD240" s="570"/>
      <c r="CE240" s="570"/>
      <c r="CF240" s="570"/>
      <c r="CG240" s="570"/>
      <c r="CH240" s="570"/>
      <c r="CI240" s="570"/>
      <c r="CJ240" s="570"/>
      <c r="CK240" s="570"/>
      <c r="CL240" s="570"/>
      <c r="CM240" s="570"/>
      <c r="CN240" s="570"/>
      <c r="CO240" s="570"/>
      <c r="CP240" s="570"/>
      <c r="CQ240" s="570"/>
      <c r="CR240" s="570"/>
      <c r="CS240" s="570"/>
      <c r="CT240" s="570"/>
      <c r="CU240" s="570"/>
      <c r="CV240" s="570"/>
      <c r="CW240" s="570"/>
      <c r="CX240" s="570"/>
      <c r="CY240" s="570"/>
      <c r="CZ240" s="570"/>
      <c r="DA240" s="570"/>
      <c r="DB240" s="570"/>
      <c r="DC240" s="570"/>
      <c r="DD240" s="570"/>
      <c r="DE240" s="570"/>
      <c r="DF240" s="570"/>
      <c r="DG240" s="570"/>
      <c r="DH240" s="570"/>
      <c r="DI240" s="570"/>
    </row>
    <row r="241" spans="1:121" ht="15">
      <c r="A241" s="33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</row>
    <row r="242" spans="1:121" ht="15">
      <c r="A242" s="33" t="s">
        <v>162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570" t="s">
        <v>186</v>
      </c>
      <c r="U242" s="570"/>
      <c r="V242" s="570"/>
      <c r="W242" s="570"/>
      <c r="X242" s="570"/>
      <c r="Y242" s="570"/>
      <c r="Z242" s="570"/>
      <c r="AA242" s="570"/>
      <c r="AB242" s="570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570"/>
      <c r="AN242" s="570"/>
      <c r="AO242" s="570"/>
      <c r="AP242" s="570"/>
      <c r="AQ242" s="570"/>
      <c r="AR242" s="570"/>
      <c r="AS242" s="570"/>
      <c r="AT242" s="570"/>
      <c r="AU242" s="570"/>
      <c r="AV242" s="570"/>
      <c r="AW242" s="570"/>
      <c r="AX242" s="570"/>
      <c r="AY242" s="570"/>
      <c r="AZ242" s="570"/>
      <c r="BA242" s="570"/>
      <c r="BB242" s="570"/>
      <c r="BC242" s="570"/>
      <c r="BD242" s="570"/>
      <c r="BE242" s="570"/>
      <c r="BF242" s="570"/>
      <c r="BG242" s="570"/>
      <c r="BH242" s="570"/>
      <c r="BI242" s="570"/>
      <c r="BJ242" s="570"/>
      <c r="BK242" s="570"/>
      <c r="BL242" s="570"/>
      <c r="BM242" s="570"/>
      <c r="BN242" s="570"/>
      <c r="BO242" s="570"/>
      <c r="BP242" s="570"/>
      <c r="BQ242" s="570"/>
      <c r="BR242" s="570"/>
      <c r="BS242" s="570"/>
      <c r="BT242" s="570"/>
      <c r="BU242" s="570"/>
      <c r="BV242" s="570"/>
      <c r="BW242" s="570"/>
      <c r="BX242" s="570"/>
      <c r="BY242" s="570"/>
      <c r="BZ242" s="570"/>
      <c r="CA242" s="570"/>
      <c r="CB242" s="570"/>
      <c r="CC242" s="570"/>
      <c r="CD242" s="570"/>
      <c r="CE242" s="570"/>
      <c r="CF242" s="570"/>
      <c r="CG242" s="570"/>
      <c r="CH242" s="570"/>
      <c r="CI242" s="570"/>
      <c r="CJ242" s="570"/>
      <c r="CK242" s="570"/>
      <c r="CL242" s="570"/>
      <c r="CM242" s="570"/>
      <c r="CN242" s="570"/>
      <c r="CO242" s="570"/>
      <c r="CP242" s="570"/>
      <c r="CQ242" s="570"/>
      <c r="CR242" s="570"/>
      <c r="CS242" s="570"/>
      <c r="CT242" s="570"/>
      <c r="CU242" s="570"/>
      <c r="CV242" s="570"/>
      <c r="CW242" s="570"/>
      <c r="CX242" s="570"/>
      <c r="CY242" s="570"/>
      <c r="CZ242" s="570"/>
      <c r="DA242" s="570"/>
      <c r="DB242" s="570"/>
      <c r="DC242" s="570"/>
      <c r="DD242" s="570"/>
      <c r="DE242" s="570"/>
      <c r="DF242" s="570"/>
      <c r="DG242" s="570"/>
      <c r="DH242" s="570"/>
      <c r="DI242" s="570"/>
    </row>
    <row r="243" spans="1:121" ht="15">
      <c r="A243" s="3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</row>
    <row r="244" spans="1:121" ht="15">
      <c r="A244" s="33" t="s">
        <v>164</v>
      </c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704" t="s">
        <v>335</v>
      </c>
      <c r="AI244" s="704"/>
      <c r="AJ244" s="704"/>
      <c r="AK244" s="704"/>
      <c r="AL244" s="704"/>
      <c r="AM244" s="704"/>
      <c r="AN244" s="704"/>
      <c r="AO244" s="704"/>
      <c r="AP244" s="704"/>
      <c r="AQ244" s="704"/>
      <c r="AR244" s="704"/>
      <c r="AS244" s="704"/>
      <c r="AT244" s="704"/>
      <c r="AU244" s="704"/>
      <c r="AV244" s="704"/>
      <c r="AW244" s="704"/>
      <c r="AX244" s="704"/>
      <c r="AY244" s="704"/>
      <c r="AZ244" s="704"/>
      <c r="BA244" s="704"/>
      <c r="BB244" s="704"/>
      <c r="BC244" s="704"/>
      <c r="BD244" s="704"/>
      <c r="BE244" s="704"/>
      <c r="BF244" s="704"/>
      <c r="BG244" s="704"/>
      <c r="BH244" s="704"/>
      <c r="BI244" s="704"/>
      <c r="BJ244" s="704"/>
      <c r="BK244" s="704"/>
      <c r="BL244" s="704"/>
      <c r="BM244" s="704"/>
      <c r="BN244" s="704"/>
      <c r="BO244" s="704"/>
      <c r="BP244" s="704"/>
      <c r="BQ244" s="704"/>
      <c r="BR244" s="704"/>
      <c r="BS244" s="704"/>
      <c r="BT244" s="704"/>
      <c r="BU244" s="704"/>
      <c r="BV244" s="704"/>
      <c r="BW244" s="704"/>
      <c r="BX244" s="704"/>
      <c r="BY244" s="704"/>
      <c r="BZ244" s="704"/>
      <c r="CA244" s="704"/>
      <c r="CB244" s="704"/>
      <c r="CC244" s="704"/>
      <c r="CD244" s="704"/>
      <c r="CE244" s="704"/>
      <c r="CF244" s="704"/>
      <c r="CG244" s="704"/>
      <c r="CH244" s="704"/>
      <c r="CI244" s="704"/>
      <c r="CJ244" s="704"/>
      <c r="CK244" s="704"/>
      <c r="CL244" s="704"/>
      <c r="CM244" s="704"/>
      <c r="CN244" s="704"/>
      <c r="CO244" s="704"/>
      <c r="CP244" s="704"/>
      <c r="CQ244" s="704"/>
      <c r="CR244" s="704"/>
      <c r="CS244" s="704"/>
      <c r="CT244" s="704"/>
      <c r="CU244" s="704"/>
      <c r="CV244" s="704"/>
      <c r="CW244" s="704"/>
      <c r="CX244" s="704"/>
      <c r="CY244" s="704"/>
      <c r="CZ244" s="704"/>
      <c r="DA244" s="704"/>
      <c r="DB244" s="704"/>
      <c r="DC244" s="704"/>
      <c r="DD244" s="704"/>
      <c r="DE244" s="704"/>
      <c r="DF244" s="704"/>
      <c r="DG244" s="704"/>
      <c r="DH244" s="704"/>
      <c r="DI244" s="704"/>
    </row>
    <row r="245" spans="1:121" ht="1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</row>
    <row r="246" spans="1:121" ht="14.25">
      <c r="A246" s="389" t="s">
        <v>561</v>
      </c>
      <c r="B246" s="389"/>
      <c r="C246" s="389"/>
      <c r="D246" s="389"/>
      <c r="E246" s="389"/>
      <c r="F246" s="389"/>
      <c r="G246" s="389"/>
      <c r="H246" s="389"/>
      <c r="I246" s="389"/>
      <c r="J246" s="389"/>
      <c r="K246" s="389"/>
      <c r="L246" s="389"/>
      <c r="M246" s="389"/>
      <c r="N246" s="389"/>
      <c r="O246" s="389"/>
      <c r="P246" s="389"/>
      <c r="Q246" s="389"/>
      <c r="R246" s="389"/>
      <c r="S246" s="389"/>
      <c r="T246" s="389"/>
      <c r="U246" s="389"/>
      <c r="V246" s="389"/>
      <c r="W246" s="389"/>
      <c r="X246" s="389"/>
      <c r="Y246" s="389"/>
      <c r="Z246" s="389"/>
      <c r="AA246" s="389"/>
      <c r="AB246" s="389"/>
      <c r="AC246" s="389"/>
      <c r="AD246" s="389"/>
      <c r="AE246" s="389"/>
      <c r="AF246" s="389"/>
      <c r="AG246" s="389"/>
      <c r="AH246" s="389"/>
      <c r="AI246" s="389"/>
      <c r="AJ246" s="389"/>
      <c r="AK246" s="389"/>
      <c r="AL246" s="389"/>
      <c r="AM246" s="389"/>
      <c r="AN246" s="389"/>
      <c r="AO246" s="389"/>
      <c r="AP246" s="389"/>
      <c r="AQ246" s="389"/>
      <c r="AR246" s="389"/>
      <c r="AS246" s="389"/>
      <c r="AT246" s="389"/>
      <c r="AU246" s="389"/>
      <c r="AV246" s="389"/>
      <c r="AW246" s="389"/>
      <c r="AX246" s="389"/>
      <c r="AY246" s="389"/>
      <c r="AZ246" s="389"/>
      <c r="BA246" s="389"/>
      <c r="BB246" s="389"/>
      <c r="BC246" s="389"/>
      <c r="BD246" s="389"/>
      <c r="BE246" s="389"/>
      <c r="BF246" s="389"/>
      <c r="BG246" s="389"/>
      <c r="BH246" s="389"/>
      <c r="BI246" s="389"/>
      <c r="BJ246" s="389"/>
      <c r="BK246" s="389"/>
      <c r="BL246" s="389"/>
      <c r="BM246" s="389"/>
      <c r="BN246" s="389"/>
      <c r="BO246" s="389"/>
      <c r="BP246" s="389"/>
      <c r="BQ246" s="389"/>
      <c r="BR246" s="389"/>
      <c r="BS246" s="389"/>
      <c r="BT246" s="389"/>
      <c r="BU246" s="389"/>
      <c r="BV246" s="389"/>
      <c r="BW246" s="389"/>
      <c r="BX246" s="389"/>
      <c r="BY246" s="389"/>
      <c r="BZ246" s="389"/>
      <c r="CA246" s="389"/>
      <c r="CB246" s="389"/>
      <c r="CC246" s="389"/>
      <c r="CD246" s="389"/>
      <c r="CE246" s="389"/>
      <c r="CF246" s="389"/>
      <c r="CG246" s="389"/>
      <c r="CH246" s="389"/>
      <c r="CI246" s="389"/>
      <c r="CJ246" s="389"/>
      <c r="CK246" s="389"/>
      <c r="CL246" s="389"/>
      <c r="CM246" s="389"/>
      <c r="CN246" s="389"/>
      <c r="CO246" s="389"/>
      <c r="CP246" s="389"/>
      <c r="CQ246" s="389"/>
      <c r="CR246" s="389"/>
      <c r="CS246" s="389"/>
      <c r="CT246" s="389"/>
      <c r="CU246" s="389"/>
      <c r="CV246" s="389"/>
      <c r="CW246" s="389"/>
      <c r="CX246" s="389"/>
      <c r="CY246" s="389"/>
      <c r="CZ246" s="389"/>
      <c r="DA246" s="389"/>
      <c r="DB246" s="389"/>
      <c r="DC246" s="389"/>
      <c r="DD246" s="389"/>
      <c r="DE246" s="389"/>
      <c r="DF246" s="389"/>
      <c r="DG246" s="389"/>
      <c r="DH246" s="389"/>
      <c r="DI246" s="389"/>
    </row>
    <row r="247" spans="1:121" ht="1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</row>
    <row r="248" spans="1:121" ht="15">
      <c r="A248" s="768" t="s">
        <v>165</v>
      </c>
      <c r="B248" s="769"/>
      <c r="C248" s="769"/>
      <c r="D248" s="770"/>
      <c r="E248" s="768" t="s">
        <v>255</v>
      </c>
      <c r="F248" s="769"/>
      <c r="G248" s="769"/>
      <c r="H248" s="769"/>
      <c r="I248" s="769"/>
      <c r="J248" s="769"/>
      <c r="K248" s="769"/>
      <c r="L248" s="769"/>
      <c r="M248" s="769"/>
      <c r="N248" s="769"/>
      <c r="O248" s="769"/>
      <c r="P248" s="769"/>
      <c r="Q248" s="769"/>
      <c r="R248" s="769"/>
      <c r="S248" s="769"/>
      <c r="T248" s="770"/>
      <c r="U248" s="768" t="s">
        <v>256</v>
      </c>
      <c r="V248" s="769"/>
      <c r="W248" s="769"/>
      <c r="X248" s="769"/>
      <c r="Y248" s="769"/>
      <c r="Z248" s="769"/>
      <c r="AA248" s="769"/>
      <c r="AB248" s="769"/>
      <c r="AC248" s="769"/>
      <c r="AD248" s="769"/>
      <c r="AE248" s="769"/>
      <c r="AF248" s="770"/>
      <c r="AG248" s="791" t="s">
        <v>190</v>
      </c>
      <c r="AH248" s="841"/>
      <c r="AI248" s="841"/>
      <c r="AJ248" s="841"/>
      <c r="AK248" s="841"/>
      <c r="AL248" s="841"/>
      <c r="AM248" s="841"/>
      <c r="AN248" s="841"/>
      <c r="AO248" s="841"/>
      <c r="AP248" s="841"/>
      <c r="AQ248" s="841"/>
      <c r="AR248" s="841"/>
      <c r="AS248" s="841"/>
      <c r="AT248" s="841"/>
      <c r="AU248" s="841"/>
      <c r="AV248" s="841"/>
      <c r="AW248" s="841"/>
      <c r="AX248" s="841"/>
      <c r="AY248" s="841"/>
      <c r="AZ248" s="841"/>
      <c r="BA248" s="841"/>
      <c r="BB248" s="841"/>
      <c r="BC248" s="841"/>
      <c r="BD248" s="841"/>
      <c r="BE248" s="841"/>
      <c r="BF248" s="841"/>
      <c r="BG248" s="841"/>
      <c r="BH248" s="841"/>
      <c r="BI248" s="841"/>
      <c r="BJ248" s="841"/>
      <c r="BK248" s="841"/>
      <c r="BL248" s="841"/>
      <c r="BM248" s="841"/>
      <c r="BN248" s="841"/>
      <c r="BO248" s="841"/>
      <c r="BP248" s="841"/>
      <c r="BQ248" s="841"/>
      <c r="BR248" s="841"/>
      <c r="BS248" s="841"/>
      <c r="BT248" s="841"/>
      <c r="BU248" s="841"/>
      <c r="BV248" s="841"/>
      <c r="BW248" s="841"/>
      <c r="BX248" s="841"/>
      <c r="BY248" s="841"/>
      <c r="BZ248" s="841"/>
      <c r="CA248" s="841"/>
      <c r="CB248" s="841"/>
      <c r="CC248" s="841"/>
      <c r="CD248" s="841"/>
      <c r="CE248" s="841"/>
      <c r="CF248" s="841"/>
      <c r="CG248" s="841"/>
      <c r="CH248" s="841"/>
      <c r="CI248" s="841"/>
      <c r="CJ248" s="842"/>
      <c r="CK248" s="768" t="s">
        <v>257</v>
      </c>
      <c r="CL248" s="769"/>
      <c r="CM248" s="769"/>
      <c r="CN248" s="769"/>
      <c r="CO248" s="769"/>
      <c r="CP248" s="769"/>
      <c r="CQ248" s="769"/>
      <c r="CR248" s="769"/>
      <c r="CS248" s="769"/>
      <c r="CT248" s="769"/>
      <c r="CU248" s="770"/>
      <c r="CV248" s="768" t="s">
        <v>258</v>
      </c>
      <c r="CW248" s="769"/>
      <c r="CX248" s="769"/>
      <c r="CY248" s="769"/>
      <c r="CZ248" s="769"/>
      <c r="DA248" s="769"/>
      <c r="DB248" s="769"/>
      <c r="DC248" s="769"/>
      <c r="DD248" s="769"/>
      <c r="DE248" s="769"/>
      <c r="DF248" s="769"/>
      <c r="DG248" s="769"/>
      <c r="DH248" s="769"/>
      <c r="DI248" s="770"/>
    </row>
    <row r="249" spans="1:121" ht="15">
      <c r="A249" s="793" t="s">
        <v>167</v>
      </c>
      <c r="B249" s="794"/>
      <c r="C249" s="794"/>
      <c r="D249" s="795"/>
      <c r="E249" s="793" t="s">
        <v>259</v>
      </c>
      <c r="F249" s="794"/>
      <c r="G249" s="794"/>
      <c r="H249" s="794"/>
      <c r="I249" s="794"/>
      <c r="J249" s="794"/>
      <c r="K249" s="794"/>
      <c r="L249" s="794"/>
      <c r="M249" s="794"/>
      <c r="N249" s="794"/>
      <c r="O249" s="794"/>
      <c r="P249" s="794"/>
      <c r="Q249" s="794"/>
      <c r="R249" s="794"/>
      <c r="S249" s="794"/>
      <c r="T249" s="795"/>
      <c r="U249" s="793" t="s">
        <v>260</v>
      </c>
      <c r="V249" s="794"/>
      <c r="W249" s="794"/>
      <c r="X249" s="794"/>
      <c r="Y249" s="794"/>
      <c r="Z249" s="794"/>
      <c r="AA249" s="794"/>
      <c r="AB249" s="794"/>
      <c r="AC249" s="794"/>
      <c r="AD249" s="794"/>
      <c r="AE249" s="794"/>
      <c r="AF249" s="795"/>
      <c r="AG249" s="768" t="s">
        <v>192</v>
      </c>
      <c r="AH249" s="769"/>
      <c r="AI249" s="769"/>
      <c r="AJ249" s="769"/>
      <c r="AK249" s="769"/>
      <c r="AL249" s="769"/>
      <c r="AM249" s="769"/>
      <c r="AN249" s="769"/>
      <c r="AO249" s="769"/>
      <c r="AP249" s="769"/>
      <c r="AQ249" s="769"/>
      <c r="AR249" s="769"/>
      <c r="AS249" s="769"/>
      <c r="AT249" s="770"/>
      <c r="AU249" s="791" t="s">
        <v>30</v>
      </c>
      <c r="AV249" s="841"/>
      <c r="AW249" s="841"/>
      <c r="AX249" s="841"/>
      <c r="AY249" s="841"/>
      <c r="AZ249" s="841"/>
      <c r="BA249" s="841"/>
      <c r="BB249" s="841"/>
      <c r="BC249" s="841"/>
      <c r="BD249" s="841"/>
      <c r="BE249" s="841"/>
      <c r="BF249" s="841"/>
      <c r="BG249" s="841"/>
      <c r="BH249" s="841"/>
      <c r="BI249" s="841"/>
      <c r="BJ249" s="841"/>
      <c r="BK249" s="841"/>
      <c r="BL249" s="841"/>
      <c r="BM249" s="841"/>
      <c r="BN249" s="841"/>
      <c r="BO249" s="841"/>
      <c r="BP249" s="841"/>
      <c r="BQ249" s="841"/>
      <c r="BR249" s="841"/>
      <c r="BS249" s="841"/>
      <c r="BT249" s="841"/>
      <c r="BU249" s="841"/>
      <c r="BV249" s="841"/>
      <c r="BW249" s="841"/>
      <c r="BX249" s="841"/>
      <c r="BY249" s="841"/>
      <c r="BZ249" s="841"/>
      <c r="CA249" s="841"/>
      <c r="CB249" s="841"/>
      <c r="CC249" s="841"/>
      <c r="CD249" s="841"/>
      <c r="CE249" s="841"/>
      <c r="CF249" s="841"/>
      <c r="CG249" s="841"/>
      <c r="CH249" s="841"/>
      <c r="CI249" s="841"/>
      <c r="CJ249" s="842"/>
      <c r="CK249" s="793" t="s">
        <v>261</v>
      </c>
      <c r="CL249" s="794"/>
      <c r="CM249" s="794"/>
      <c r="CN249" s="794"/>
      <c r="CO249" s="794"/>
      <c r="CP249" s="794"/>
      <c r="CQ249" s="794"/>
      <c r="CR249" s="794"/>
      <c r="CS249" s="794"/>
      <c r="CT249" s="794"/>
      <c r="CU249" s="795"/>
      <c r="CV249" s="793" t="s">
        <v>262</v>
      </c>
      <c r="CW249" s="794"/>
      <c r="CX249" s="794"/>
      <c r="CY249" s="794"/>
      <c r="CZ249" s="794"/>
      <c r="DA249" s="794"/>
      <c r="DB249" s="794"/>
      <c r="DC249" s="794"/>
      <c r="DD249" s="794"/>
      <c r="DE249" s="794"/>
      <c r="DF249" s="794"/>
      <c r="DG249" s="794"/>
      <c r="DH249" s="794"/>
      <c r="DI249" s="795"/>
    </row>
    <row r="250" spans="1:121" ht="15">
      <c r="A250" s="793"/>
      <c r="B250" s="794"/>
      <c r="C250" s="794"/>
      <c r="D250" s="795"/>
      <c r="E250" s="793" t="s">
        <v>263</v>
      </c>
      <c r="F250" s="794"/>
      <c r="G250" s="794"/>
      <c r="H250" s="794"/>
      <c r="I250" s="794"/>
      <c r="J250" s="794"/>
      <c r="K250" s="794"/>
      <c r="L250" s="794"/>
      <c r="M250" s="794"/>
      <c r="N250" s="794"/>
      <c r="O250" s="794"/>
      <c r="P250" s="794"/>
      <c r="Q250" s="794"/>
      <c r="R250" s="794"/>
      <c r="S250" s="794"/>
      <c r="T250" s="795"/>
      <c r="U250" s="793" t="s">
        <v>264</v>
      </c>
      <c r="V250" s="794"/>
      <c r="W250" s="794"/>
      <c r="X250" s="794"/>
      <c r="Y250" s="794"/>
      <c r="Z250" s="794"/>
      <c r="AA250" s="794"/>
      <c r="AB250" s="794"/>
      <c r="AC250" s="794"/>
      <c r="AD250" s="794"/>
      <c r="AE250" s="794"/>
      <c r="AF250" s="795"/>
      <c r="AG250" s="793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5"/>
      <c r="AU250" s="768" t="s">
        <v>265</v>
      </c>
      <c r="AV250" s="769"/>
      <c r="AW250" s="769"/>
      <c r="AX250" s="769"/>
      <c r="AY250" s="769"/>
      <c r="AZ250" s="769"/>
      <c r="BA250" s="769"/>
      <c r="BB250" s="769"/>
      <c r="BC250" s="769"/>
      <c r="BD250" s="769"/>
      <c r="BE250" s="769"/>
      <c r="BF250" s="769"/>
      <c r="BG250" s="769"/>
      <c r="BH250" s="770"/>
      <c r="BI250" s="768" t="s">
        <v>266</v>
      </c>
      <c r="BJ250" s="769"/>
      <c r="BK250" s="769"/>
      <c r="BL250" s="769"/>
      <c r="BM250" s="769"/>
      <c r="BN250" s="769"/>
      <c r="BO250" s="769"/>
      <c r="BP250" s="769"/>
      <c r="BQ250" s="769"/>
      <c r="BR250" s="769"/>
      <c r="BS250" s="769"/>
      <c r="BT250" s="769"/>
      <c r="BU250" s="769"/>
      <c r="BV250" s="770"/>
      <c r="BW250" s="768" t="s">
        <v>266</v>
      </c>
      <c r="BX250" s="769"/>
      <c r="BY250" s="769"/>
      <c r="BZ250" s="769"/>
      <c r="CA250" s="769"/>
      <c r="CB250" s="769"/>
      <c r="CC250" s="769"/>
      <c r="CD250" s="769"/>
      <c r="CE250" s="769"/>
      <c r="CF250" s="769"/>
      <c r="CG250" s="769"/>
      <c r="CH250" s="769"/>
      <c r="CI250" s="769"/>
      <c r="CJ250" s="770"/>
      <c r="CK250" s="793" t="s">
        <v>267</v>
      </c>
      <c r="CL250" s="794"/>
      <c r="CM250" s="794"/>
      <c r="CN250" s="794"/>
      <c r="CO250" s="794"/>
      <c r="CP250" s="794"/>
      <c r="CQ250" s="794"/>
      <c r="CR250" s="794"/>
      <c r="CS250" s="794"/>
      <c r="CT250" s="794"/>
      <c r="CU250" s="795"/>
      <c r="CV250" s="1025"/>
      <c r="CW250" s="1026"/>
      <c r="CX250" s="1026"/>
      <c r="CY250" s="1026"/>
      <c r="CZ250" s="1026"/>
      <c r="DA250" s="1026"/>
      <c r="DB250" s="1026"/>
      <c r="DC250" s="1026"/>
      <c r="DD250" s="1026"/>
      <c r="DE250" s="1026"/>
      <c r="DF250" s="1026"/>
      <c r="DG250" s="1026"/>
      <c r="DH250" s="1026"/>
      <c r="DI250" s="1027"/>
    </row>
    <row r="251" spans="1:121" ht="15">
      <c r="A251" s="793"/>
      <c r="B251" s="794"/>
      <c r="C251" s="794"/>
      <c r="D251" s="795"/>
      <c r="E251" s="793"/>
      <c r="F251" s="794"/>
      <c r="G251" s="794"/>
      <c r="H251" s="794"/>
      <c r="I251" s="794"/>
      <c r="J251" s="794"/>
      <c r="K251" s="794"/>
      <c r="L251" s="794"/>
      <c r="M251" s="794"/>
      <c r="N251" s="794"/>
      <c r="O251" s="794"/>
      <c r="P251" s="794"/>
      <c r="Q251" s="794"/>
      <c r="R251" s="794"/>
      <c r="S251" s="794"/>
      <c r="T251" s="795"/>
      <c r="U251" s="793"/>
      <c r="V251" s="794"/>
      <c r="W251" s="794"/>
      <c r="X251" s="794"/>
      <c r="Y251" s="794"/>
      <c r="Z251" s="794"/>
      <c r="AA251" s="794"/>
      <c r="AB251" s="794"/>
      <c r="AC251" s="794"/>
      <c r="AD251" s="794"/>
      <c r="AE251" s="794"/>
      <c r="AF251" s="795"/>
      <c r="AG251" s="793"/>
      <c r="AH251" s="794"/>
      <c r="AI251" s="794"/>
      <c r="AJ251" s="794"/>
      <c r="AK251" s="794"/>
      <c r="AL251" s="794"/>
      <c r="AM251" s="794"/>
      <c r="AN251" s="794"/>
      <c r="AO251" s="794"/>
      <c r="AP251" s="794"/>
      <c r="AQ251" s="794"/>
      <c r="AR251" s="794"/>
      <c r="AS251" s="794"/>
      <c r="AT251" s="795"/>
      <c r="AU251" s="793" t="s">
        <v>267</v>
      </c>
      <c r="AV251" s="794"/>
      <c r="AW251" s="794"/>
      <c r="AX251" s="794"/>
      <c r="AY251" s="794"/>
      <c r="AZ251" s="794"/>
      <c r="BA251" s="794"/>
      <c r="BB251" s="794"/>
      <c r="BC251" s="794"/>
      <c r="BD251" s="794"/>
      <c r="BE251" s="794"/>
      <c r="BF251" s="794"/>
      <c r="BG251" s="794"/>
      <c r="BH251" s="795"/>
      <c r="BI251" s="1022" t="s">
        <v>268</v>
      </c>
      <c r="BJ251" s="1023"/>
      <c r="BK251" s="1023"/>
      <c r="BL251" s="1023"/>
      <c r="BM251" s="1023"/>
      <c r="BN251" s="1023"/>
      <c r="BO251" s="1023"/>
      <c r="BP251" s="1023"/>
      <c r="BQ251" s="1023"/>
      <c r="BR251" s="1023"/>
      <c r="BS251" s="1023"/>
      <c r="BT251" s="1023"/>
      <c r="BU251" s="1023"/>
      <c r="BV251" s="1024"/>
      <c r="BW251" s="1022" t="s">
        <v>269</v>
      </c>
      <c r="BX251" s="1023"/>
      <c r="BY251" s="1023"/>
      <c r="BZ251" s="1023"/>
      <c r="CA251" s="1023"/>
      <c r="CB251" s="1023"/>
      <c r="CC251" s="1023"/>
      <c r="CD251" s="1023"/>
      <c r="CE251" s="1023"/>
      <c r="CF251" s="1023"/>
      <c r="CG251" s="1023"/>
      <c r="CH251" s="1023"/>
      <c r="CI251" s="1023"/>
      <c r="CJ251" s="1024"/>
      <c r="CK251" s="793" t="s">
        <v>270</v>
      </c>
      <c r="CL251" s="794"/>
      <c r="CM251" s="794"/>
      <c r="CN251" s="794"/>
      <c r="CO251" s="794"/>
      <c r="CP251" s="794"/>
      <c r="CQ251" s="794"/>
      <c r="CR251" s="794"/>
      <c r="CS251" s="794"/>
      <c r="CT251" s="794"/>
      <c r="CU251" s="795"/>
      <c r="CV251" s="1028"/>
      <c r="CW251" s="1029"/>
      <c r="CX251" s="1029"/>
      <c r="CY251" s="1029"/>
      <c r="CZ251" s="1029"/>
      <c r="DA251" s="1029"/>
      <c r="DB251" s="1029"/>
      <c r="DC251" s="1029"/>
      <c r="DD251" s="1029"/>
      <c r="DE251" s="1029"/>
      <c r="DF251" s="1029"/>
      <c r="DG251" s="1029"/>
      <c r="DH251" s="1029"/>
      <c r="DI251" s="1030"/>
    </row>
    <row r="252" spans="1:121" ht="15">
      <c r="A252" s="793"/>
      <c r="B252" s="794"/>
      <c r="C252" s="794"/>
      <c r="D252" s="795"/>
      <c r="E252" s="793"/>
      <c r="F252" s="794"/>
      <c r="G252" s="794"/>
      <c r="H252" s="794"/>
      <c r="I252" s="794"/>
      <c r="J252" s="794"/>
      <c r="K252" s="794"/>
      <c r="L252" s="794"/>
      <c r="M252" s="794"/>
      <c r="N252" s="794"/>
      <c r="O252" s="794"/>
      <c r="P252" s="794"/>
      <c r="Q252" s="794"/>
      <c r="R252" s="794"/>
      <c r="S252" s="794"/>
      <c r="T252" s="795"/>
      <c r="U252" s="793"/>
      <c r="V252" s="794"/>
      <c r="W252" s="794"/>
      <c r="X252" s="794"/>
      <c r="Y252" s="794"/>
      <c r="Z252" s="794"/>
      <c r="AA252" s="794"/>
      <c r="AB252" s="794"/>
      <c r="AC252" s="794"/>
      <c r="AD252" s="794"/>
      <c r="AE252" s="794"/>
      <c r="AF252" s="795"/>
      <c r="AG252" s="793"/>
      <c r="AH252" s="794"/>
      <c r="AI252" s="794"/>
      <c r="AJ252" s="794"/>
      <c r="AK252" s="794"/>
      <c r="AL252" s="794"/>
      <c r="AM252" s="794"/>
      <c r="AN252" s="794"/>
      <c r="AO252" s="794"/>
      <c r="AP252" s="794"/>
      <c r="AQ252" s="794"/>
      <c r="AR252" s="794"/>
      <c r="AS252" s="794"/>
      <c r="AT252" s="795"/>
      <c r="AU252" s="793" t="s">
        <v>271</v>
      </c>
      <c r="AV252" s="794"/>
      <c r="AW252" s="794"/>
      <c r="AX252" s="794"/>
      <c r="AY252" s="794"/>
      <c r="AZ252" s="794"/>
      <c r="BA252" s="794"/>
      <c r="BB252" s="794"/>
      <c r="BC252" s="794"/>
      <c r="BD252" s="794"/>
      <c r="BE252" s="794"/>
      <c r="BF252" s="794"/>
      <c r="BG252" s="794"/>
      <c r="BH252" s="795"/>
      <c r="BI252" s="793" t="s">
        <v>272</v>
      </c>
      <c r="BJ252" s="794"/>
      <c r="BK252" s="794"/>
      <c r="BL252" s="794"/>
      <c r="BM252" s="794"/>
      <c r="BN252" s="794"/>
      <c r="BO252" s="794"/>
      <c r="BP252" s="794"/>
      <c r="BQ252" s="794"/>
      <c r="BR252" s="794"/>
      <c r="BS252" s="794"/>
      <c r="BT252" s="794"/>
      <c r="BU252" s="794"/>
      <c r="BV252" s="795"/>
      <c r="BW252" s="793" t="s">
        <v>272</v>
      </c>
      <c r="BX252" s="794"/>
      <c r="BY252" s="794"/>
      <c r="BZ252" s="794"/>
      <c r="CA252" s="794"/>
      <c r="CB252" s="794"/>
      <c r="CC252" s="794"/>
      <c r="CD252" s="794"/>
      <c r="CE252" s="794"/>
      <c r="CF252" s="794"/>
      <c r="CG252" s="794"/>
      <c r="CH252" s="794"/>
      <c r="CI252" s="794"/>
      <c r="CJ252" s="795"/>
      <c r="CK252" s="793"/>
      <c r="CL252" s="794"/>
      <c r="CM252" s="794"/>
      <c r="CN252" s="794"/>
      <c r="CO252" s="794"/>
      <c r="CP252" s="794"/>
      <c r="CQ252" s="794"/>
      <c r="CR252" s="794"/>
      <c r="CS252" s="794"/>
      <c r="CT252" s="794"/>
      <c r="CU252" s="795"/>
      <c r="CV252" s="1031"/>
      <c r="CW252" s="1032"/>
      <c r="CX252" s="1032"/>
      <c r="CY252" s="1032"/>
      <c r="CZ252" s="1032"/>
      <c r="DA252" s="1032"/>
      <c r="DB252" s="1032"/>
      <c r="DC252" s="1032"/>
      <c r="DD252" s="1032"/>
      <c r="DE252" s="1032"/>
      <c r="DF252" s="1032"/>
      <c r="DG252" s="1032"/>
      <c r="DH252" s="1032"/>
      <c r="DI252" s="1033"/>
    </row>
    <row r="253" spans="1:121" ht="15">
      <c r="A253" s="791">
        <v>1</v>
      </c>
      <c r="B253" s="841"/>
      <c r="C253" s="841"/>
      <c r="D253" s="842"/>
      <c r="E253" s="791">
        <v>2</v>
      </c>
      <c r="F253" s="841"/>
      <c r="G253" s="841"/>
      <c r="H253" s="841"/>
      <c r="I253" s="841"/>
      <c r="J253" s="841"/>
      <c r="K253" s="841"/>
      <c r="L253" s="841"/>
      <c r="M253" s="841"/>
      <c r="N253" s="841"/>
      <c r="O253" s="841"/>
      <c r="P253" s="841"/>
      <c r="Q253" s="841"/>
      <c r="R253" s="841"/>
      <c r="S253" s="841"/>
      <c r="T253" s="842"/>
      <c r="U253" s="791">
        <v>3</v>
      </c>
      <c r="V253" s="841"/>
      <c r="W253" s="841"/>
      <c r="X253" s="841"/>
      <c r="Y253" s="841"/>
      <c r="Z253" s="841"/>
      <c r="AA253" s="841"/>
      <c r="AB253" s="841"/>
      <c r="AC253" s="841"/>
      <c r="AD253" s="841"/>
      <c r="AE253" s="841"/>
      <c r="AF253" s="842"/>
      <c r="AG253" s="791">
        <v>4</v>
      </c>
      <c r="AH253" s="841"/>
      <c r="AI253" s="841"/>
      <c r="AJ253" s="841"/>
      <c r="AK253" s="841"/>
      <c r="AL253" s="841"/>
      <c r="AM253" s="841"/>
      <c r="AN253" s="841"/>
      <c r="AO253" s="841"/>
      <c r="AP253" s="841"/>
      <c r="AQ253" s="841"/>
      <c r="AR253" s="841"/>
      <c r="AS253" s="841"/>
      <c r="AT253" s="842"/>
      <c r="AU253" s="791">
        <v>5</v>
      </c>
      <c r="AV253" s="841"/>
      <c r="AW253" s="841"/>
      <c r="AX253" s="841"/>
      <c r="AY253" s="841"/>
      <c r="AZ253" s="841"/>
      <c r="BA253" s="841"/>
      <c r="BB253" s="841"/>
      <c r="BC253" s="841"/>
      <c r="BD253" s="841"/>
      <c r="BE253" s="841"/>
      <c r="BF253" s="841"/>
      <c r="BG253" s="841"/>
      <c r="BH253" s="842"/>
      <c r="BI253" s="791">
        <v>6</v>
      </c>
      <c r="BJ253" s="841"/>
      <c r="BK253" s="841"/>
      <c r="BL253" s="841"/>
      <c r="BM253" s="841"/>
      <c r="BN253" s="841"/>
      <c r="BO253" s="841"/>
      <c r="BP253" s="841"/>
      <c r="BQ253" s="841"/>
      <c r="BR253" s="841"/>
      <c r="BS253" s="841"/>
      <c r="BT253" s="841"/>
      <c r="BU253" s="841"/>
      <c r="BV253" s="842"/>
      <c r="BW253" s="791">
        <v>7</v>
      </c>
      <c r="BX253" s="841"/>
      <c r="BY253" s="841"/>
      <c r="BZ253" s="841"/>
      <c r="CA253" s="841"/>
      <c r="CB253" s="841"/>
      <c r="CC253" s="841"/>
      <c r="CD253" s="841"/>
      <c r="CE253" s="841"/>
      <c r="CF253" s="841"/>
      <c r="CG253" s="841"/>
      <c r="CH253" s="841"/>
      <c r="CI253" s="841"/>
      <c r="CJ253" s="842"/>
      <c r="CK253" s="791">
        <v>8</v>
      </c>
      <c r="CL253" s="841"/>
      <c r="CM253" s="841"/>
      <c r="CN253" s="841"/>
      <c r="CO253" s="841"/>
      <c r="CP253" s="841"/>
      <c r="CQ253" s="841"/>
      <c r="CR253" s="841"/>
      <c r="CS253" s="841"/>
      <c r="CT253" s="841"/>
      <c r="CU253" s="842"/>
      <c r="CV253" s="791">
        <v>8</v>
      </c>
      <c r="CW253" s="841"/>
      <c r="CX253" s="841"/>
      <c r="CY253" s="841"/>
      <c r="CZ253" s="841"/>
      <c r="DA253" s="841"/>
      <c r="DB253" s="841"/>
      <c r="DC253" s="841"/>
      <c r="DD253" s="841"/>
      <c r="DE253" s="841"/>
      <c r="DF253" s="841"/>
      <c r="DG253" s="841"/>
      <c r="DH253" s="841"/>
      <c r="DI253" s="842"/>
    </row>
    <row r="254" spans="1:121" ht="15">
      <c r="A254" s="854">
        <v>1</v>
      </c>
      <c r="B254" s="855"/>
      <c r="C254" s="855"/>
      <c r="D254" s="856"/>
      <c r="E254" s="1019"/>
      <c r="F254" s="1020"/>
      <c r="G254" s="1020"/>
      <c r="H254" s="1020"/>
      <c r="I254" s="1020"/>
      <c r="J254" s="1020"/>
      <c r="K254" s="1020"/>
      <c r="L254" s="1020"/>
      <c r="M254" s="1020"/>
      <c r="N254" s="1020"/>
      <c r="O254" s="1020"/>
      <c r="P254" s="1020"/>
      <c r="Q254" s="1020"/>
      <c r="R254" s="1020"/>
      <c r="S254" s="1020"/>
      <c r="T254" s="1021"/>
      <c r="U254" s="871"/>
      <c r="V254" s="872"/>
      <c r="W254" s="872"/>
      <c r="X254" s="872"/>
      <c r="Y254" s="872"/>
      <c r="Z254" s="872"/>
      <c r="AA254" s="872"/>
      <c r="AB254" s="872"/>
      <c r="AC254" s="872"/>
      <c r="AD254" s="872"/>
      <c r="AE254" s="872"/>
      <c r="AF254" s="873"/>
      <c r="AG254" s="1013">
        <f>AU254+BI254+BW254</f>
        <v>0</v>
      </c>
      <c r="AH254" s="1014"/>
      <c r="AI254" s="1014"/>
      <c r="AJ254" s="1014"/>
      <c r="AK254" s="1014"/>
      <c r="AL254" s="1014"/>
      <c r="AM254" s="1014"/>
      <c r="AN254" s="1014"/>
      <c r="AO254" s="1014"/>
      <c r="AP254" s="1014"/>
      <c r="AQ254" s="1014"/>
      <c r="AR254" s="1014"/>
      <c r="AS254" s="1014"/>
      <c r="AT254" s="1015"/>
      <c r="AU254" s="1013"/>
      <c r="AV254" s="1014"/>
      <c r="AW254" s="1014"/>
      <c r="AX254" s="1014"/>
      <c r="AY254" s="1014"/>
      <c r="AZ254" s="1014"/>
      <c r="BA254" s="1014"/>
      <c r="BB254" s="1014"/>
      <c r="BC254" s="1014"/>
      <c r="BD254" s="1014"/>
      <c r="BE254" s="1014"/>
      <c r="BF254" s="1014"/>
      <c r="BG254" s="1014"/>
      <c r="BH254" s="1015"/>
      <c r="BI254" s="1013">
        <v>0</v>
      </c>
      <c r="BJ254" s="1014"/>
      <c r="BK254" s="1014"/>
      <c r="BL254" s="1014"/>
      <c r="BM254" s="1014"/>
      <c r="BN254" s="1014"/>
      <c r="BO254" s="1014"/>
      <c r="BP254" s="1014"/>
      <c r="BQ254" s="1014"/>
      <c r="BR254" s="1014"/>
      <c r="BS254" s="1014"/>
      <c r="BT254" s="1014"/>
      <c r="BU254" s="1014"/>
      <c r="BV254" s="1015"/>
      <c r="BW254" s="1013">
        <v>0</v>
      </c>
      <c r="BX254" s="1014"/>
      <c r="BY254" s="1014"/>
      <c r="BZ254" s="1014"/>
      <c r="CA254" s="1014"/>
      <c r="CB254" s="1014"/>
      <c r="CC254" s="1014"/>
      <c r="CD254" s="1014"/>
      <c r="CE254" s="1014"/>
      <c r="CF254" s="1014"/>
      <c r="CG254" s="1014"/>
      <c r="CH254" s="1014"/>
      <c r="CI254" s="1014"/>
      <c r="CJ254" s="1015"/>
      <c r="CK254" s="1013">
        <v>0</v>
      </c>
      <c r="CL254" s="1014"/>
      <c r="CM254" s="1014"/>
      <c r="CN254" s="1014"/>
      <c r="CO254" s="1014"/>
      <c r="CP254" s="1014"/>
      <c r="CQ254" s="1014"/>
      <c r="CR254" s="1014"/>
      <c r="CS254" s="1014"/>
      <c r="CT254" s="1014"/>
      <c r="CU254" s="1015"/>
      <c r="CV254" s="1013">
        <v>36169.050000000003</v>
      </c>
      <c r="CW254" s="1014"/>
      <c r="CX254" s="1014"/>
      <c r="CY254" s="1014"/>
      <c r="CZ254" s="1014"/>
      <c r="DA254" s="1014"/>
      <c r="DB254" s="1014"/>
      <c r="DC254" s="1014"/>
      <c r="DD254" s="1014"/>
      <c r="DE254" s="1014"/>
      <c r="DF254" s="1014"/>
      <c r="DG254" s="1014"/>
      <c r="DH254" s="1014"/>
      <c r="DI254" s="1015"/>
    </row>
    <row r="255" spans="1:121" ht="15">
      <c r="A255" s="871" t="s">
        <v>168</v>
      </c>
      <c r="B255" s="872"/>
      <c r="C255" s="872"/>
      <c r="D255" s="872"/>
      <c r="E255" s="872"/>
      <c r="F255" s="872"/>
      <c r="G255" s="872"/>
      <c r="H255" s="872"/>
      <c r="I255" s="872"/>
      <c r="J255" s="872"/>
      <c r="K255" s="872"/>
      <c r="L255" s="872"/>
      <c r="M255" s="872"/>
      <c r="N255" s="872"/>
      <c r="O255" s="872"/>
      <c r="P255" s="872"/>
      <c r="Q255" s="872"/>
      <c r="R255" s="872"/>
      <c r="S255" s="872"/>
      <c r="T255" s="873"/>
      <c r="U255" s="854" t="s">
        <v>5</v>
      </c>
      <c r="V255" s="855"/>
      <c r="W255" s="855"/>
      <c r="X255" s="855"/>
      <c r="Y255" s="855"/>
      <c r="Z255" s="855"/>
      <c r="AA255" s="855"/>
      <c r="AB255" s="855"/>
      <c r="AC255" s="855"/>
      <c r="AD255" s="855"/>
      <c r="AE255" s="855"/>
      <c r="AF255" s="856"/>
      <c r="AG255" s="871"/>
      <c r="AH255" s="872"/>
      <c r="AI255" s="872"/>
      <c r="AJ255" s="872"/>
      <c r="AK255" s="872"/>
      <c r="AL255" s="872"/>
      <c r="AM255" s="872"/>
      <c r="AN255" s="872"/>
      <c r="AO255" s="872"/>
      <c r="AP255" s="872"/>
      <c r="AQ255" s="872"/>
      <c r="AR255" s="872"/>
      <c r="AS255" s="872"/>
      <c r="AT255" s="873"/>
      <c r="AU255" s="854" t="s">
        <v>5</v>
      </c>
      <c r="AV255" s="855"/>
      <c r="AW255" s="855"/>
      <c r="AX255" s="855"/>
      <c r="AY255" s="855"/>
      <c r="AZ255" s="855"/>
      <c r="BA255" s="855"/>
      <c r="BB255" s="855"/>
      <c r="BC255" s="855"/>
      <c r="BD255" s="855"/>
      <c r="BE255" s="855"/>
      <c r="BF255" s="855"/>
      <c r="BG255" s="855"/>
      <c r="BH255" s="856"/>
      <c r="BI255" s="854" t="s">
        <v>5</v>
      </c>
      <c r="BJ255" s="855"/>
      <c r="BK255" s="855"/>
      <c r="BL255" s="855"/>
      <c r="BM255" s="855"/>
      <c r="BN255" s="855"/>
      <c r="BO255" s="855"/>
      <c r="BP255" s="855"/>
      <c r="BQ255" s="855"/>
      <c r="BR255" s="855"/>
      <c r="BS255" s="855"/>
      <c r="BT255" s="855"/>
      <c r="BU255" s="855"/>
      <c r="BV255" s="856"/>
      <c r="BW255" s="854" t="s">
        <v>5</v>
      </c>
      <c r="BX255" s="855"/>
      <c r="BY255" s="855"/>
      <c r="BZ255" s="855"/>
      <c r="CA255" s="855"/>
      <c r="CB255" s="855"/>
      <c r="CC255" s="855"/>
      <c r="CD255" s="855"/>
      <c r="CE255" s="855"/>
      <c r="CF255" s="855"/>
      <c r="CG255" s="855"/>
      <c r="CH255" s="855"/>
      <c r="CI255" s="855"/>
      <c r="CJ255" s="856"/>
      <c r="CK255" s="939" t="s">
        <v>5</v>
      </c>
      <c r="CL255" s="940"/>
      <c r="CM255" s="940"/>
      <c r="CN255" s="940"/>
      <c r="CO255" s="940"/>
      <c r="CP255" s="940"/>
      <c r="CQ255" s="940"/>
      <c r="CR255" s="940"/>
      <c r="CS255" s="940"/>
      <c r="CT255" s="940"/>
      <c r="CU255" s="941"/>
      <c r="CV255" s="1016">
        <f>CV254</f>
        <v>36169.050000000003</v>
      </c>
      <c r="CW255" s="1017"/>
      <c r="CX255" s="1017"/>
      <c r="CY255" s="1017"/>
      <c r="CZ255" s="1017"/>
      <c r="DA255" s="1017"/>
      <c r="DB255" s="1017"/>
      <c r="DC255" s="1017"/>
      <c r="DD255" s="1017"/>
      <c r="DE255" s="1017"/>
      <c r="DF255" s="1017"/>
      <c r="DG255" s="1017"/>
      <c r="DH255" s="1017"/>
      <c r="DI255" s="1018"/>
    </row>
    <row r="256" spans="1:121">
      <c r="A256" s="568" t="s">
        <v>562</v>
      </c>
      <c r="B256" s="568"/>
      <c r="C256" s="568"/>
      <c r="D256" s="568"/>
      <c r="E256" s="568"/>
      <c r="F256" s="568"/>
      <c r="G256" s="568"/>
      <c r="H256" s="568"/>
      <c r="I256" s="568"/>
      <c r="J256" s="568"/>
      <c r="K256" s="568"/>
      <c r="L256" s="568"/>
      <c r="M256" s="568"/>
      <c r="N256" s="568"/>
      <c r="O256" s="568"/>
      <c r="P256" s="568"/>
      <c r="Q256" s="568"/>
      <c r="R256" s="568"/>
      <c r="S256" s="568"/>
      <c r="T256" s="568"/>
      <c r="U256" s="568"/>
      <c r="V256" s="568"/>
      <c r="W256" s="568"/>
      <c r="X256" s="568"/>
      <c r="Y256" s="568"/>
      <c r="Z256" s="568"/>
      <c r="AA256" s="568"/>
      <c r="AB256" s="568"/>
      <c r="AC256" s="568"/>
      <c r="AD256" s="568"/>
      <c r="AE256" s="568"/>
      <c r="AF256" s="568"/>
      <c r="AG256" s="568"/>
      <c r="AH256" s="568"/>
      <c r="AI256" s="568"/>
      <c r="AJ256" s="568"/>
      <c r="AK256" s="568"/>
      <c r="AL256" s="568"/>
      <c r="AM256" s="568"/>
      <c r="AN256" s="568"/>
      <c r="AO256" s="568"/>
      <c r="AP256" s="568"/>
      <c r="AQ256" s="568"/>
      <c r="AR256" s="568"/>
      <c r="AS256" s="568"/>
      <c r="AT256" s="568"/>
      <c r="AU256" s="568"/>
      <c r="AV256" s="568"/>
      <c r="AW256" s="568"/>
      <c r="AX256" s="568"/>
      <c r="AY256" s="568"/>
      <c r="AZ256" s="568"/>
      <c r="BA256" s="568"/>
      <c r="BB256" s="568"/>
      <c r="BC256" s="568"/>
      <c r="BD256" s="568"/>
      <c r="BE256" s="568"/>
      <c r="BF256" s="568"/>
      <c r="BG256" s="568"/>
      <c r="BH256" s="568"/>
      <c r="BI256" s="568"/>
      <c r="BJ256" s="568"/>
      <c r="BK256" s="568"/>
      <c r="BL256" s="568"/>
      <c r="BM256" s="568"/>
      <c r="BN256" s="568"/>
      <c r="BO256" s="568"/>
      <c r="BP256" s="568"/>
      <c r="BQ256" s="568"/>
      <c r="BR256" s="568"/>
      <c r="BS256" s="568"/>
      <c r="BT256" s="568"/>
      <c r="BU256" s="568"/>
      <c r="BV256" s="568"/>
      <c r="BW256" s="568"/>
      <c r="BX256" s="568"/>
      <c r="BY256" s="568"/>
      <c r="BZ256" s="568"/>
      <c r="CA256" s="568"/>
      <c r="CB256" s="568"/>
      <c r="CC256" s="726"/>
      <c r="CD256" s="726"/>
      <c r="CE256" s="726"/>
      <c r="CF256" s="726"/>
      <c r="CG256" s="726"/>
      <c r="CH256" s="726"/>
      <c r="CI256" s="726"/>
      <c r="CJ256" s="726"/>
      <c r="CK256" s="726"/>
      <c r="CL256" s="726"/>
      <c r="CM256" s="726"/>
      <c r="CN256" s="726"/>
      <c r="CO256" s="726"/>
      <c r="CP256" s="726"/>
      <c r="CQ256" s="726"/>
      <c r="CR256" s="726"/>
      <c r="CS256" s="726"/>
      <c r="CT256" s="726"/>
      <c r="CU256" s="726"/>
      <c r="CV256" s="726"/>
      <c r="CW256" s="726"/>
      <c r="CX256" s="726"/>
      <c r="CY256" s="726"/>
      <c r="CZ256" s="726"/>
      <c r="DA256" s="726"/>
      <c r="DB256" s="726"/>
      <c r="DC256" s="726"/>
      <c r="DD256" s="726"/>
      <c r="DE256" s="726"/>
      <c r="DF256" s="726"/>
      <c r="DG256" s="726"/>
      <c r="DH256" s="726"/>
      <c r="DI256" s="726"/>
      <c r="DJ256" s="726"/>
      <c r="DK256" s="726"/>
      <c r="DL256" s="726"/>
      <c r="DM256" s="726"/>
      <c r="DN256" s="726"/>
      <c r="DO256" s="726"/>
      <c r="DP256" s="726"/>
      <c r="DQ256" s="726"/>
    </row>
    <row r="257" spans="1:121">
      <c r="A257" s="568"/>
      <c r="B257" s="568"/>
      <c r="C257" s="568"/>
      <c r="D257" s="568"/>
      <c r="E257" s="568"/>
      <c r="F257" s="568"/>
      <c r="G257" s="568"/>
      <c r="H257" s="568"/>
      <c r="I257" s="568"/>
      <c r="J257" s="568"/>
      <c r="K257" s="568"/>
      <c r="L257" s="568"/>
      <c r="M257" s="568"/>
      <c r="N257" s="568"/>
      <c r="O257" s="568"/>
      <c r="P257" s="568"/>
      <c r="Q257" s="568"/>
      <c r="R257" s="568"/>
      <c r="S257" s="568"/>
      <c r="T257" s="568"/>
      <c r="U257" s="568"/>
      <c r="V257" s="568"/>
      <c r="W257" s="568"/>
      <c r="X257" s="568"/>
      <c r="Y257" s="568"/>
      <c r="Z257" s="568"/>
      <c r="AA257" s="568"/>
      <c r="AB257" s="568"/>
      <c r="AC257" s="568"/>
      <c r="AD257" s="568"/>
      <c r="AE257" s="568"/>
      <c r="AF257" s="568"/>
      <c r="AG257" s="568"/>
      <c r="AH257" s="568"/>
      <c r="AI257" s="568"/>
      <c r="AJ257" s="568"/>
      <c r="AK257" s="568"/>
      <c r="AL257" s="568"/>
      <c r="AM257" s="568"/>
      <c r="AN257" s="568"/>
      <c r="AO257" s="568"/>
      <c r="AP257" s="568"/>
      <c r="AQ257" s="568"/>
      <c r="AR257" s="568"/>
      <c r="AS257" s="568"/>
      <c r="AT257" s="568"/>
      <c r="AU257" s="568"/>
      <c r="AV257" s="568"/>
      <c r="AW257" s="568"/>
      <c r="AX257" s="568"/>
      <c r="AY257" s="568"/>
      <c r="AZ257" s="568"/>
      <c r="BA257" s="568"/>
      <c r="BB257" s="568"/>
      <c r="BC257" s="568"/>
      <c r="BD257" s="568"/>
      <c r="BE257" s="568"/>
      <c r="BF257" s="568"/>
      <c r="BG257" s="568"/>
      <c r="BH257" s="568"/>
      <c r="BI257" s="568"/>
      <c r="BJ257" s="568"/>
      <c r="BK257" s="568"/>
      <c r="BL257" s="568"/>
      <c r="BM257" s="568"/>
      <c r="BN257" s="568"/>
      <c r="BO257" s="568"/>
      <c r="BP257" s="568"/>
      <c r="BQ257" s="568"/>
      <c r="BR257" s="568"/>
      <c r="BS257" s="568"/>
      <c r="BT257" s="568"/>
      <c r="BU257" s="568"/>
      <c r="BV257" s="568"/>
      <c r="BW257" s="568"/>
      <c r="BX257" s="568"/>
      <c r="BY257" s="568"/>
      <c r="BZ257" s="568"/>
      <c r="CA257" s="568"/>
      <c r="CB257" s="568"/>
      <c r="CC257" s="726"/>
      <c r="CD257" s="726"/>
      <c r="CE257" s="726"/>
      <c r="CF257" s="726"/>
      <c r="CG257" s="726"/>
      <c r="CH257" s="726"/>
      <c r="CI257" s="726"/>
      <c r="CJ257" s="726"/>
      <c r="CK257" s="726"/>
      <c r="CL257" s="726"/>
      <c r="CM257" s="726"/>
      <c r="CN257" s="726"/>
      <c r="CO257" s="726"/>
      <c r="CP257" s="726"/>
      <c r="CQ257" s="726"/>
      <c r="CR257" s="726"/>
      <c r="CS257" s="726"/>
      <c r="CT257" s="726"/>
      <c r="CU257" s="726"/>
      <c r="CV257" s="726"/>
      <c r="CW257" s="726"/>
      <c r="CX257" s="726"/>
      <c r="CY257" s="726"/>
      <c r="CZ257" s="726"/>
      <c r="DA257" s="726"/>
      <c r="DB257" s="726"/>
      <c r="DC257" s="726"/>
      <c r="DD257" s="726"/>
      <c r="DE257" s="726"/>
      <c r="DF257" s="726"/>
      <c r="DG257" s="726"/>
      <c r="DH257" s="726"/>
      <c r="DI257" s="726"/>
      <c r="DJ257" s="726"/>
      <c r="DK257" s="726"/>
      <c r="DL257" s="726"/>
      <c r="DM257" s="726"/>
      <c r="DN257" s="726"/>
      <c r="DO257" s="726"/>
      <c r="DP257" s="726"/>
      <c r="DQ257" s="726"/>
    </row>
    <row r="258" spans="1:121">
      <c r="A258" s="568"/>
      <c r="B258" s="568"/>
      <c r="C258" s="568"/>
      <c r="D258" s="568"/>
      <c r="E258" s="568"/>
      <c r="F258" s="568"/>
      <c r="G258" s="568"/>
      <c r="H258" s="568"/>
      <c r="I258" s="568"/>
      <c r="J258" s="568"/>
      <c r="K258" s="568"/>
      <c r="L258" s="568"/>
      <c r="M258" s="568"/>
      <c r="N258" s="568"/>
      <c r="O258" s="568"/>
      <c r="P258" s="568"/>
      <c r="Q258" s="568"/>
      <c r="R258" s="568"/>
      <c r="S258" s="568"/>
      <c r="T258" s="568"/>
      <c r="U258" s="568"/>
      <c r="V258" s="568"/>
      <c r="W258" s="568"/>
      <c r="X258" s="568"/>
      <c r="Y258" s="568"/>
      <c r="Z258" s="568"/>
      <c r="AA258" s="568"/>
      <c r="AB258" s="568"/>
      <c r="AC258" s="568"/>
      <c r="AD258" s="568"/>
      <c r="AE258" s="568"/>
      <c r="AF258" s="568"/>
      <c r="AG258" s="568"/>
      <c r="AH258" s="568"/>
      <c r="AI258" s="568"/>
      <c r="AJ258" s="568"/>
      <c r="AK258" s="568"/>
      <c r="AL258" s="568"/>
      <c r="AM258" s="568"/>
      <c r="AN258" s="568"/>
      <c r="AO258" s="568"/>
      <c r="AP258" s="568"/>
      <c r="AQ258" s="568"/>
      <c r="AR258" s="568"/>
      <c r="AS258" s="568"/>
      <c r="AT258" s="568"/>
      <c r="AU258" s="568"/>
      <c r="AV258" s="568"/>
      <c r="AW258" s="568"/>
      <c r="AX258" s="568"/>
      <c r="AY258" s="568"/>
      <c r="AZ258" s="568"/>
      <c r="BA258" s="568"/>
      <c r="BB258" s="568"/>
      <c r="BC258" s="568"/>
      <c r="BD258" s="568"/>
      <c r="BE258" s="568"/>
      <c r="BF258" s="568"/>
      <c r="BG258" s="568"/>
      <c r="BH258" s="568"/>
      <c r="BI258" s="568"/>
      <c r="BJ258" s="568"/>
      <c r="BK258" s="568"/>
      <c r="BL258" s="568"/>
      <c r="BM258" s="568"/>
      <c r="BN258" s="568"/>
      <c r="BO258" s="568"/>
      <c r="BP258" s="568"/>
      <c r="BQ258" s="568"/>
      <c r="BR258" s="568"/>
      <c r="BS258" s="568"/>
      <c r="BT258" s="568"/>
      <c r="BU258" s="568"/>
      <c r="BV258" s="568"/>
      <c r="BW258" s="568"/>
      <c r="BX258" s="568"/>
      <c r="BY258" s="568"/>
      <c r="BZ258" s="568"/>
      <c r="CA258" s="568"/>
      <c r="CB258" s="568"/>
      <c r="CC258" s="726"/>
      <c r="CD258" s="726"/>
      <c r="CE258" s="726"/>
      <c r="CF258" s="726"/>
      <c r="CG258" s="726"/>
      <c r="CH258" s="726"/>
      <c r="CI258" s="726"/>
      <c r="CJ258" s="726"/>
      <c r="CK258" s="726"/>
      <c r="CL258" s="726"/>
      <c r="CM258" s="726"/>
      <c r="CN258" s="726"/>
      <c r="CO258" s="726"/>
      <c r="CP258" s="726"/>
      <c r="CQ258" s="726"/>
      <c r="CR258" s="726"/>
      <c r="CS258" s="726"/>
      <c r="CT258" s="726"/>
      <c r="CU258" s="726"/>
      <c r="CV258" s="726"/>
      <c r="CW258" s="726"/>
      <c r="CX258" s="726"/>
      <c r="CY258" s="726"/>
      <c r="CZ258" s="726"/>
      <c r="DA258" s="726"/>
      <c r="DB258" s="726"/>
      <c r="DC258" s="726"/>
      <c r="DD258" s="726"/>
      <c r="DE258" s="726"/>
      <c r="DF258" s="726"/>
      <c r="DG258" s="726"/>
      <c r="DH258" s="726"/>
      <c r="DI258" s="726"/>
      <c r="DJ258" s="726"/>
      <c r="DK258" s="726"/>
      <c r="DL258" s="726"/>
      <c r="DM258" s="726"/>
      <c r="DN258" s="726"/>
      <c r="DO258" s="726"/>
      <c r="DP258" s="726"/>
      <c r="DQ258" s="726"/>
    </row>
    <row r="259" spans="1:121" ht="1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</row>
    <row r="260" spans="1:121" ht="15">
      <c r="A260" s="389" t="s">
        <v>161</v>
      </c>
      <c r="B260" s="389"/>
      <c r="C260" s="389"/>
      <c r="D260" s="389"/>
      <c r="E260" s="389"/>
      <c r="F260" s="389"/>
      <c r="G260" s="389"/>
      <c r="H260" s="389"/>
      <c r="I260" s="389"/>
      <c r="J260" s="389"/>
      <c r="K260" s="389"/>
      <c r="L260" s="389"/>
      <c r="M260" s="389"/>
      <c r="N260" s="389"/>
      <c r="O260" s="389"/>
      <c r="P260" s="389"/>
      <c r="Q260" s="389"/>
      <c r="R260" s="389"/>
      <c r="S260" s="389"/>
      <c r="T260" s="389"/>
      <c r="U260" s="389"/>
      <c r="V260" s="389"/>
      <c r="W260" s="389"/>
      <c r="X260" s="389"/>
      <c r="Y260" s="389"/>
      <c r="Z260" s="389"/>
      <c r="AA260" s="389"/>
      <c r="AB260" s="389"/>
      <c r="AC260" s="389"/>
      <c r="AD260" s="389"/>
      <c r="AE260" s="570" t="s">
        <v>334</v>
      </c>
      <c r="AF260" s="570"/>
      <c r="AG260" s="570"/>
      <c r="AH260" s="570"/>
      <c r="AI260" s="570"/>
      <c r="AJ260" s="570"/>
      <c r="AK260" s="570"/>
      <c r="AL260" s="570"/>
      <c r="AM260" s="570"/>
      <c r="AN260" s="570"/>
      <c r="AO260" s="570"/>
      <c r="AP260" s="570"/>
      <c r="AQ260" s="570"/>
      <c r="AR260" s="570"/>
      <c r="AS260" s="570"/>
      <c r="AT260" s="570"/>
      <c r="AU260" s="570"/>
      <c r="AV260" s="570"/>
      <c r="AW260" s="570"/>
      <c r="AX260" s="570"/>
      <c r="AY260" s="570"/>
      <c r="AZ260" s="570"/>
      <c r="BA260" s="570"/>
      <c r="BB260" s="570"/>
      <c r="BC260" s="570"/>
      <c r="BD260" s="570"/>
      <c r="BE260" s="570"/>
      <c r="BF260" s="570"/>
      <c r="BG260" s="570"/>
      <c r="BH260" s="570"/>
      <c r="BI260" s="570"/>
      <c r="BJ260" s="570"/>
      <c r="BK260" s="570"/>
      <c r="BL260" s="570"/>
      <c r="BM260" s="570"/>
      <c r="BN260" s="570"/>
      <c r="BO260" s="570"/>
      <c r="BP260" s="570"/>
      <c r="BQ260" s="570"/>
      <c r="BR260" s="570"/>
      <c r="BS260" s="570"/>
      <c r="BT260" s="570"/>
      <c r="BU260" s="570"/>
      <c r="BV260" s="570"/>
      <c r="BW260" s="570"/>
      <c r="BX260" s="570"/>
      <c r="BY260" s="570"/>
      <c r="BZ260" s="570"/>
      <c r="CA260" s="570"/>
      <c r="CB260" s="570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  <c r="DA260" s="31"/>
      <c r="DB260" s="31"/>
      <c r="DC260" s="31"/>
      <c r="DD260" s="31"/>
      <c r="DE260" s="31"/>
      <c r="DF260" s="31"/>
      <c r="DG260" s="31"/>
      <c r="DH260" s="31"/>
      <c r="DI260" s="31"/>
      <c r="DJ260" s="31"/>
      <c r="DK260" s="31"/>
      <c r="DL260" s="31"/>
      <c r="DM260" s="31"/>
      <c r="DN260" s="31"/>
      <c r="DO260" s="31"/>
      <c r="DP260" s="31"/>
      <c r="DQ260" s="31"/>
    </row>
    <row r="261" spans="1:121" ht="1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1"/>
      <c r="DN261" s="31"/>
      <c r="DO261" s="31"/>
      <c r="DP261" s="31"/>
      <c r="DQ261" s="31"/>
    </row>
    <row r="262" spans="1:121" ht="15">
      <c r="A262" s="33" t="s">
        <v>162</v>
      </c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570" t="s">
        <v>209</v>
      </c>
      <c r="T262" s="570"/>
      <c r="U262" s="570"/>
      <c r="V262" s="570"/>
      <c r="W262" s="570"/>
      <c r="X262" s="570"/>
      <c r="Y262" s="570"/>
      <c r="Z262" s="570"/>
      <c r="AA262" s="570"/>
      <c r="AB262" s="570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570"/>
      <c r="AN262" s="570"/>
      <c r="AO262" s="570"/>
      <c r="AP262" s="570"/>
      <c r="AQ262" s="570"/>
      <c r="AR262" s="570"/>
      <c r="AS262" s="570"/>
      <c r="AT262" s="570"/>
      <c r="AU262" s="570"/>
      <c r="AV262" s="570"/>
      <c r="AW262" s="570"/>
      <c r="AX262" s="570"/>
      <c r="AY262" s="570"/>
      <c r="AZ262" s="570"/>
      <c r="BA262" s="570"/>
      <c r="BB262" s="570"/>
      <c r="BC262" s="570"/>
      <c r="BD262" s="570"/>
      <c r="BE262" s="570"/>
      <c r="BF262" s="570"/>
      <c r="BG262" s="570"/>
      <c r="BH262" s="570"/>
      <c r="BI262" s="570"/>
      <c r="BJ262" s="570"/>
      <c r="BK262" s="570"/>
      <c r="BL262" s="570"/>
      <c r="BM262" s="570"/>
      <c r="BN262" s="570"/>
      <c r="BO262" s="570"/>
      <c r="BP262" s="570"/>
      <c r="BQ262" s="570"/>
      <c r="BR262" s="570"/>
      <c r="BS262" s="570"/>
      <c r="BT262" s="570"/>
      <c r="BU262" s="570"/>
      <c r="BV262" s="570"/>
      <c r="BW262" s="570"/>
      <c r="BX262" s="570"/>
      <c r="BY262" s="570"/>
      <c r="BZ262" s="570"/>
      <c r="CA262" s="570"/>
      <c r="CB262" s="570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31"/>
      <c r="DM262" s="31"/>
      <c r="DN262" s="31"/>
      <c r="DO262" s="31"/>
      <c r="DP262" s="31"/>
      <c r="DQ262" s="31"/>
    </row>
    <row r="263" spans="1:121" ht="1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</row>
    <row r="264" spans="1:121" ht="15">
      <c r="A264" s="33" t="s">
        <v>164</v>
      </c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1081" t="s">
        <v>335</v>
      </c>
      <c r="AI264" s="1081"/>
      <c r="AJ264" s="1081"/>
      <c r="AK264" s="1081"/>
      <c r="AL264" s="1081"/>
      <c r="AM264" s="1081"/>
      <c r="AN264" s="1081"/>
      <c r="AO264" s="1081"/>
      <c r="AP264" s="1081"/>
      <c r="AQ264" s="1081"/>
      <c r="AR264" s="1081"/>
      <c r="AS264" s="1081"/>
      <c r="AT264" s="1081"/>
      <c r="AU264" s="1081"/>
      <c r="AV264" s="1081"/>
      <c r="AW264" s="1081"/>
      <c r="AX264" s="1081"/>
      <c r="AY264" s="1081"/>
      <c r="AZ264" s="1081"/>
      <c r="BA264" s="1081"/>
      <c r="BB264" s="1081"/>
      <c r="BC264" s="1081"/>
      <c r="BD264" s="1081"/>
      <c r="BE264" s="1081"/>
      <c r="BF264" s="1081"/>
      <c r="BG264" s="1081"/>
      <c r="BH264" s="1081"/>
      <c r="BI264" s="1081"/>
      <c r="BJ264" s="1081"/>
      <c r="BK264" s="1081"/>
      <c r="BL264" s="1081"/>
      <c r="BM264" s="1081"/>
      <c r="BN264" s="1081"/>
      <c r="BO264" s="1081"/>
      <c r="BP264" s="1081"/>
      <c r="BQ264" s="1081"/>
      <c r="BR264" s="1081"/>
      <c r="BS264" s="1081"/>
      <c r="BT264" s="1081"/>
      <c r="BU264" s="1081"/>
      <c r="BV264" s="1081"/>
      <c r="BW264" s="1081"/>
      <c r="BX264" s="1081"/>
      <c r="BY264" s="1081"/>
      <c r="BZ264" s="1081"/>
      <c r="CA264" s="1081"/>
      <c r="CB264" s="1081"/>
      <c r="CC264" s="1081"/>
      <c r="CD264" s="1081"/>
      <c r="CE264" s="1081"/>
      <c r="CF264" s="1081"/>
      <c r="CG264" s="1081"/>
      <c r="CH264" s="1081"/>
      <c r="CI264" s="1081"/>
      <c r="CJ264" s="1081"/>
      <c r="CK264" s="1081"/>
      <c r="CL264" s="1081"/>
      <c r="CM264" s="1081"/>
      <c r="CN264" s="1081"/>
      <c r="CO264" s="1081"/>
      <c r="CP264" s="1081"/>
      <c r="CQ264" s="1081"/>
      <c r="CR264" s="1081"/>
      <c r="CS264" s="1081"/>
      <c r="CT264" s="1081"/>
      <c r="CU264" s="1081"/>
      <c r="CV264" s="1081"/>
      <c r="CW264" s="1081"/>
      <c r="CX264" s="1081"/>
      <c r="CY264" s="1081"/>
      <c r="CZ264" s="1081"/>
      <c r="DA264" s="1081"/>
      <c r="DB264" s="1081"/>
      <c r="DC264" s="1081"/>
      <c r="DD264" s="1081"/>
      <c r="DE264" s="1081"/>
      <c r="DF264" s="1081"/>
      <c r="DG264" s="1081"/>
      <c r="DH264" s="1081"/>
      <c r="DI264" s="1081"/>
      <c r="DJ264" s="1081"/>
      <c r="DK264" s="1081"/>
      <c r="DL264" s="1081"/>
      <c r="DM264" s="1081"/>
      <c r="DN264" s="1081"/>
      <c r="DO264" s="1081"/>
      <c r="DP264" s="131"/>
      <c r="DQ264" s="131"/>
    </row>
    <row r="265" spans="1:121" ht="1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1"/>
      <c r="DN265" s="31"/>
      <c r="DO265" s="31"/>
      <c r="DP265" s="31"/>
      <c r="DQ265" s="31"/>
    </row>
    <row r="266" spans="1:121" ht="15">
      <c r="A266" s="370" t="s">
        <v>187</v>
      </c>
      <c r="B266" s="371"/>
      <c r="C266" s="371"/>
      <c r="D266" s="372"/>
      <c r="E266" s="379" t="s">
        <v>210</v>
      </c>
      <c r="F266" s="340"/>
      <c r="G266" s="340"/>
      <c r="H266" s="340"/>
      <c r="I266" s="340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/>
      <c r="T266" s="340"/>
      <c r="U266" s="340"/>
      <c r="V266" s="340"/>
      <c r="W266" s="340"/>
      <c r="X266" s="340"/>
      <c r="Y266" s="340"/>
      <c r="Z266" s="340"/>
      <c r="AA266" s="340"/>
      <c r="AB266" s="340"/>
      <c r="AC266" s="340"/>
      <c r="AD266" s="340"/>
      <c r="AE266" s="340"/>
      <c r="AF266" s="340"/>
      <c r="AG266" s="340"/>
      <c r="AH266" s="340"/>
      <c r="AI266" s="340"/>
      <c r="AJ266" s="340"/>
      <c r="AK266" s="340"/>
      <c r="AL266" s="340"/>
      <c r="AM266" s="340"/>
      <c r="AN266" s="340"/>
      <c r="AO266" s="340"/>
      <c r="AP266" s="340"/>
      <c r="AQ266" s="340"/>
      <c r="AR266" s="340"/>
      <c r="AS266" s="340"/>
      <c r="AT266" s="340"/>
      <c r="AU266" s="340"/>
      <c r="AV266" s="340"/>
      <c r="AW266" s="491" t="s">
        <v>231</v>
      </c>
      <c r="AX266" s="492"/>
      <c r="AY266" s="492"/>
      <c r="AZ266" s="492"/>
      <c r="BA266" s="492"/>
      <c r="BB266" s="492"/>
      <c r="BC266" s="492"/>
      <c r="BD266" s="492"/>
      <c r="BE266" s="492"/>
      <c r="BF266" s="492"/>
      <c r="BG266" s="379" t="s">
        <v>232</v>
      </c>
      <c r="BH266" s="493"/>
      <c r="BI266" s="493"/>
      <c r="BJ266" s="493"/>
      <c r="BK266" s="493"/>
      <c r="BL266" s="493"/>
      <c r="BM266" s="493"/>
      <c r="BN266" s="493"/>
      <c r="BO266" s="493"/>
      <c r="BP266" s="493"/>
      <c r="BQ266" s="493"/>
      <c r="BR266" s="493"/>
      <c r="BS266" s="493"/>
      <c r="BT266" s="493"/>
      <c r="BU266" s="493"/>
      <c r="BV266" s="493"/>
      <c r="BW266" s="493"/>
      <c r="BX266" s="493"/>
      <c r="BY266" s="493"/>
      <c r="BZ266" s="493"/>
      <c r="CA266" s="493"/>
      <c r="CB266" s="493"/>
      <c r="CC266" s="536"/>
      <c r="CD266" s="536"/>
      <c r="CE266" s="536"/>
      <c r="CF266" s="536"/>
      <c r="CG266" s="536"/>
      <c r="CH266" s="536"/>
      <c r="CI266" s="536"/>
      <c r="CJ266" s="536"/>
      <c r="CK266" s="536"/>
      <c r="CL266" s="536"/>
      <c r="CM266" s="536"/>
      <c r="CN266" s="536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  <c r="DA266" s="31"/>
      <c r="DB266" s="31"/>
      <c r="DC266" s="31"/>
      <c r="DD266" s="31"/>
      <c r="DE266" s="31"/>
      <c r="DF266" s="31"/>
      <c r="DG266" s="31"/>
      <c r="DH266" s="31"/>
      <c r="DI266" s="31"/>
      <c r="DJ266" s="31"/>
      <c r="DK266" s="31"/>
      <c r="DL266" s="31"/>
      <c r="DM266" s="31"/>
      <c r="DN266" s="31"/>
      <c r="DO266" s="31"/>
      <c r="DP266" s="31"/>
      <c r="DQ266" s="31"/>
    </row>
    <row r="267" spans="1:121" ht="24.75" customHeight="1">
      <c r="A267" s="373"/>
      <c r="B267" s="374"/>
      <c r="C267" s="374"/>
      <c r="D267" s="375"/>
      <c r="E267" s="340"/>
      <c r="F267" s="340"/>
      <c r="G267" s="340"/>
      <c r="H267" s="340"/>
      <c r="I267" s="340"/>
      <c r="J267" s="340"/>
      <c r="K267" s="340"/>
      <c r="L267" s="340"/>
      <c r="M267" s="340"/>
      <c r="N267" s="340"/>
      <c r="O267" s="340"/>
      <c r="P267" s="340"/>
      <c r="Q267" s="340"/>
      <c r="R267" s="340"/>
      <c r="S267" s="340"/>
      <c r="T267" s="340"/>
      <c r="U267" s="340"/>
      <c r="V267" s="340"/>
      <c r="W267" s="340"/>
      <c r="X267" s="340"/>
      <c r="Y267" s="340"/>
      <c r="Z267" s="340"/>
      <c r="AA267" s="340"/>
      <c r="AB267" s="340"/>
      <c r="AC267" s="340"/>
      <c r="AD267" s="340"/>
      <c r="AE267" s="340"/>
      <c r="AF267" s="340"/>
      <c r="AG267" s="340"/>
      <c r="AH267" s="340"/>
      <c r="AI267" s="340"/>
      <c r="AJ267" s="340"/>
      <c r="AK267" s="340"/>
      <c r="AL267" s="340"/>
      <c r="AM267" s="340"/>
      <c r="AN267" s="340"/>
      <c r="AO267" s="340"/>
      <c r="AP267" s="340"/>
      <c r="AQ267" s="340"/>
      <c r="AR267" s="340"/>
      <c r="AS267" s="340"/>
      <c r="AT267" s="340"/>
      <c r="AU267" s="340"/>
      <c r="AV267" s="340"/>
      <c r="AW267" s="492"/>
      <c r="AX267" s="492"/>
      <c r="AY267" s="492"/>
      <c r="AZ267" s="492"/>
      <c r="BA267" s="492"/>
      <c r="BB267" s="492"/>
      <c r="BC267" s="492"/>
      <c r="BD267" s="492"/>
      <c r="BE267" s="492"/>
      <c r="BF267" s="492"/>
      <c r="BG267" s="111" t="s">
        <v>273</v>
      </c>
      <c r="BH267" s="106"/>
      <c r="BI267" s="379" t="s">
        <v>276</v>
      </c>
      <c r="BJ267" s="340"/>
      <c r="BK267" s="340"/>
      <c r="BL267" s="340"/>
      <c r="BM267" s="340"/>
      <c r="BN267" s="340"/>
      <c r="BO267" s="340"/>
      <c r="BP267" s="340"/>
      <c r="BQ267" s="340"/>
      <c r="BR267" s="340"/>
      <c r="BS267" s="340"/>
      <c r="BT267" s="340"/>
      <c r="BU267" s="114"/>
      <c r="BV267" s="1078" t="s">
        <v>274</v>
      </c>
      <c r="BW267" s="1079"/>
      <c r="BX267" s="1079"/>
      <c r="BY267" s="1079"/>
      <c r="BZ267" s="1079"/>
      <c r="CA267" s="1079"/>
      <c r="CB267" s="1079"/>
      <c r="CC267" s="1079"/>
      <c r="CD267" s="1079"/>
      <c r="CE267" s="1079"/>
      <c r="CF267" s="1079"/>
      <c r="CG267" s="1079"/>
      <c r="CH267" s="1079"/>
      <c r="CI267" s="1079"/>
      <c r="CJ267" s="1079"/>
      <c r="CK267" s="1079"/>
      <c r="CL267" s="1079"/>
      <c r="CM267" s="1079"/>
      <c r="CN267" s="1079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31"/>
      <c r="DM267" s="31"/>
      <c r="DN267" s="31"/>
      <c r="DO267" s="31"/>
      <c r="DP267" s="31"/>
      <c r="DQ267" s="31"/>
    </row>
    <row r="268" spans="1:121" ht="15">
      <c r="A268" s="373"/>
      <c r="B268" s="374"/>
      <c r="C268" s="374"/>
      <c r="D268" s="375"/>
      <c r="E268" s="340"/>
      <c r="F268" s="340"/>
      <c r="G268" s="340"/>
      <c r="H268" s="340"/>
      <c r="I268" s="340"/>
      <c r="J268" s="340"/>
      <c r="K268" s="340"/>
      <c r="L268" s="340"/>
      <c r="M268" s="340"/>
      <c r="N268" s="340"/>
      <c r="O268" s="340"/>
      <c r="P268" s="340"/>
      <c r="Q268" s="340"/>
      <c r="R268" s="340"/>
      <c r="S268" s="340"/>
      <c r="T268" s="340"/>
      <c r="U268" s="340"/>
      <c r="V268" s="340"/>
      <c r="W268" s="340"/>
      <c r="X268" s="340"/>
      <c r="Y268" s="340"/>
      <c r="Z268" s="340"/>
      <c r="AA268" s="340"/>
      <c r="AB268" s="340"/>
      <c r="AC268" s="340"/>
      <c r="AD268" s="340"/>
      <c r="AE268" s="340"/>
      <c r="AF268" s="340"/>
      <c r="AG268" s="340"/>
      <c r="AH268" s="340"/>
      <c r="AI268" s="340"/>
      <c r="AJ268" s="340"/>
      <c r="AK268" s="340"/>
      <c r="AL268" s="340"/>
      <c r="AM268" s="340"/>
      <c r="AN268" s="340"/>
      <c r="AO268" s="340"/>
      <c r="AP268" s="340"/>
      <c r="AQ268" s="340"/>
      <c r="AR268" s="340"/>
      <c r="AS268" s="340"/>
      <c r="AT268" s="340"/>
      <c r="AU268" s="340"/>
      <c r="AV268" s="340"/>
      <c r="AW268" s="492"/>
      <c r="AX268" s="492"/>
      <c r="AY268" s="492"/>
      <c r="AZ268" s="492"/>
      <c r="BA268" s="492"/>
      <c r="BB268" s="492"/>
      <c r="BC268" s="492"/>
      <c r="BD268" s="492"/>
      <c r="BE268" s="492"/>
      <c r="BF268" s="492"/>
      <c r="BG268" s="106"/>
      <c r="BH268" s="106"/>
      <c r="BI268" s="340"/>
      <c r="BJ268" s="340"/>
      <c r="BK268" s="340"/>
      <c r="BL268" s="340"/>
      <c r="BM268" s="340"/>
      <c r="BN268" s="340"/>
      <c r="BO268" s="340"/>
      <c r="BP268" s="340"/>
      <c r="BQ268" s="340"/>
      <c r="BR268" s="340"/>
      <c r="BS268" s="340"/>
      <c r="BT268" s="340"/>
      <c r="BU268" s="114"/>
      <c r="BV268" s="1007" t="s">
        <v>485</v>
      </c>
      <c r="BW268" s="536"/>
      <c r="BX268" s="536"/>
      <c r="BY268" s="536"/>
      <c r="BZ268" s="536"/>
      <c r="CA268" s="536"/>
      <c r="CB268" s="536"/>
      <c r="CC268" s="536"/>
      <c r="CD268" s="536"/>
      <c r="CE268" s="423" t="s">
        <v>518</v>
      </c>
      <c r="CF268" s="862"/>
      <c r="CG268" s="862"/>
      <c r="CH268" s="862"/>
      <c r="CI268" s="862"/>
      <c r="CJ268" s="862"/>
      <c r="CK268" s="862"/>
      <c r="CL268" s="862"/>
      <c r="CM268" s="862"/>
      <c r="CN268" s="862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  <c r="DN268" s="31"/>
      <c r="DO268" s="31"/>
      <c r="DP268" s="31"/>
      <c r="DQ268" s="31"/>
    </row>
    <row r="269" spans="1:121" ht="15">
      <c r="A269" s="376"/>
      <c r="B269" s="377"/>
      <c r="C269" s="377"/>
      <c r="D269" s="378"/>
      <c r="E269" s="340"/>
      <c r="F269" s="340"/>
      <c r="G269" s="340"/>
      <c r="H269" s="340"/>
      <c r="I269" s="340"/>
      <c r="J269" s="340"/>
      <c r="K269" s="340"/>
      <c r="L269" s="340"/>
      <c r="M269" s="340"/>
      <c r="N269" s="340"/>
      <c r="O269" s="340"/>
      <c r="P269" s="340"/>
      <c r="Q269" s="340"/>
      <c r="R269" s="340"/>
      <c r="S269" s="340"/>
      <c r="T269" s="340"/>
      <c r="U269" s="340"/>
      <c r="V269" s="340"/>
      <c r="W269" s="340"/>
      <c r="X269" s="340"/>
      <c r="Y269" s="340"/>
      <c r="Z269" s="340"/>
      <c r="AA269" s="340"/>
      <c r="AB269" s="340"/>
      <c r="AC269" s="340"/>
      <c r="AD269" s="340"/>
      <c r="AE269" s="340"/>
      <c r="AF269" s="340"/>
      <c r="AG269" s="340"/>
      <c r="AH269" s="340"/>
      <c r="AI269" s="340"/>
      <c r="AJ269" s="340"/>
      <c r="AK269" s="340"/>
      <c r="AL269" s="340"/>
      <c r="AM269" s="340"/>
      <c r="AN269" s="340"/>
      <c r="AO269" s="340"/>
      <c r="AP269" s="340"/>
      <c r="AQ269" s="340"/>
      <c r="AR269" s="340"/>
      <c r="AS269" s="340"/>
      <c r="AT269" s="340"/>
      <c r="AU269" s="340"/>
      <c r="AV269" s="340"/>
      <c r="AW269" s="492"/>
      <c r="AX269" s="492"/>
      <c r="AY269" s="492"/>
      <c r="AZ269" s="492"/>
      <c r="BA269" s="492"/>
      <c r="BB269" s="492"/>
      <c r="BC269" s="492"/>
      <c r="BD269" s="492"/>
      <c r="BE269" s="492"/>
      <c r="BF269" s="492"/>
      <c r="BG269" s="106"/>
      <c r="BH269" s="106"/>
      <c r="BI269" s="340"/>
      <c r="BJ269" s="340"/>
      <c r="BK269" s="340"/>
      <c r="BL269" s="340"/>
      <c r="BM269" s="340"/>
      <c r="BN269" s="340"/>
      <c r="BO269" s="340"/>
      <c r="BP269" s="340"/>
      <c r="BQ269" s="340"/>
      <c r="BR269" s="340"/>
      <c r="BS269" s="340"/>
      <c r="BT269" s="340"/>
      <c r="BU269" s="106"/>
      <c r="BV269" s="536"/>
      <c r="BW269" s="536"/>
      <c r="BX269" s="536"/>
      <c r="BY269" s="536"/>
      <c r="BZ269" s="536"/>
      <c r="CA269" s="536"/>
      <c r="CB269" s="536"/>
      <c r="CC269" s="536"/>
      <c r="CD269" s="536"/>
      <c r="CE269" s="862"/>
      <c r="CF269" s="862"/>
      <c r="CG269" s="862"/>
      <c r="CH269" s="862"/>
      <c r="CI269" s="862"/>
      <c r="CJ269" s="862"/>
      <c r="CK269" s="862"/>
      <c r="CL269" s="862"/>
      <c r="CM269" s="862"/>
      <c r="CN269" s="862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</row>
    <row r="270" spans="1:121" ht="15">
      <c r="A270" s="346">
        <v>1</v>
      </c>
      <c r="B270" s="346"/>
      <c r="C270" s="346"/>
      <c r="D270" s="346"/>
      <c r="E270" s="471">
        <v>2</v>
      </c>
      <c r="F270" s="472"/>
      <c r="G270" s="472"/>
      <c r="H270" s="472"/>
      <c r="I270" s="472"/>
      <c r="J270" s="472"/>
      <c r="K270" s="472"/>
      <c r="L270" s="472"/>
      <c r="M270" s="472"/>
      <c r="N270" s="472"/>
      <c r="O270" s="472"/>
      <c r="P270" s="472"/>
      <c r="Q270" s="472"/>
      <c r="R270" s="472"/>
      <c r="S270" s="472"/>
      <c r="T270" s="472"/>
      <c r="U270" s="472"/>
      <c r="V270" s="472"/>
      <c r="W270" s="472"/>
      <c r="X270" s="472"/>
      <c r="Y270" s="472"/>
      <c r="Z270" s="472"/>
      <c r="AA270" s="472"/>
      <c r="AB270" s="472"/>
      <c r="AC270" s="472"/>
      <c r="AD270" s="472"/>
      <c r="AE270" s="472"/>
      <c r="AF270" s="472"/>
      <c r="AG270" s="472"/>
      <c r="AH270" s="472"/>
      <c r="AI270" s="472"/>
      <c r="AJ270" s="472"/>
      <c r="AK270" s="472"/>
      <c r="AL270" s="472"/>
      <c r="AM270" s="472"/>
      <c r="AN270" s="472"/>
      <c r="AO270" s="472"/>
      <c r="AP270" s="472"/>
      <c r="AQ270" s="472"/>
      <c r="AR270" s="472"/>
      <c r="AS270" s="472"/>
      <c r="AT270" s="472"/>
      <c r="AU270" s="472"/>
      <c r="AV270" s="472"/>
      <c r="AW270" s="473">
        <v>3</v>
      </c>
      <c r="AX270" s="406"/>
      <c r="AY270" s="406"/>
      <c r="AZ270" s="406"/>
      <c r="BA270" s="406"/>
      <c r="BB270" s="406"/>
      <c r="BC270" s="406"/>
      <c r="BD270" s="406"/>
      <c r="BE270" s="406"/>
      <c r="BF270" s="406"/>
      <c r="BG270" s="66">
        <v>4</v>
      </c>
      <c r="BH270" s="67"/>
      <c r="BI270" s="361">
        <v>5</v>
      </c>
      <c r="BJ270" s="513"/>
      <c r="BK270" s="513"/>
      <c r="BL270" s="513"/>
      <c r="BM270" s="513"/>
      <c r="BN270" s="513"/>
      <c r="BO270" s="513"/>
      <c r="BP270" s="513"/>
      <c r="BQ270" s="513"/>
      <c r="BR270" s="513"/>
      <c r="BS270" s="513"/>
      <c r="BT270" s="753"/>
      <c r="BU270" s="67"/>
      <c r="BV270" s="346">
        <v>6</v>
      </c>
      <c r="BW270" s="536"/>
      <c r="BX270" s="536"/>
      <c r="BY270" s="536"/>
      <c r="BZ270" s="536"/>
      <c r="CA270" s="536"/>
      <c r="CB270" s="536"/>
      <c r="CC270" s="536"/>
      <c r="CD270" s="536"/>
      <c r="CE270" s="473">
        <v>7</v>
      </c>
      <c r="CF270" s="1080"/>
      <c r="CG270" s="1080"/>
      <c r="CH270" s="1080"/>
      <c r="CI270" s="1080"/>
      <c r="CJ270" s="1080"/>
      <c r="CK270" s="1080"/>
      <c r="CL270" s="1080"/>
      <c r="CM270" s="1080"/>
      <c r="CN270" s="1080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  <c r="DN270" s="31"/>
      <c r="DO270" s="31"/>
      <c r="DP270" s="31"/>
      <c r="DQ270" s="31"/>
    </row>
    <row r="271" spans="1:121" ht="24" customHeight="1">
      <c r="A271" s="384">
        <v>1</v>
      </c>
      <c r="B271" s="384"/>
      <c r="C271" s="384"/>
      <c r="D271" s="384"/>
      <c r="E271" s="459" t="s">
        <v>211</v>
      </c>
      <c r="F271" s="460"/>
      <c r="G271" s="460"/>
      <c r="H271" s="460"/>
      <c r="I271" s="460"/>
      <c r="J271" s="460"/>
      <c r="K271" s="460"/>
      <c r="L271" s="460"/>
      <c r="M271" s="460"/>
      <c r="N271" s="460"/>
      <c r="O271" s="460"/>
      <c r="P271" s="460"/>
      <c r="Q271" s="460"/>
      <c r="R271" s="460"/>
      <c r="S271" s="460"/>
      <c r="T271" s="460"/>
      <c r="U271" s="460"/>
      <c r="V271" s="460"/>
      <c r="W271" s="460"/>
      <c r="X271" s="460"/>
      <c r="Y271" s="460"/>
      <c r="Z271" s="460"/>
      <c r="AA271" s="460"/>
      <c r="AB271" s="460"/>
      <c r="AC271" s="460"/>
      <c r="AD271" s="460"/>
      <c r="AE271" s="460"/>
      <c r="AF271" s="460"/>
      <c r="AG271" s="460"/>
      <c r="AH271" s="460"/>
      <c r="AI271" s="460"/>
      <c r="AJ271" s="460"/>
      <c r="AK271" s="460"/>
      <c r="AL271" s="460"/>
      <c r="AM271" s="460"/>
      <c r="AN271" s="460"/>
      <c r="AO271" s="460"/>
      <c r="AP271" s="460"/>
      <c r="AQ271" s="460"/>
      <c r="AR271" s="460"/>
      <c r="AS271" s="460"/>
      <c r="AT271" s="460"/>
      <c r="AU271" s="460"/>
      <c r="AV271" s="461"/>
      <c r="AW271" s="407">
        <f>CV255</f>
        <v>36169.050000000003</v>
      </c>
      <c r="AX271" s="349"/>
      <c r="AY271" s="349"/>
      <c r="AZ271" s="349"/>
      <c r="BA271" s="349"/>
      <c r="BB271" s="349"/>
      <c r="BC271" s="349"/>
      <c r="BD271" s="349"/>
      <c r="BE271" s="349" t="s">
        <v>5</v>
      </c>
      <c r="BF271" s="349"/>
      <c r="BG271" s="124"/>
      <c r="BH271" s="125"/>
      <c r="BI271" s="537">
        <f>BI273+BI274+BI275</f>
        <v>7957.19</v>
      </c>
      <c r="BJ271" s="538"/>
      <c r="BK271" s="538"/>
      <c r="BL271" s="538"/>
      <c r="BM271" s="538"/>
      <c r="BN271" s="538"/>
      <c r="BO271" s="538"/>
      <c r="BP271" s="538"/>
      <c r="BQ271" s="538"/>
      <c r="BR271" s="538"/>
      <c r="BS271" s="538"/>
      <c r="BT271" s="539"/>
      <c r="BU271" s="125"/>
      <c r="BV271" s="349">
        <v>0</v>
      </c>
      <c r="BW271" s="349"/>
      <c r="BX271" s="349"/>
      <c r="BY271" s="349"/>
      <c r="BZ271" s="349"/>
      <c r="CA271" s="349"/>
      <c r="CB271" s="349"/>
      <c r="CC271" s="349"/>
      <c r="CD271" s="349"/>
      <c r="CE271" s="407">
        <v>0</v>
      </c>
      <c r="CF271" s="349"/>
      <c r="CG271" s="349"/>
      <c r="CH271" s="349"/>
      <c r="CI271" s="349"/>
      <c r="CJ271" s="349"/>
      <c r="CK271" s="349"/>
      <c r="CL271" s="349"/>
      <c r="CM271" s="349"/>
      <c r="CN271" s="349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1"/>
      <c r="DG271" s="31"/>
      <c r="DH271" s="31"/>
      <c r="DI271" s="31"/>
      <c r="DJ271" s="31"/>
      <c r="DK271" s="31"/>
      <c r="DL271" s="31"/>
      <c r="DM271" s="31"/>
      <c r="DN271" s="31"/>
      <c r="DO271" s="31"/>
      <c r="DP271" s="31"/>
      <c r="DQ271" s="31"/>
    </row>
    <row r="272" spans="1:121" ht="15">
      <c r="A272" s="424" t="s">
        <v>98</v>
      </c>
      <c r="B272" s="425"/>
      <c r="C272" s="425"/>
      <c r="D272" s="426"/>
      <c r="E272" s="459" t="s">
        <v>30</v>
      </c>
      <c r="F272" s="460"/>
      <c r="G272" s="460"/>
      <c r="H272" s="460"/>
      <c r="I272" s="460"/>
      <c r="J272" s="460"/>
      <c r="K272" s="460"/>
      <c r="L272" s="460"/>
      <c r="M272" s="460"/>
      <c r="N272" s="460"/>
      <c r="O272" s="460"/>
      <c r="P272" s="460"/>
      <c r="Q272" s="460"/>
      <c r="R272" s="460"/>
      <c r="S272" s="460"/>
      <c r="T272" s="460"/>
      <c r="U272" s="460"/>
      <c r="V272" s="460"/>
      <c r="W272" s="460"/>
      <c r="X272" s="460"/>
      <c r="Y272" s="460"/>
      <c r="Z272" s="460"/>
      <c r="AA272" s="460"/>
      <c r="AB272" s="460"/>
      <c r="AC272" s="460"/>
      <c r="AD272" s="460"/>
      <c r="AE272" s="460"/>
      <c r="AF272" s="460"/>
      <c r="AG272" s="460"/>
      <c r="AH272" s="460"/>
      <c r="AI272" s="460"/>
      <c r="AJ272" s="460"/>
      <c r="AK272" s="460"/>
      <c r="AL272" s="460"/>
      <c r="AM272" s="460"/>
      <c r="AN272" s="460"/>
      <c r="AO272" s="460"/>
      <c r="AP272" s="460"/>
      <c r="AQ272" s="460"/>
      <c r="AR272" s="460"/>
      <c r="AS272" s="460"/>
      <c r="AT272" s="460"/>
      <c r="AU272" s="460"/>
      <c r="AV272" s="461"/>
      <c r="AW272" s="554"/>
      <c r="AX272" s="538"/>
      <c r="AY272" s="538"/>
      <c r="AZ272" s="538"/>
      <c r="BA272" s="538"/>
      <c r="BB272" s="538"/>
      <c r="BC272" s="538"/>
      <c r="BD272" s="538"/>
      <c r="BE272" s="538"/>
      <c r="BF272" s="539"/>
      <c r="BG272" s="124"/>
      <c r="BH272" s="125"/>
      <c r="BI272" s="537"/>
      <c r="BJ272" s="538"/>
      <c r="BK272" s="538"/>
      <c r="BL272" s="538"/>
      <c r="BM272" s="538"/>
      <c r="BN272" s="538"/>
      <c r="BO272" s="538"/>
      <c r="BP272" s="538"/>
      <c r="BQ272" s="538"/>
      <c r="BR272" s="538"/>
      <c r="BS272" s="538"/>
      <c r="BT272" s="539"/>
      <c r="BU272" s="125"/>
      <c r="BV272" s="349"/>
      <c r="BW272" s="349"/>
      <c r="BX272" s="349"/>
      <c r="BY272" s="349"/>
      <c r="BZ272" s="349"/>
      <c r="CA272" s="349"/>
      <c r="CB272" s="349"/>
      <c r="CC272" s="349"/>
      <c r="CD272" s="349"/>
      <c r="CE272" s="407"/>
      <c r="CF272" s="349"/>
      <c r="CG272" s="349"/>
      <c r="CH272" s="349"/>
      <c r="CI272" s="349"/>
      <c r="CJ272" s="349"/>
      <c r="CK272" s="349"/>
      <c r="CL272" s="349"/>
      <c r="CM272" s="349"/>
      <c r="CN272" s="349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  <c r="DA272" s="31"/>
      <c r="DB272" s="31"/>
      <c r="DC272" s="31"/>
      <c r="DD272" s="31"/>
      <c r="DE272" s="31"/>
      <c r="DF272" s="31"/>
      <c r="DG272" s="31"/>
      <c r="DH272" s="31"/>
      <c r="DI272" s="31"/>
      <c r="DJ272" s="31"/>
      <c r="DK272" s="31"/>
      <c r="DL272" s="31"/>
      <c r="DM272" s="31"/>
      <c r="DN272" s="31"/>
      <c r="DO272" s="31"/>
      <c r="DP272" s="31"/>
      <c r="DQ272" s="31"/>
    </row>
    <row r="273" spans="1:121" ht="15">
      <c r="A273" s="427"/>
      <c r="B273" s="428"/>
      <c r="C273" s="428"/>
      <c r="D273" s="429"/>
      <c r="E273" s="459" t="s">
        <v>233</v>
      </c>
      <c r="F273" s="460"/>
      <c r="G273" s="460"/>
      <c r="H273" s="460"/>
      <c r="I273" s="460"/>
      <c r="J273" s="460"/>
      <c r="K273" s="460"/>
      <c r="L273" s="460"/>
      <c r="M273" s="460"/>
      <c r="N273" s="460"/>
      <c r="O273" s="460"/>
      <c r="P273" s="460"/>
      <c r="Q273" s="460"/>
      <c r="R273" s="460"/>
      <c r="S273" s="460"/>
      <c r="T273" s="460"/>
      <c r="U273" s="460"/>
      <c r="V273" s="460"/>
      <c r="W273" s="460"/>
      <c r="X273" s="460"/>
      <c r="Y273" s="460"/>
      <c r="Z273" s="460"/>
      <c r="AA273" s="460"/>
      <c r="AB273" s="460"/>
      <c r="AC273" s="460"/>
      <c r="AD273" s="460"/>
      <c r="AE273" s="460"/>
      <c r="AF273" s="460"/>
      <c r="AG273" s="460"/>
      <c r="AH273" s="460"/>
      <c r="AI273" s="460"/>
      <c r="AJ273" s="460"/>
      <c r="AK273" s="460"/>
      <c r="AL273" s="460"/>
      <c r="AM273" s="460"/>
      <c r="AN273" s="460"/>
      <c r="AO273" s="460"/>
      <c r="AP273" s="460"/>
      <c r="AQ273" s="460"/>
      <c r="AR273" s="460"/>
      <c r="AS273" s="460"/>
      <c r="AT273" s="460"/>
      <c r="AU273" s="460"/>
      <c r="AV273" s="461"/>
      <c r="AW273" s="554"/>
      <c r="AX273" s="538"/>
      <c r="AY273" s="538"/>
      <c r="AZ273" s="538"/>
      <c r="BA273" s="538"/>
      <c r="BB273" s="538"/>
      <c r="BC273" s="538"/>
      <c r="BD273" s="538"/>
      <c r="BE273" s="538"/>
      <c r="BF273" s="539"/>
      <c r="BG273" s="124"/>
      <c r="BH273" s="125"/>
      <c r="BI273" s="537">
        <f>ROUND(AW271*22%,2)</f>
        <v>7957.19</v>
      </c>
      <c r="BJ273" s="538"/>
      <c r="BK273" s="538"/>
      <c r="BL273" s="538"/>
      <c r="BM273" s="538"/>
      <c r="BN273" s="538"/>
      <c r="BO273" s="538"/>
      <c r="BP273" s="538"/>
      <c r="BQ273" s="538"/>
      <c r="BR273" s="538"/>
      <c r="BS273" s="538"/>
      <c r="BT273" s="539"/>
      <c r="BU273" s="125"/>
      <c r="BV273" s="349">
        <v>0</v>
      </c>
      <c r="BW273" s="349"/>
      <c r="BX273" s="349"/>
      <c r="BY273" s="349"/>
      <c r="BZ273" s="349"/>
      <c r="CA273" s="349"/>
      <c r="CB273" s="349"/>
      <c r="CC273" s="349"/>
      <c r="CD273" s="349"/>
      <c r="CE273" s="407">
        <v>0</v>
      </c>
      <c r="CF273" s="349"/>
      <c r="CG273" s="349"/>
      <c r="CH273" s="349"/>
      <c r="CI273" s="349"/>
      <c r="CJ273" s="349"/>
      <c r="CK273" s="349"/>
      <c r="CL273" s="349"/>
      <c r="CM273" s="349"/>
      <c r="CN273" s="349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7">
        <f>BE272*22%</f>
        <v>0</v>
      </c>
      <c r="DM273" s="37"/>
      <c r="DN273" s="37"/>
      <c r="DO273" s="37"/>
      <c r="DP273" s="37"/>
      <c r="DQ273" s="31"/>
    </row>
    <row r="274" spans="1:121" ht="15">
      <c r="A274" s="454" t="s">
        <v>100</v>
      </c>
      <c r="B274" s="455"/>
      <c r="C274" s="455"/>
      <c r="D274" s="456"/>
      <c r="E274" s="384" t="s">
        <v>234</v>
      </c>
      <c r="F274" s="385"/>
      <c r="G274" s="385"/>
      <c r="H274" s="385"/>
      <c r="I274" s="385"/>
      <c r="J274" s="385"/>
      <c r="K274" s="385"/>
      <c r="L274" s="385"/>
      <c r="M274" s="385"/>
      <c r="N274" s="385"/>
      <c r="O274" s="385"/>
      <c r="P274" s="385"/>
      <c r="Q274" s="385"/>
      <c r="R274" s="385"/>
      <c r="S274" s="385"/>
      <c r="T274" s="385"/>
      <c r="U274" s="385"/>
      <c r="V274" s="385"/>
      <c r="W274" s="385"/>
      <c r="X274" s="385"/>
      <c r="Y274" s="385"/>
      <c r="Z274" s="385"/>
      <c r="AA274" s="385"/>
      <c r="AB274" s="385"/>
      <c r="AC274" s="385"/>
      <c r="AD274" s="385"/>
      <c r="AE274" s="385"/>
      <c r="AF274" s="385"/>
      <c r="AG274" s="385"/>
      <c r="AH274" s="385"/>
      <c r="AI274" s="385"/>
      <c r="AJ274" s="385"/>
      <c r="AK274" s="385"/>
      <c r="AL274" s="385"/>
      <c r="AM274" s="385"/>
      <c r="AN274" s="385"/>
      <c r="AO274" s="385"/>
      <c r="AP274" s="385"/>
      <c r="AQ274" s="385"/>
      <c r="AR274" s="385"/>
      <c r="AS274" s="385"/>
      <c r="AT274" s="385"/>
      <c r="AU274" s="385"/>
      <c r="AV274" s="385"/>
      <c r="AW274" s="554"/>
      <c r="AX274" s="538"/>
      <c r="AY274" s="538"/>
      <c r="AZ274" s="538"/>
      <c r="BA274" s="538"/>
      <c r="BB274" s="538"/>
      <c r="BC274" s="538"/>
      <c r="BD274" s="538"/>
      <c r="BE274" s="538"/>
      <c r="BF274" s="539"/>
      <c r="BG274" s="124"/>
      <c r="BH274" s="125"/>
      <c r="BI274" s="537"/>
      <c r="BJ274" s="538"/>
      <c r="BK274" s="538"/>
      <c r="BL274" s="538"/>
      <c r="BM274" s="538"/>
      <c r="BN274" s="538"/>
      <c r="BO274" s="538"/>
      <c r="BP274" s="538"/>
      <c r="BQ274" s="538"/>
      <c r="BR274" s="538"/>
      <c r="BS274" s="538"/>
      <c r="BT274" s="539"/>
      <c r="BU274" s="125"/>
      <c r="BV274" s="349"/>
      <c r="BW274" s="349"/>
      <c r="BX274" s="349"/>
      <c r="BY274" s="349"/>
      <c r="BZ274" s="349"/>
      <c r="CA274" s="349"/>
      <c r="CB274" s="349"/>
      <c r="CC274" s="349"/>
      <c r="CD274" s="349"/>
      <c r="CE274" s="407"/>
      <c r="CF274" s="349"/>
      <c r="CG274" s="349"/>
      <c r="CH274" s="349"/>
      <c r="CI274" s="349"/>
      <c r="CJ274" s="349"/>
      <c r="CK274" s="349"/>
      <c r="CL274" s="349"/>
      <c r="CM274" s="349"/>
      <c r="CN274" s="349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37"/>
      <c r="DM274" s="37"/>
      <c r="DN274" s="37"/>
      <c r="DO274" s="37"/>
      <c r="DP274" s="37"/>
      <c r="DQ274" s="31"/>
    </row>
    <row r="275" spans="1:121" ht="26.25" customHeight="1">
      <c r="A275" s="424" t="s">
        <v>102</v>
      </c>
      <c r="B275" s="425"/>
      <c r="C275" s="425"/>
      <c r="D275" s="426"/>
      <c r="E275" s="459" t="s">
        <v>277</v>
      </c>
      <c r="F275" s="460"/>
      <c r="G275" s="460"/>
      <c r="H275" s="460"/>
      <c r="I275" s="460"/>
      <c r="J275" s="460"/>
      <c r="K275" s="460"/>
      <c r="L275" s="460"/>
      <c r="M275" s="460"/>
      <c r="N275" s="460"/>
      <c r="O275" s="460"/>
      <c r="P275" s="460"/>
      <c r="Q275" s="460"/>
      <c r="R275" s="460"/>
      <c r="S275" s="460"/>
      <c r="T275" s="460"/>
      <c r="U275" s="460"/>
      <c r="V275" s="460"/>
      <c r="W275" s="460"/>
      <c r="X275" s="460"/>
      <c r="Y275" s="460"/>
      <c r="Z275" s="460"/>
      <c r="AA275" s="460"/>
      <c r="AB275" s="460"/>
      <c r="AC275" s="460"/>
      <c r="AD275" s="460"/>
      <c r="AE275" s="460"/>
      <c r="AF275" s="460"/>
      <c r="AG275" s="460"/>
      <c r="AH275" s="460"/>
      <c r="AI275" s="460"/>
      <c r="AJ275" s="460"/>
      <c r="AK275" s="460"/>
      <c r="AL275" s="460"/>
      <c r="AM275" s="460"/>
      <c r="AN275" s="460"/>
      <c r="AO275" s="460"/>
      <c r="AP275" s="460"/>
      <c r="AQ275" s="460"/>
      <c r="AR275" s="460"/>
      <c r="AS275" s="460"/>
      <c r="AT275" s="460"/>
      <c r="AU275" s="460"/>
      <c r="AV275" s="461"/>
      <c r="AW275" s="407"/>
      <c r="AX275" s="349"/>
      <c r="AY275" s="349"/>
      <c r="AZ275" s="349"/>
      <c r="BA275" s="349"/>
      <c r="BB275" s="349"/>
      <c r="BC275" s="349"/>
      <c r="BD275" s="349"/>
      <c r="BE275" s="349"/>
      <c r="BF275" s="349"/>
      <c r="BG275" s="124"/>
      <c r="BH275" s="125"/>
      <c r="BI275" s="537"/>
      <c r="BJ275" s="538"/>
      <c r="BK275" s="538"/>
      <c r="BL275" s="538"/>
      <c r="BM275" s="538"/>
      <c r="BN275" s="538"/>
      <c r="BO275" s="538"/>
      <c r="BP275" s="538"/>
      <c r="BQ275" s="538"/>
      <c r="BR275" s="538"/>
      <c r="BS275" s="538"/>
      <c r="BT275" s="539"/>
      <c r="BU275" s="125"/>
      <c r="BV275" s="349"/>
      <c r="BW275" s="349"/>
      <c r="BX275" s="349"/>
      <c r="BY275" s="349"/>
      <c r="BZ275" s="349"/>
      <c r="CA275" s="349"/>
      <c r="CB275" s="349"/>
      <c r="CC275" s="349"/>
      <c r="CD275" s="349"/>
      <c r="CE275" s="407"/>
      <c r="CF275" s="349"/>
      <c r="CG275" s="349"/>
      <c r="CH275" s="349"/>
      <c r="CI275" s="349"/>
      <c r="CJ275" s="349"/>
      <c r="CK275" s="349"/>
      <c r="CL275" s="349"/>
      <c r="CM275" s="349"/>
      <c r="CN275" s="349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1"/>
      <c r="DG275" s="31"/>
      <c r="DH275" s="31"/>
      <c r="DI275" s="31"/>
      <c r="DJ275" s="31"/>
      <c r="DK275" s="31"/>
      <c r="DL275" s="37"/>
      <c r="DM275" s="37"/>
      <c r="DN275" s="37"/>
      <c r="DO275" s="37"/>
      <c r="DP275" s="37"/>
      <c r="DQ275" s="31"/>
    </row>
    <row r="276" spans="1:121" ht="24" customHeight="1">
      <c r="A276" s="424">
        <v>2</v>
      </c>
      <c r="B276" s="425"/>
      <c r="C276" s="425"/>
      <c r="D276" s="426"/>
      <c r="E276" s="465" t="s">
        <v>212</v>
      </c>
      <c r="F276" s="466"/>
      <c r="G276" s="466"/>
      <c r="H276" s="466"/>
      <c r="I276" s="466"/>
      <c r="J276" s="466"/>
      <c r="K276" s="466"/>
      <c r="L276" s="466"/>
      <c r="M276" s="466"/>
      <c r="N276" s="466"/>
      <c r="O276" s="466"/>
      <c r="P276" s="466"/>
      <c r="Q276" s="466"/>
      <c r="R276" s="466"/>
      <c r="S276" s="466"/>
      <c r="T276" s="466"/>
      <c r="U276" s="466"/>
      <c r="V276" s="466"/>
      <c r="W276" s="466"/>
      <c r="X276" s="466"/>
      <c r="Y276" s="466"/>
      <c r="Z276" s="466"/>
      <c r="AA276" s="466"/>
      <c r="AB276" s="466"/>
      <c r="AC276" s="466"/>
      <c r="AD276" s="466"/>
      <c r="AE276" s="466"/>
      <c r="AF276" s="466"/>
      <c r="AG276" s="466"/>
      <c r="AH276" s="466"/>
      <c r="AI276" s="466"/>
      <c r="AJ276" s="466"/>
      <c r="AK276" s="466"/>
      <c r="AL276" s="466"/>
      <c r="AM276" s="466"/>
      <c r="AN276" s="466"/>
      <c r="AO276" s="466"/>
      <c r="AP276" s="466"/>
      <c r="AQ276" s="466"/>
      <c r="AR276" s="466"/>
      <c r="AS276" s="466"/>
      <c r="AT276" s="466"/>
      <c r="AU276" s="466"/>
      <c r="AV276" s="466"/>
      <c r="AW276" s="809">
        <f>AW271</f>
        <v>36169.050000000003</v>
      </c>
      <c r="AX276" s="810"/>
      <c r="AY276" s="810"/>
      <c r="AZ276" s="810"/>
      <c r="BA276" s="810"/>
      <c r="BB276" s="810"/>
      <c r="BC276" s="810"/>
      <c r="BD276" s="810"/>
      <c r="BE276" s="810"/>
      <c r="BF276" s="811"/>
      <c r="BG276" s="124"/>
      <c r="BH276" s="125"/>
      <c r="BI276" s="1075">
        <f>BI278+BI281+BI283+BI285+BI287</f>
        <v>1121.24</v>
      </c>
      <c r="BJ276" s="810"/>
      <c r="BK276" s="810"/>
      <c r="BL276" s="810"/>
      <c r="BM276" s="810"/>
      <c r="BN276" s="810"/>
      <c r="BO276" s="810"/>
      <c r="BP276" s="810"/>
      <c r="BQ276" s="810"/>
      <c r="BR276" s="810"/>
      <c r="BS276" s="810"/>
      <c r="BT276" s="811"/>
      <c r="BU276" s="125"/>
      <c r="BV276" s="1075">
        <v>0</v>
      </c>
      <c r="BW276" s="810"/>
      <c r="BX276" s="810"/>
      <c r="BY276" s="810"/>
      <c r="BZ276" s="810"/>
      <c r="CA276" s="810"/>
      <c r="CB276" s="810"/>
      <c r="CC276" s="810"/>
      <c r="CD276" s="811"/>
      <c r="CE276" s="809">
        <v>0</v>
      </c>
      <c r="CF276" s="810"/>
      <c r="CG276" s="810"/>
      <c r="CH276" s="810"/>
      <c r="CI276" s="810"/>
      <c r="CJ276" s="810"/>
      <c r="CK276" s="810"/>
      <c r="CL276" s="810"/>
      <c r="CM276" s="810"/>
      <c r="CN276" s="81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  <c r="DA276" s="31"/>
      <c r="DB276" s="31"/>
      <c r="DC276" s="31"/>
      <c r="DD276" s="31"/>
      <c r="DE276" s="31"/>
      <c r="DF276" s="31"/>
      <c r="DG276" s="31"/>
      <c r="DH276" s="31"/>
      <c r="DI276" s="31"/>
      <c r="DJ276" s="31"/>
      <c r="DK276" s="31"/>
      <c r="DL276" s="37"/>
      <c r="DM276" s="37"/>
      <c r="DN276" s="37"/>
      <c r="DO276" s="37"/>
      <c r="DP276" s="37"/>
      <c r="DQ276" s="31"/>
    </row>
    <row r="277" spans="1:121" ht="21.75" customHeight="1">
      <c r="A277" s="427"/>
      <c r="B277" s="428"/>
      <c r="C277" s="428"/>
      <c r="D277" s="429"/>
      <c r="E277" s="468" t="s">
        <v>213</v>
      </c>
      <c r="F277" s="469"/>
      <c r="G277" s="469"/>
      <c r="H277" s="469"/>
      <c r="I277" s="469"/>
      <c r="J277" s="469"/>
      <c r="K277" s="469"/>
      <c r="L277" s="469"/>
      <c r="M277" s="469"/>
      <c r="N277" s="469"/>
      <c r="O277" s="469"/>
      <c r="P277" s="469"/>
      <c r="Q277" s="469"/>
      <c r="R277" s="469"/>
      <c r="S277" s="469"/>
      <c r="T277" s="469"/>
      <c r="U277" s="469"/>
      <c r="V277" s="469"/>
      <c r="W277" s="469"/>
      <c r="X277" s="469"/>
      <c r="Y277" s="469"/>
      <c r="Z277" s="469"/>
      <c r="AA277" s="469"/>
      <c r="AB277" s="469"/>
      <c r="AC277" s="469"/>
      <c r="AD277" s="469"/>
      <c r="AE277" s="469"/>
      <c r="AF277" s="469"/>
      <c r="AG277" s="469"/>
      <c r="AH277" s="469"/>
      <c r="AI277" s="469"/>
      <c r="AJ277" s="469"/>
      <c r="AK277" s="469"/>
      <c r="AL277" s="469"/>
      <c r="AM277" s="469"/>
      <c r="AN277" s="469"/>
      <c r="AO277" s="469"/>
      <c r="AP277" s="469"/>
      <c r="AQ277" s="469"/>
      <c r="AR277" s="469"/>
      <c r="AS277" s="469"/>
      <c r="AT277" s="469"/>
      <c r="AU277" s="469"/>
      <c r="AV277" s="470"/>
      <c r="AW277" s="910"/>
      <c r="AX277" s="819"/>
      <c r="AY277" s="819"/>
      <c r="AZ277" s="819"/>
      <c r="BA277" s="819"/>
      <c r="BB277" s="819"/>
      <c r="BC277" s="819"/>
      <c r="BD277" s="819"/>
      <c r="BE277" s="819"/>
      <c r="BF277" s="820"/>
      <c r="BG277" s="124"/>
      <c r="BH277" s="125"/>
      <c r="BI277" s="910"/>
      <c r="BJ277" s="819"/>
      <c r="BK277" s="819"/>
      <c r="BL277" s="819"/>
      <c r="BM277" s="819"/>
      <c r="BN277" s="819"/>
      <c r="BO277" s="819"/>
      <c r="BP277" s="819"/>
      <c r="BQ277" s="819"/>
      <c r="BR277" s="819"/>
      <c r="BS277" s="819"/>
      <c r="BT277" s="820"/>
      <c r="BU277" s="125"/>
      <c r="BV277" s="910"/>
      <c r="BW277" s="819"/>
      <c r="BX277" s="819"/>
      <c r="BY277" s="819"/>
      <c r="BZ277" s="819"/>
      <c r="CA277" s="819"/>
      <c r="CB277" s="819"/>
      <c r="CC277" s="819"/>
      <c r="CD277" s="820"/>
      <c r="CE277" s="910"/>
      <c r="CF277" s="819"/>
      <c r="CG277" s="819"/>
      <c r="CH277" s="819"/>
      <c r="CI277" s="819"/>
      <c r="CJ277" s="819"/>
      <c r="CK277" s="819"/>
      <c r="CL277" s="819"/>
      <c r="CM277" s="819"/>
      <c r="CN277" s="820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1"/>
      <c r="DG277" s="31"/>
      <c r="DH277" s="31"/>
      <c r="DI277" s="31"/>
      <c r="DJ277" s="31"/>
      <c r="DK277" s="31"/>
      <c r="DL277" s="37"/>
      <c r="DM277" s="37"/>
      <c r="DN277" s="37"/>
      <c r="DO277" s="37"/>
      <c r="DP277" s="37"/>
      <c r="DQ277" s="31"/>
    </row>
    <row r="278" spans="1:121" ht="15">
      <c r="A278" s="424" t="s">
        <v>214</v>
      </c>
      <c r="B278" s="425"/>
      <c r="C278" s="425"/>
      <c r="D278" s="426"/>
      <c r="E278" s="430" t="s">
        <v>30</v>
      </c>
      <c r="F278" s="431"/>
      <c r="G278" s="431"/>
      <c r="H278" s="431"/>
      <c r="I278" s="431"/>
      <c r="J278" s="431"/>
      <c r="K278" s="431"/>
      <c r="L278" s="431"/>
      <c r="M278" s="431"/>
      <c r="N278" s="431"/>
      <c r="O278" s="431"/>
      <c r="P278" s="431"/>
      <c r="Q278" s="431"/>
      <c r="R278" s="431"/>
      <c r="S278" s="431"/>
      <c r="T278" s="431"/>
      <c r="U278" s="431"/>
      <c r="V278" s="431"/>
      <c r="W278" s="431"/>
      <c r="X278" s="431"/>
      <c r="Y278" s="431"/>
      <c r="Z278" s="431"/>
      <c r="AA278" s="431"/>
      <c r="AB278" s="431"/>
      <c r="AC278" s="431"/>
      <c r="AD278" s="431"/>
      <c r="AE278" s="431"/>
      <c r="AF278" s="431"/>
      <c r="AG278" s="431"/>
      <c r="AH278" s="431"/>
      <c r="AI278" s="431"/>
      <c r="AJ278" s="431"/>
      <c r="AK278" s="431"/>
      <c r="AL278" s="431"/>
      <c r="AM278" s="431"/>
      <c r="AN278" s="431"/>
      <c r="AO278" s="431"/>
      <c r="AP278" s="431"/>
      <c r="AQ278" s="431"/>
      <c r="AR278" s="431"/>
      <c r="AS278" s="431"/>
      <c r="AT278" s="431"/>
      <c r="AU278" s="431"/>
      <c r="AV278" s="432"/>
      <c r="AW278" s="809"/>
      <c r="AX278" s="810"/>
      <c r="AY278" s="810"/>
      <c r="AZ278" s="810"/>
      <c r="BA278" s="810"/>
      <c r="BB278" s="810"/>
      <c r="BC278" s="810"/>
      <c r="BD278" s="810"/>
      <c r="BE278" s="810"/>
      <c r="BF278" s="811"/>
      <c r="BG278" s="124"/>
      <c r="BH278" s="125"/>
      <c r="BI278" s="1075">
        <f>ROUND(AW276*2.9%,2)</f>
        <v>1048.9000000000001</v>
      </c>
      <c r="BJ278" s="810"/>
      <c r="BK278" s="810"/>
      <c r="BL278" s="810"/>
      <c r="BM278" s="810"/>
      <c r="BN278" s="810"/>
      <c r="BO278" s="810"/>
      <c r="BP278" s="810"/>
      <c r="BQ278" s="810"/>
      <c r="BR278" s="810"/>
      <c r="BS278" s="810"/>
      <c r="BT278" s="811"/>
      <c r="BU278" s="125"/>
      <c r="BV278" s="1075">
        <v>0</v>
      </c>
      <c r="BW278" s="810"/>
      <c r="BX278" s="810"/>
      <c r="BY278" s="810"/>
      <c r="BZ278" s="810"/>
      <c r="CA278" s="810"/>
      <c r="CB278" s="810"/>
      <c r="CC278" s="810"/>
      <c r="CD278" s="811"/>
      <c r="CE278" s="809">
        <v>0</v>
      </c>
      <c r="CF278" s="810"/>
      <c r="CG278" s="810"/>
      <c r="CH278" s="810"/>
      <c r="CI278" s="810"/>
      <c r="CJ278" s="810"/>
      <c r="CK278" s="810"/>
      <c r="CL278" s="810"/>
      <c r="CM278" s="810"/>
      <c r="CN278" s="81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  <c r="DA278" s="31"/>
      <c r="DB278" s="31"/>
      <c r="DC278" s="31"/>
      <c r="DD278" s="31"/>
      <c r="DE278" s="31"/>
      <c r="DF278" s="31"/>
      <c r="DG278" s="31"/>
      <c r="DH278" s="31"/>
      <c r="DI278" s="31"/>
      <c r="DJ278" s="31"/>
      <c r="DK278" s="31"/>
      <c r="DL278" s="37"/>
      <c r="DM278" s="37"/>
      <c r="DN278" s="37"/>
      <c r="DO278" s="37"/>
      <c r="DP278" s="37"/>
      <c r="DQ278" s="31"/>
    </row>
    <row r="279" spans="1:121" ht="23.25" customHeight="1">
      <c r="A279" s="441"/>
      <c r="B279" s="442"/>
      <c r="C279" s="442"/>
      <c r="D279" s="443"/>
      <c r="E279" s="450" t="s">
        <v>215</v>
      </c>
      <c r="F279" s="451"/>
      <c r="G279" s="451"/>
      <c r="H279" s="451"/>
      <c r="I279" s="451"/>
      <c r="J279" s="451"/>
      <c r="K279" s="451"/>
      <c r="L279" s="451"/>
      <c r="M279" s="451"/>
      <c r="N279" s="451"/>
      <c r="O279" s="451"/>
      <c r="P279" s="451"/>
      <c r="Q279" s="451"/>
      <c r="R279" s="451"/>
      <c r="S279" s="451"/>
      <c r="T279" s="451"/>
      <c r="U279" s="451"/>
      <c r="V279" s="451"/>
      <c r="W279" s="451"/>
      <c r="X279" s="451"/>
      <c r="Y279" s="451"/>
      <c r="Z279" s="451"/>
      <c r="AA279" s="451"/>
      <c r="AB279" s="451"/>
      <c r="AC279" s="451"/>
      <c r="AD279" s="451"/>
      <c r="AE279" s="451"/>
      <c r="AF279" s="451"/>
      <c r="AG279" s="451"/>
      <c r="AH279" s="451"/>
      <c r="AI279" s="451"/>
      <c r="AJ279" s="451"/>
      <c r="AK279" s="451"/>
      <c r="AL279" s="451"/>
      <c r="AM279" s="451"/>
      <c r="AN279" s="451"/>
      <c r="AO279" s="451"/>
      <c r="AP279" s="451"/>
      <c r="AQ279" s="451"/>
      <c r="AR279" s="451"/>
      <c r="AS279" s="451"/>
      <c r="AT279" s="451"/>
      <c r="AU279" s="451"/>
      <c r="AV279" s="452"/>
      <c r="AW279" s="915"/>
      <c r="AX279" s="850"/>
      <c r="AY279" s="850"/>
      <c r="AZ279" s="850"/>
      <c r="BA279" s="850"/>
      <c r="BB279" s="850"/>
      <c r="BC279" s="850"/>
      <c r="BD279" s="850"/>
      <c r="BE279" s="850"/>
      <c r="BF279" s="851"/>
      <c r="BG279" s="124"/>
      <c r="BH279" s="125"/>
      <c r="BI279" s="915"/>
      <c r="BJ279" s="850"/>
      <c r="BK279" s="850"/>
      <c r="BL279" s="850"/>
      <c r="BM279" s="850"/>
      <c r="BN279" s="850"/>
      <c r="BO279" s="850"/>
      <c r="BP279" s="850"/>
      <c r="BQ279" s="850"/>
      <c r="BR279" s="850"/>
      <c r="BS279" s="850"/>
      <c r="BT279" s="851"/>
      <c r="BU279" s="125"/>
      <c r="BV279" s="915"/>
      <c r="BW279" s="850"/>
      <c r="BX279" s="850"/>
      <c r="BY279" s="850"/>
      <c r="BZ279" s="850"/>
      <c r="CA279" s="850"/>
      <c r="CB279" s="850"/>
      <c r="CC279" s="850"/>
      <c r="CD279" s="851"/>
      <c r="CE279" s="915"/>
      <c r="CF279" s="850"/>
      <c r="CG279" s="850"/>
      <c r="CH279" s="850"/>
      <c r="CI279" s="850"/>
      <c r="CJ279" s="850"/>
      <c r="CK279" s="850"/>
      <c r="CL279" s="850"/>
      <c r="CM279" s="850"/>
      <c r="CN279" s="85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  <c r="DA279" s="31"/>
      <c r="DB279" s="31"/>
      <c r="DC279" s="31"/>
      <c r="DD279" s="31"/>
      <c r="DE279" s="31"/>
      <c r="DF279" s="31"/>
      <c r="DG279" s="31"/>
      <c r="DH279" s="31"/>
      <c r="DI279" s="31"/>
      <c r="DJ279" s="31"/>
      <c r="DK279" s="31"/>
      <c r="DL279" s="37"/>
      <c r="DM279" s="37"/>
      <c r="DN279" s="37"/>
      <c r="DO279" s="37"/>
      <c r="DP279" s="37"/>
      <c r="DQ279" s="31"/>
    </row>
    <row r="280" spans="1:121" ht="24" customHeight="1">
      <c r="A280" s="427"/>
      <c r="B280" s="428"/>
      <c r="C280" s="428"/>
      <c r="D280" s="429"/>
      <c r="E280" s="453" t="s">
        <v>216</v>
      </c>
      <c r="F280" s="440"/>
      <c r="G280" s="440"/>
      <c r="H280" s="440"/>
      <c r="I280" s="440"/>
      <c r="J280" s="440"/>
      <c r="K280" s="440"/>
      <c r="L280" s="440"/>
      <c r="M280" s="440"/>
      <c r="N280" s="440"/>
      <c r="O280" s="440"/>
      <c r="P280" s="440"/>
      <c r="Q280" s="440"/>
      <c r="R280" s="440"/>
      <c r="S280" s="440"/>
      <c r="T280" s="440"/>
      <c r="U280" s="440"/>
      <c r="V280" s="440"/>
      <c r="W280" s="440"/>
      <c r="X280" s="440"/>
      <c r="Y280" s="440"/>
      <c r="Z280" s="440"/>
      <c r="AA280" s="440"/>
      <c r="AB280" s="440"/>
      <c r="AC280" s="440"/>
      <c r="AD280" s="440"/>
      <c r="AE280" s="440"/>
      <c r="AF280" s="440"/>
      <c r="AG280" s="440"/>
      <c r="AH280" s="440"/>
      <c r="AI280" s="440"/>
      <c r="AJ280" s="440"/>
      <c r="AK280" s="440"/>
      <c r="AL280" s="440"/>
      <c r="AM280" s="440"/>
      <c r="AN280" s="440"/>
      <c r="AO280" s="440"/>
      <c r="AP280" s="440"/>
      <c r="AQ280" s="440"/>
      <c r="AR280" s="440"/>
      <c r="AS280" s="440"/>
      <c r="AT280" s="440"/>
      <c r="AU280" s="440"/>
      <c r="AV280" s="440"/>
      <c r="AW280" s="910"/>
      <c r="AX280" s="819"/>
      <c r="AY280" s="819"/>
      <c r="AZ280" s="819"/>
      <c r="BA280" s="819"/>
      <c r="BB280" s="819"/>
      <c r="BC280" s="819"/>
      <c r="BD280" s="819"/>
      <c r="BE280" s="819"/>
      <c r="BF280" s="820"/>
      <c r="BG280" s="124"/>
      <c r="BH280" s="125"/>
      <c r="BI280" s="910"/>
      <c r="BJ280" s="819"/>
      <c r="BK280" s="819"/>
      <c r="BL280" s="819"/>
      <c r="BM280" s="819"/>
      <c r="BN280" s="819"/>
      <c r="BO280" s="819"/>
      <c r="BP280" s="819"/>
      <c r="BQ280" s="819"/>
      <c r="BR280" s="819"/>
      <c r="BS280" s="819"/>
      <c r="BT280" s="820"/>
      <c r="BU280" s="125"/>
      <c r="BV280" s="910"/>
      <c r="BW280" s="819"/>
      <c r="BX280" s="819"/>
      <c r="BY280" s="819"/>
      <c r="BZ280" s="819"/>
      <c r="CA280" s="819"/>
      <c r="CB280" s="819"/>
      <c r="CC280" s="819"/>
      <c r="CD280" s="820"/>
      <c r="CE280" s="910"/>
      <c r="CF280" s="819"/>
      <c r="CG280" s="819"/>
      <c r="CH280" s="819"/>
      <c r="CI280" s="819"/>
      <c r="CJ280" s="819"/>
      <c r="CK280" s="819"/>
      <c r="CL280" s="819"/>
      <c r="CM280" s="819"/>
      <c r="CN280" s="820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  <c r="DA280" s="31"/>
      <c r="DB280" s="31"/>
      <c r="DC280" s="31"/>
      <c r="DD280" s="31"/>
      <c r="DE280" s="31"/>
      <c r="DF280" s="31"/>
      <c r="DG280" s="31"/>
      <c r="DH280" s="31"/>
      <c r="DI280" s="31"/>
      <c r="DJ280" s="31"/>
      <c r="DK280" s="31"/>
      <c r="DL280" s="37"/>
      <c r="DM280" s="37"/>
      <c r="DN280" s="37"/>
      <c r="DO280" s="37"/>
      <c r="DP280" s="37"/>
      <c r="DQ280" s="31"/>
    </row>
    <row r="281" spans="1:121" ht="25.5" customHeight="1">
      <c r="A281" s="424" t="s">
        <v>217</v>
      </c>
      <c r="B281" s="425"/>
      <c r="C281" s="425"/>
      <c r="D281" s="426"/>
      <c r="E281" s="430" t="s">
        <v>237</v>
      </c>
      <c r="F281" s="431"/>
      <c r="G281" s="431"/>
      <c r="H281" s="431"/>
      <c r="I281" s="431"/>
      <c r="J281" s="431"/>
      <c r="K281" s="431"/>
      <c r="L281" s="431"/>
      <c r="M281" s="431"/>
      <c r="N281" s="431"/>
      <c r="O281" s="431"/>
      <c r="P281" s="431"/>
      <c r="Q281" s="431"/>
      <c r="R281" s="431"/>
      <c r="S281" s="431"/>
      <c r="T281" s="431"/>
      <c r="U281" s="431"/>
      <c r="V281" s="431"/>
      <c r="W281" s="431"/>
      <c r="X281" s="431"/>
      <c r="Y281" s="431"/>
      <c r="Z281" s="431"/>
      <c r="AA281" s="431"/>
      <c r="AB281" s="431"/>
      <c r="AC281" s="431"/>
      <c r="AD281" s="431"/>
      <c r="AE281" s="431"/>
      <c r="AF281" s="431"/>
      <c r="AG281" s="431"/>
      <c r="AH281" s="431"/>
      <c r="AI281" s="431"/>
      <c r="AJ281" s="431"/>
      <c r="AK281" s="431"/>
      <c r="AL281" s="431"/>
      <c r="AM281" s="431"/>
      <c r="AN281" s="431"/>
      <c r="AO281" s="431"/>
      <c r="AP281" s="431"/>
      <c r="AQ281" s="431"/>
      <c r="AR281" s="431"/>
      <c r="AS281" s="431"/>
      <c r="AT281" s="431"/>
      <c r="AU281" s="431"/>
      <c r="AV281" s="432"/>
      <c r="AW281" s="809"/>
      <c r="AX281" s="810"/>
      <c r="AY281" s="810"/>
      <c r="AZ281" s="810"/>
      <c r="BA281" s="810"/>
      <c r="BB281" s="810"/>
      <c r="BC281" s="810"/>
      <c r="BD281" s="810"/>
      <c r="BE281" s="810"/>
      <c r="BF281" s="811"/>
      <c r="BG281" s="124"/>
      <c r="BH281" s="125"/>
      <c r="BI281" s="1075"/>
      <c r="BJ281" s="810"/>
      <c r="BK281" s="810"/>
      <c r="BL281" s="810"/>
      <c r="BM281" s="810"/>
      <c r="BN281" s="810"/>
      <c r="BO281" s="810"/>
      <c r="BP281" s="810"/>
      <c r="BQ281" s="810"/>
      <c r="BR281" s="810"/>
      <c r="BS281" s="810"/>
      <c r="BT281" s="811"/>
      <c r="BU281" s="125"/>
      <c r="BV281" s="1075"/>
      <c r="BW281" s="810"/>
      <c r="BX281" s="810"/>
      <c r="BY281" s="810"/>
      <c r="BZ281" s="810"/>
      <c r="CA281" s="810"/>
      <c r="CB281" s="810"/>
      <c r="CC281" s="810"/>
      <c r="CD281" s="811"/>
      <c r="CE281" s="809"/>
      <c r="CF281" s="810"/>
      <c r="CG281" s="810"/>
      <c r="CH281" s="810"/>
      <c r="CI281" s="810"/>
      <c r="CJ281" s="810"/>
      <c r="CK281" s="810"/>
      <c r="CL281" s="810"/>
      <c r="CM281" s="810"/>
      <c r="CN281" s="81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  <c r="DA281" s="31"/>
      <c r="DB281" s="31"/>
      <c r="DC281" s="31"/>
      <c r="DD281" s="31"/>
      <c r="DE281" s="31"/>
      <c r="DF281" s="31"/>
      <c r="DG281" s="31"/>
      <c r="DH281" s="31"/>
      <c r="DI281" s="31"/>
      <c r="DJ281" s="31"/>
      <c r="DK281" s="31"/>
      <c r="DL281" s="37">
        <f>BE279*2.9%</f>
        <v>0</v>
      </c>
      <c r="DM281" s="37"/>
      <c r="DN281" s="37"/>
      <c r="DO281" s="37"/>
      <c r="DP281" s="37"/>
      <c r="DQ281" s="31"/>
    </row>
    <row r="282" spans="1:121" ht="21.75" customHeight="1">
      <c r="A282" s="427"/>
      <c r="B282" s="428"/>
      <c r="C282" s="428"/>
      <c r="D282" s="429"/>
      <c r="E282" s="439" t="s">
        <v>238</v>
      </c>
      <c r="F282" s="440"/>
      <c r="G282" s="440"/>
      <c r="H282" s="440"/>
      <c r="I282" s="440"/>
      <c r="J282" s="440"/>
      <c r="K282" s="440"/>
      <c r="L282" s="440"/>
      <c r="M282" s="440"/>
      <c r="N282" s="440"/>
      <c r="O282" s="440"/>
      <c r="P282" s="440"/>
      <c r="Q282" s="440"/>
      <c r="R282" s="440"/>
      <c r="S282" s="440"/>
      <c r="T282" s="440"/>
      <c r="U282" s="440"/>
      <c r="V282" s="440"/>
      <c r="W282" s="440"/>
      <c r="X282" s="440"/>
      <c r="Y282" s="440"/>
      <c r="Z282" s="440"/>
      <c r="AA282" s="440"/>
      <c r="AB282" s="440"/>
      <c r="AC282" s="440"/>
      <c r="AD282" s="440"/>
      <c r="AE282" s="440"/>
      <c r="AF282" s="440"/>
      <c r="AG282" s="440"/>
      <c r="AH282" s="440"/>
      <c r="AI282" s="440"/>
      <c r="AJ282" s="440"/>
      <c r="AK282" s="440"/>
      <c r="AL282" s="440"/>
      <c r="AM282" s="440"/>
      <c r="AN282" s="440"/>
      <c r="AO282" s="440"/>
      <c r="AP282" s="440"/>
      <c r="AQ282" s="440"/>
      <c r="AR282" s="440"/>
      <c r="AS282" s="440"/>
      <c r="AT282" s="440"/>
      <c r="AU282" s="440"/>
      <c r="AV282" s="440"/>
      <c r="AW282" s="915"/>
      <c r="AX282" s="850"/>
      <c r="AY282" s="850"/>
      <c r="AZ282" s="850"/>
      <c r="BA282" s="850"/>
      <c r="BB282" s="850"/>
      <c r="BC282" s="850"/>
      <c r="BD282" s="850"/>
      <c r="BE282" s="850"/>
      <c r="BF282" s="851"/>
      <c r="BG282" s="124"/>
      <c r="BH282" s="125"/>
      <c r="BI282" s="915"/>
      <c r="BJ282" s="850"/>
      <c r="BK282" s="850"/>
      <c r="BL282" s="850"/>
      <c r="BM282" s="850"/>
      <c r="BN282" s="850"/>
      <c r="BO282" s="850"/>
      <c r="BP282" s="850"/>
      <c r="BQ282" s="850"/>
      <c r="BR282" s="850"/>
      <c r="BS282" s="850"/>
      <c r="BT282" s="851"/>
      <c r="BU282" s="125"/>
      <c r="BV282" s="915"/>
      <c r="BW282" s="850"/>
      <c r="BX282" s="850"/>
      <c r="BY282" s="850"/>
      <c r="BZ282" s="850"/>
      <c r="CA282" s="850"/>
      <c r="CB282" s="850"/>
      <c r="CC282" s="850"/>
      <c r="CD282" s="851"/>
      <c r="CE282" s="915"/>
      <c r="CF282" s="850"/>
      <c r="CG282" s="850"/>
      <c r="CH282" s="850"/>
      <c r="CI282" s="850"/>
      <c r="CJ282" s="850"/>
      <c r="CK282" s="850"/>
      <c r="CL282" s="850"/>
      <c r="CM282" s="850"/>
      <c r="CN282" s="85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  <c r="DA282" s="31"/>
      <c r="DB282" s="31"/>
      <c r="DC282" s="31"/>
      <c r="DD282" s="31"/>
      <c r="DE282" s="31"/>
      <c r="DF282" s="31"/>
      <c r="DG282" s="31"/>
      <c r="DH282" s="31"/>
      <c r="DI282" s="31"/>
      <c r="DJ282" s="31"/>
      <c r="DK282" s="31"/>
      <c r="DL282" s="37"/>
      <c r="DM282" s="37"/>
      <c r="DN282" s="37"/>
      <c r="DO282" s="37"/>
      <c r="DP282" s="37"/>
      <c r="DQ282" s="31"/>
    </row>
    <row r="283" spans="1:121" ht="21" customHeight="1">
      <c r="A283" s="424" t="s">
        <v>239</v>
      </c>
      <c r="B283" s="425"/>
      <c r="C283" s="425"/>
      <c r="D283" s="426"/>
      <c r="E283" s="430" t="s">
        <v>218</v>
      </c>
      <c r="F283" s="431"/>
      <c r="G283" s="431"/>
      <c r="H283" s="431"/>
      <c r="I283" s="431"/>
      <c r="J283" s="431"/>
      <c r="K283" s="431"/>
      <c r="L283" s="431"/>
      <c r="M283" s="431"/>
      <c r="N283" s="431"/>
      <c r="O283" s="431"/>
      <c r="P283" s="431"/>
      <c r="Q283" s="431"/>
      <c r="R283" s="431"/>
      <c r="S283" s="431"/>
      <c r="T283" s="431"/>
      <c r="U283" s="431"/>
      <c r="V283" s="431"/>
      <c r="W283" s="431"/>
      <c r="X283" s="431"/>
      <c r="Y283" s="431"/>
      <c r="Z283" s="431"/>
      <c r="AA283" s="431"/>
      <c r="AB283" s="431"/>
      <c r="AC283" s="431"/>
      <c r="AD283" s="431"/>
      <c r="AE283" s="431"/>
      <c r="AF283" s="431"/>
      <c r="AG283" s="431"/>
      <c r="AH283" s="431"/>
      <c r="AI283" s="431"/>
      <c r="AJ283" s="431"/>
      <c r="AK283" s="431"/>
      <c r="AL283" s="431"/>
      <c r="AM283" s="431"/>
      <c r="AN283" s="431"/>
      <c r="AO283" s="431"/>
      <c r="AP283" s="431"/>
      <c r="AQ283" s="431"/>
      <c r="AR283" s="431"/>
      <c r="AS283" s="431"/>
      <c r="AT283" s="431"/>
      <c r="AU283" s="431"/>
      <c r="AV283" s="432"/>
      <c r="AW283" s="809"/>
      <c r="AX283" s="810"/>
      <c r="AY283" s="810"/>
      <c r="AZ283" s="810"/>
      <c r="BA283" s="810"/>
      <c r="BB283" s="810"/>
      <c r="BC283" s="810"/>
      <c r="BD283" s="810"/>
      <c r="BE283" s="810"/>
      <c r="BF283" s="811"/>
      <c r="BG283" s="124"/>
      <c r="BH283" s="125"/>
      <c r="BI283" s="1075">
        <f>ROUND(AW276*0.2%,2)</f>
        <v>72.34</v>
      </c>
      <c r="BJ283" s="810"/>
      <c r="BK283" s="810"/>
      <c r="BL283" s="810"/>
      <c r="BM283" s="810"/>
      <c r="BN283" s="810"/>
      <c r="BO283" s="810"/>
      <c r="BP283" s="810"/>
      <c r="BQ283" s="810"/>
      <c r="BR283" s="810"/>
      <c r="BS283" s="810"/>
      <c r="BT283" s="811"/>
      <c r="BU283" s="125"/>
      <c r="BV283" s="1075">
        <v>0</v>
      </c>
      <c r="BW283" s="810"/>
      <c r="BX283" s="810"/>
      <c r="BY283" s="810"/>
      <c r="BZ283" s="810"/>
      <c r="CA283" s="810"/>
      <c r="CB283" s="810"/>
      <c r="CC283" s="810"/>
      <c r="CD283" s="811"/>
      <c r="CE283" s="809">
        <v>0</v>
      </c>
      <c r="CF283" s="810"/>
      <c r="CG283" s="810"/>
      <c r="CH283" s="810"/>
      <c r="CI283" s="810"/>
      <c r="CJ283" s="810"/>
      <c r="CK283" s="810"/>
      <c r="CL283" s="810"/>
      <c r="CM283" s="810"/>
      <c r="CN283" s="81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1"/>
      <c r="DG283" s="31"/>
      <c r="DH283" s="31"/>
      <c r="DI283" s="31"/>
      <c r="DJ283" s="31"/>
      <c r="DK283" s="31"/>
      <c r="DL283" s="37"/>
      <c r="DM283" s="37"/>
      <c r="DN283" s="37"/>
      <c r="DO283" s="37"/>
      <c r="DP283" s="37"/>
      <c r="DQ283" s="31"/>
    </row>
    <row r="284" spans="1:121" ht="23.25" customHeight="1">
      <c r="A284" s="427"/>
      <c r="B284" s="428"/>
      <c r="C284" s="428"/>
      <c r="D284" s="429"/>
      <c r="E284" s="439" t="s">
        <v>219</v>
      </c>
      <c r="F284" s="440"/>
      <c r="G284" s="440"/>
      <c r="H284" s="440"/>
      <c r="I284" s="440"/>
      <c r="J284" s="440"/>
      <c r="K284" s="440"/>
      <c r="L284" s="440"/>
      <c r="M284" s="440"/>
      <c r="N284" s="440"/>
      <c r="O284" s="440"/>
      <c r="P284" s="440"/>
      <c r="Q284" s="440"/>
      <c r="R284" s="440"/>
      <c r="S284" s="440"/>
      <c r="T284" s="440"/>
      <c r="U284" s="440"/>
      <c r="V284" s="440"/>
      <c r="W284" s="440"/>
      <c r="X284" s="440"/>
      <c r="Y284" s="440"/>
      <c r="Z284" s="440"/>
      <c r="AA284" s="440"/>
      <c r="AB284" s="440"/>
      <c r="AC284" s="440"/>
      <c r="AD284" s="440"/>
      <c r="AE284" s="440"/>
      <c r="AF284" s="440"/>
      <c r="AG284" s="440"/>
      <c r="AH284" s="440"/>
      <c r="AI284" s="440"/>
      <c r="AJ284" s="440"/>
      <c r="AK284" s="440"/>
      <c r="AL284" s="440"/>
      <c r="AM284" s="440"/>
      <c r="AN284" s="440"/>
      <c r="AO284" s="440"/>
      <c r="AP284" s="440"/>
      <c r="AQ284" s="440"/>
      <c r="AR284" s="440"/>
      <c r="AS284" s="440"/>
      <c r="AT284" s="440"/>
      <c r="AU284" s="440"/>
      <c r="AV284" s="440"/>
      <c r="AW284" s="915"/>
      <c r="AX284" s="850"/>
      <c r="AY284" s="850"/>
      <c r="AZ284" s="850"/>
      <c r="BA284" s="850"/>
      <c r="BB284" s="850"/>
      <c r="BC284" s="850"/>
      <c r="BD284" s="850"/>
      <c r="BE284" s="850"/>
      <c r="BF284" s="851"/>
      <c r="BG284" s="124"/>
      <c r="BH284" s="125"/>
      <c r="BI284" s="915"/>
      <c r="BJ284" s="850"/>
      <c r="BK284" s="850"/>
      <c r="BL284" s="850"/>
      <c r="BM284" s="850"/>
      <c r="BN284" s="850"/>
      <c r="BO284" s="850"/>
      <c r="BP284" s="850"/>
      <c r="BQ284" s="850"/>
      <c r="BR284" s="850"/>
      <c r="BS284" s="850"/>
      <c r="BT284" s="851"/>
      <c r="BU284" s="125"/>
      <c r="BV284" s="915"/>
      <c r="BW284" s="850"/>
      <c r="BX284" s="850"/>
      <c r="BY284" s="850"/>
      <c r="BZ284" s="850"/>
      <c r="CA284" s="850"/>
      <c r="CB284" s="850"/>
      <c r="CC284" s="850"/>
      <c r="CD284" s="851"/>
      <c r="CE284" s="915"/>
      <c r="CF284" s="850"/>
      <c r="CG284" s="850"/>
      <c r="CH284" s="850"/>
      <c r="CI284" s="850"/>
      <c r="CJ284" s="850"/>
      <c r="CK284" s="850"/>
      <c r="CL284" s="850"/>
      <c r="CM284" s="850"/>
      <c r="CN284" s="85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1"/>
      <c r="DG284" s="31"/>
      <c r="DH284" s="31"/>
      <c r="DI284" s="31"/>
      <c r="DJ284" s="31"/>
      <c r="DK284" s="31"/>
      <c r="DL284" s="37"/>
      <c r="DM284" s="37"/>
      <c r="DN284" s="37"/>
      <c r="DO284" s="37"/>
      <c r="DP284" s="37"/>
      <c r="DQ284" s="31"/>
    </row>
    <row r="285" spans="1:121" ht="33.75" customHeight="1">
      <c r="A285" s="424" t="s">
        <v>240</v>
      </c>
      <c r="B285" s="425"/>
      <c r="C285" s="425"/>
      <c r="D285" s="426"/>
      <c r="E285" s="430" t="s">
        <v>218</v>
      </c>
      <c r="F285" s="431"/>
      <c r="G285" s="431"/>
      <c r="H285" s="431"/>
      <c r="I285" s="431"/>
      <c r="J285" s="431"/>
      <c r="K285" s="431"/>
      <c r="L285" s="431"/>
      <c r="M285" s="431"/>
      <c r="N285" s="431"/>
      <c r="O285" s="431"/>
      <c r="P285" s="431"/>
      <c r="Q285" s="431"/>
      <c r="R285" s="431"/>
      <c r="S285" s="431"/>
      <c r="T285" s="431"/>
      <c r="U285" s="431"/>
      <c r="V285" s="431"/>
      <c r="W285" s="431"/>
      <c r="X285" s="431"/>
      <c r="Y285" s="431"/>
      <c r="Z285" s="431"/>
      <c r="AA285" s="431"/>
      <c r="AB285" s="431"/>
      <c r="AC285" s="431"/>
      <c r="AD285" s="431"/>
      <c r="AE285" s="431"/>
      <c r="AF285" s="431"/>
      <c r="AG285" s="431"/>
      <c r="AH285" s="431"/>
      <c r="AI285" s="431"/>
      <c r="AJ285" s="431"/>
      <c r="AK285" s="431"/>
      <c r="AL285" s="431"/>
      <c r="AM285" s="431"/>
      <c r="AN285" s="431"/>
      <c r="AO285" s="431"/>
      <c r="AP285" s="431"/>
      <c r="AQ285" s="431"/>
      <c r="AR285" s="431"/>
      <c r="AS285" s="431"/>
      <c r="AT285" s="431"/>
      <c r="AU285" s="431"/>
      <c r="AV285" s="432"/>
      <c r="AW285" s="809"/>
      <c r="AX285" s="810"/>
      <c r="AY285" s="810"/>
      <c r="AZ285" s="810"/>
      <c r="BA285" s="810"/>
      <c r="BB285" s="810"/>
      <c r="BC285" s="810"/>
      <c r="BD285" s="810"/>
      <c r="BE285" s="810"/>
      <c r="BF285" s="811"/>
      <c r="BG285" s="124"/>
      <c r="BH285" s="125"/>
      <c r="BI285" s="1075"/>
      <c r="BJ285" s="810"/>
      <c r="BK285" s="810"/>
      <c r="BL285" s="810"/>
      <c r="BM285" s="810"/>
      <c r="BN285" s="810"/>
      <c r="BO285" s="810"/>
      <c r="BP285" s="810"/>
      <c r="BQ285" s="810"/>
      <c r="BR285" s="810"/>
      <c r="BS285" s="810"/>
      <c r="BT285" s="811"/>
      <c r="BU285" s="125"/>
      <c r="BV285" s="1075"/>
      <c r="BW285" s="810"/>
      <c r="BX285" s="810"/>
      <c r="BY285" s="810"/>
      <c r="BZ285" s="810"/>
      <c r="CA285" s="810"/>
      <c r="CB285" s="810"/>
      <c r="CC285" s="810"/>
      <c r="CD285" s="811"/>
      <c r="CE285" s="809"/>
      <c r="CF285" s="810"/>
      <c r="CG285" s="810"/>
      <c r="CH285" s="810"/>
      <c r="CI285" s="810"/>
      <c r="CJ285" s="810"/>
      <c r="CK285" s="810"/>
      <c r="CL285" s="810"/>
      <c r="CM285" s="810"/>
      <c r="CN285" s="81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1"/>
      <c r="DG285" s="31"/>
      <c r="DH285" s="31"/>
      <c r="DI285" s="31"/>
      <c r="DJ285" s="31"/>
      <c r="DK285" s="31"/>
      <c r="DL285" s="37"/>
      <c r="DM285" s="37"/>
      <c r="DN285" s="37"/>
      <c r="DO285" s="37"/>
      <c r="DP285" s="37"/>
      <c r="DQ285" s="31"/>
    </row>
    <row r="286" spans="1:121" ht="30.75" customHeight="1">
      <c r="A286" s="427"/>
      <c r="B286" s="428"/>
      <c r="C286" s="428"/>
      <c r="D286" s="429"/>
      <c r="E286" s="439" t="s">
        <v>241</v>
      </c>
      <c r="F286" s="440"/>
      <c r="G286" s="440"/>
      <c r="H286" s="440"/>
      <c r="I286" s="440"/>
      <c r="J286" s="440"/>
      <c r="K286" s="440"/>
      <c r="L286" s="440"/>
      <c r="M286" s="440"/>
      <c r="N286" s="440"/>
      <c r="O286" s="440"/>
      <c r="P286" s="440"/>
      <c r="Q286" s="440"/>
      <c r="R286" s="440"/>
      <c r="S286" s="440"/>
      <c r="T286" s="440"/>
      <c r="U286" s="440"/>
      <c r="V286" s="440"/>
      <c r="W286" s="440"/>
      <c r="X286" s="440"/>
      <c r="Y286" s="440"/>
      <c r="Z286" s="440"/>
      <c r="AA286" s="440"/>
      <c r="AB286" s="440"/>
      <c r="AC286" s="440"/>
      <c r="AD286" s="440"/>
      <c r="AE286" s="440"/>
      <c r="AF286" s="440"/>
      <c r="AG286" s="440"/>
      <c r="AH286" s="440"/>
      <c r="AI286" s="440"/>
      <c r="AJ286" s="440"/>
      <c r="AK286" s="440"/>
      <c r="AL286" s="440"/>
      <c r="AM286" s="440"/>
      <c r="AN286" s="440"/>
      <c r="AO286" s="440"/>
      <c r="AP286" s="440"/>
      <c r="AQ286" s="440"/>
      <c r="AR286" s="440"/>
      <c r="AS286" s="440"/>
      <c r="AT286" s="440"/>
      <c r="AU286" s="440"/>
      <c r="AV286" s="440"/>
      <c r="AW286" s="915"/>
      <c r="AX286" s="850"/>
      <c r="AY286" s="850"/>
      <c r="AZ286" s="850"/>
      <c r="BA286" s="850"/>
      <c r="BB286" s="850"/>
      <c r="BC286" s="850"/>
      <c r="BD286" s="850"/>
      <c r="BE286" s="850"/>
      <c r="BF286" s="851"/>
      <c r="BG286" s="124"/>
      <c r="BH286" s="125"/>
      <c r="BI286" s="915"/>
      <c r="BJ286" s="850"/>
      <c r="BK286" s="850"/>
      <c r="BL286" s="850"/>
      <c r="BM286" s="850"/>
      <c r="BN286" s="850"/>
      <c r="BO286" s="850"/>
      <c r="BP286" s="850"/>
      <c r="BQ286" s="850"/>
      <c r="BR286" s="850"/>
      <c r="BS286" s="850"/>
      <c r="BT286" s="851"/>
      <c r="BU286" s="125"/>
      <c r="BV286" s="915"/>
      <c r="BW286" s="850"/>
      <c r="BX286" s="850"/>
      <c r="BY286" s="850"/>
      <c r="BZ286" s="850"/>
      <c r="CA286" s="850"/>
      <c r="CB286" s="850"/>
      <c r="CC286" s="850"/>
      <c r="CD286" s="851"/>
      <c r="CE286" s="915"/>
      <c r="CF286" s="850"/>
      <c r="CG286" s="850"/>
      <c r="CH286" s="850"/>
      <c r="CI286" s="850"/>
      <c r="CJ286" s="850"/>
      <c r="CK286" s="850"/>
      <c r="CL286" s="850"/>
      <c r="CM286" s="850"/>
      <c r="CN286" s="85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  <c r="DA286" s="31"/>
      <c r="DB286" s="31"/>
      <c r="DC286" s="31"/>
      <c r="DD286" s="31"/>
      <c r="DE286" s="31"/>
      <c r="DF286" s="31"/>
      <c r="DG286" s="31"/>
      <c r="DH286" s="31"/>
      <c r="DI286" s="31"/>
      <c r="DJ286" s="31"/>
      <c r="DK286" s="31"/>
      <c r="DL286" s="37"/>
      <c r="DM286" s="37"/>
      <c r="DN286" s="37"/>
      <c r="DO286" s="37"/>
      <c r="DP286" s="37"/>
      <c r="DQ286" s="31"/>
    </row>
    <row r="287" spans="1:121" ht="27.75" customHeight="1">
      <c r="A287" s="424" t="s">
        <v>242</v>
      </c>
      <c r="B287" s="425"/>
      <c r="C287" s="425"/>
      <c r="D287" s="426"/>
      <c r="E287" s="430" t="s">
        <v>218</v>
      </c>
      <c r="F287" s="431"/>
      <c r="G287" s="431"/>
      <c r="H287" s="431"/>
      <c r="I287" s="431"/>
      <c r="J287" s="431"/>
      <c r="K287" s="431"/>
      <c r="L287" s="431"/>
      <c r="M287" s="431"/>
      <c r="N287" s="431"/>
      <c r="O287" s="431"/>
      <c r="P287" s="431"/>
      <c r="Q287" s="431"/>
      <c r="R287" s="431"/>
      <c r="S287" s="431"/>
      <c r="T287" s="431"/>
      <c r="U287" s="431"/>
      <c r="V287" s="431"/>
      <c r="W287" s="431"/>
      <c r="X287" s="431"/>
      <c r="Y287" s="431"/>
      <c r="Z287" s="431"/>
      <c r="AA287" s="431"/>
      <c r="AB287" s="431"/>
      <c r="AC287" s="431"/>
      <c r="AD287" s="431"/>
      <c r="AE287" s="431"/>
      <c r="AF287" s="431"/>
      <c r="AG287" s="431"/>
      <c r="AH287" s="431"/>
      <c r="AI287" s="431"/>
      <c r="AJ287" s="431"/>
      <c r="AK287" s="431"/>
      <c r="AL287" s="431"/>
      <c r="AM287" s="431"/>
      <c r="AN287" s="431"/>
      <c r="AO287" s="431"/>
      <c r="AP287" s="431"/>
      <c r="AQ287" s="431"/>
      <c r="AR287" s="431"/>
      <c r="AS287" s="431"/>
      <c r="AT287" s="431"/>
      <c r="AU287" s="431"/>
      <c r="AV287" s="432"/>
      <c r="AW287" s="809"/>
      <c r="AX287" s="810"/>
      <c r="AY287" s="810"/>
      <c r="AZ287" s="810"/>
      <c r="BA287" s="810"/>
      <c r="BB287" s="810"/>
      <c r="BC287" s="810"/>
      <c r="BD287" s="810"/>
      <c r="BE287" s="810"/>
      <c r="BF287" s="811"/>
      <c r="BG287" s="124"/>
      <c r="BH287" s="125"/>
      <c r="BI287" s="1075"/>
      <c r="BJ287" s="810"/>
      <c r="BK287" s="810"/>
      <c r="BL287" s="810"/>
      <c r="BM287" s="810"/>
      <c r="BN287" s="810"/>
      <c r="BO287" s="810"/>
      <c r="BP287" s="810"/>
      <c r="BQ287" s="810"/>
      <c r="BR287" s="810"/>
      <c r="BS287" s="810"/>
      <c r="BT287" s="811"/>
      <c r="BU287" s="125"/>
      <c r="BV287" s="1075"/>
      <c r="BW287" s="810"/>
      <c r="BX287" s="810"/>
      <c r="BY287" s="810"/>
      <c r="BZ287" s="810"/>
      <c r="CA287" s="810"/>
      <c r="CB287" s="810"/>
      <c r="CC287" s="810"/>
      <c r="CD287" s="811"/>
      <c r="CE287" s="809"/>
      <c r="CF287" s="810"/>
      <c r="CG287" s="810"/>
      <c r="CH287" s="810"/>
      <c r="CI287" s="810"/>
      <c r="CJ287" s="810"/>
      <c r="CK287" s="810"/>
      <c r="CL287" s="810"/>
      <c r="CM287" s="810"/>
      <c r="CN287" s="81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1"/>
      <c r="DG287" s="31"/>
      <c r="DH287" s="31"/>
      <c r="DI287" s="31"/>
      <c r="DJ287" s="31"/>
      <c r="DK287" s="31"/>
      <c r="DL287" s="37">
        <f>BE286*0.2%</f>
        <v>0</v>
      </c>
      <c r="DM287" s="37"/>
      <c r="DN287" s="37"/>
      <c r="DO287" s="37"/>
      <c r="DP287" s="37"/>
      <c r="DQ287" s="31"/>
    </row>
    <row r="288" spans="1:121" ht="27" customHeight="1">
      <c r="A288" s="427"/>
      <c r="B288" s="428"/>
      <c r="C288" s="428"/>
      <c r="D288" s="429"/>
      <c r="E288" s="439" t="s">
        <v>241</v>
      </c>
      <c r="F288" s="440"/>
      <c r="G288" s="440"/>
      <c r="H288" s="440"/>
      <c r="I288" s="440"/>
      <c r="J288" s="440"/>
      <c r="K288" s="440"/>
      <c r="L288" s="440"/>
      <c r="M288" s="440"/>
      <c r="N288" s="440"/>
      <c r="O288" s="440"/>
      <c r="P288" s="440"/>
      <c r="Q288" s="440"/>
      <c r="R288" s="440"/>
      <c r="S288" s="440"/>
      <c r="T288" s="440"/>
      <c r="U288" s="440"/>
      <c r="V288" s="440"/>
      <c r="W288" s="440"/>
      <c r="X288" s="440"/>
      <c r="Y288" s="440"/>
      <c r="Z288" s="440"/>
      <c r="AA288" s="440"/>
      <c r="AB288" s="440"/>
      <c r="AC288" s="440"/>
      <c r="AD288" s="440"/>
      <c r="AE288" s="440"/>
      <c r="AF288" s="440"/>
      <c r="AG288" s="440"/>
      <c r="AH288" s="440"/>
      <c r="AI288" s="440"/>
      <c r="AJ288" s="440"/>
      <c r="AK288" s="440"/>
      <c r="AL288" s="440"/>
      <c r="AM288" s="440"/>
      <c r="AN288" s="440"/>
      <c r="AO288" s="440"/>
      <c r="AP288" s="440"/>
      <c r="AQ288" s="440"/>
      <c r="AR288" s="440"/>
      <c r="AS288" s="440"/>
      <c r="AT288" s="440"/>
      <c r="AU288" s="440"/>
      <c r="AV288" s="440"/>
      <c r="AW288" s="915"/>
      <c r="AX288" s="850"/>
      <c r="AY288" s="850"/>
      <c r="AZ288" s="850"/>
      <c r="BA288" s="850"/>
      <c r="BB288" s="850"/>
      <c r="BC288" s="850"/>
      <c r="BD288" s="850"/>
      <c r="BE288" s="850"/>
      <c r="BF288" s="851"/>
      <c r="BG288" s="124"/>
      <c r="BH288" s="125"/>
      <c r="BI288" s="915"/>
      <c r="BJ288" s="850"/>
      <c r="BK288" s="850"/>
      <c r="BL288" s="850"/>
      <c r="BM288" s="850"/>
      <c r="BN288" s="850"/>
      <c r="BO288" s="850"/>
      <c r="BP288" s="850"/>
      <c r="BQ288" s="850"/>
      <c r="BR288" s="850"/>
      <c r="BS288" s="850"/>
      <c r="BT288" s="851"/>
      <c r="BU288" s="125"/>
      <c r="BV288" s="915"/>
      <c r="BW288" s="850"/>
      <c r="BX288" s="850"/>
      <c r="BY288" s="850"/>
      <c r="BZ288" s="850"/>
      <c r="CA288" s="850"/>
      <c r="CB288" s="850"/>
      <c r="CC288" s="850"/>
      <c r="CD288" s="851"/>
      <c r="CE288" s="915"/>
      <c r="CF288" s="850"/>
      <c r="CG288" s="850"/>
      <c r="CH288" s="850"/>
      <c r="CI288" s="850"/>
      <c r="CJ288" s="850"/>
      <c r="CK288" s="850"/>
      <c r="CL288" s="850"/>
      <c r="CM288" s="850"/>
      <c r="CN288" s="85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  <c r="DA288" s="31"/>
      <c r="DB288" s="31"/>
      <c r="DC288" s="31"/>
      <c r="DD288" s="31"/>
      <c r="DE288" s="31"/>
      <c r="DF288" s="31"/>
      <c r="DG288" s="31"/>
      <c r="DH288" s="31"/>
      <c r="DI288" s="31"/>
      <c r="DJ288" s="31"/>
      <c r="DK288" s="31"/>
      <c r="DL288" s="37"/>
      <c r="DM288" s="37"/>
      <c r="DN288" s="37"/>
      <c r="DO288" s="37"/>
      <c r="DP288" s="37"/>
      <c r="DQ288" s="31"/>
    </row>
    <row r="289" spans="1:124" s="71" customFormat="1" ht="27.75" customHeight="1">
      <c r="A289" s="424">
        <v>3</v>
      </c>
      <c r="B289" s="425"/>
      <c r="C289" s="425"/>
      <c r="D289" s="426"/>
      <c r="E289" s="430" t="s">
        <v>220</v>
      </c>
      <c r="F289" s="431"/>
      <c r="G289" s="431"/>
      <c r="H289" s="431"/>
      <c r="I289" s="431"/>
      <c r="J289" s="431"/>
      <c r="K289" s="431"/>
      <c r="L289" s="431"/>
      <c r="M289" s="431"/>
      <c r="N289" s="431"/>
      <c r="O289" s="431"/>
      <c r="P289" s="431"/>
      <c r="Q289" s="431"/>
      <c r="R289" s="431"/>
      <c r="S289" s="431"/>
      <c r="T289" s="431"/>
      <c r="U289" s="431"/>
      <c r="V289" s="431"/>
      <c r="W289" s="431"/>
      <c r="X289" s="431"/>
      <c r="Y289" s="431"/>
      <c r="Z289" s="431"/>
      <c r="AA289" s="431"/>
      <c r="AB289" s="431"/>
      <c r="AC289" s="431"/>
      <c r="AD289" s="431"/>
      <c r="AE289" s="431"/>
      <c r="AF289" s="431"/>
      <c r="AG289" s="431"/>
      <c r="AH289" s="431"/>
      <c r="AI289" s="431"/>
      <c r="AJ289" s="431"/>
      <c r="AK289" s="431"/>
      <c r="AL289" s="431"/>
      <c r="AM289" s="431"/>
      <c r="AN289" s="431"/>
      <c r="AO289" s="431"/>
      <c r="AP289" s="431"/>
      <c r="AQ289" s="431"/>
      <c r="AR289" s="431"/>
      <c r="AS289" s="431"/>
      <c r="AT289" s="431"/>
      <c r="AU289" s="431"/>
      <c r="AV289" s="432"/>
      <c r="AW289" s="809">
        <f>AW271</f>
        <v>36169.050000000003</v>
      </c>
      <c r="AX289" s="810"/>
      <c r="AY289" s="810"/>
      <c r="AZ289" s="810"/>
      <c r="BA289" s="810"/>
      <c r="BB289" s="810"/>
      <c r="BC289" s="810"/>
      <c r="BD289" s="810"/>
      <c r="BE289" s="810"/>
      <c r="BF289" s="811"/>
      <c r="BG289" s="124"/>
      <c r="BH289" s="125"/>
      <c r="BI289" s="1075">
        <f>ROUND(AW289*5.1%,2)</f>
        <v>1844.62</v>
      </c>
      <c r="BJ289" s="810"/>
      <c r="BK289" s="810"/>
      <c r="BL289" s="810"/>
      <c r="BM289" s="810"/>
      <c r="BN289" s="810"/>
      <c r="BO289" s="810"/>
      <c r="BP289" s="810"/>
      <c r="BQ289" s="810"/>
      <c r="BR289" s="810"/>
      <c r="BS289" s="810"/>
      <c r="BT289" s="811"/>
      <c r="BU289" s="125"/>
      <c r="BV289" s="1075">
        <v>0</v>
      </c>
      <c r="BW289" s="810"/>
      <c r="BX289" s="810"/>
      <c r="BY289" s="810"/>
      <c r="BZ289" s="810"/>
      <c r="CA289" s="810"/>
      <c r="CB289" s="810"/>
      <c r="CC289" s="810"/>
      <c r="CD289" s="811"/>
      <c r="CE289" s="809">
        <v>0</v>
      </c>
      <c r="CF289" s="810"/>
      <c r="CG289" s="810"/>
      <c r="CH289" s="810"/>
      <c r="CI289" s="810"/>
      <c r="CJ289" s="810"/>
      <c r="CK289" s="810"/>
      <c r="CL289" s="810"/>
      <c r="CM289" s="810"/>
      <c r="CN289" s="81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7"/>
      <c r="DM289" s="37"/>
      <c r="DN289" s="37"/>
      <c r="DO289" s="37"/>
      <c r="DP289" s="37"/>
      <c r="DQ289" s="31"/>
      <c r="DR289" s="38"/>
      <c r="DS289" s="38"/>
      <c r="DT289" s="38"/>
    </row>
    <row r="290" spans="1:124" s="71" customFormat="1" ht="15.75" thickBot="1">
      <c r="A290" s="441"/>
      <c r="B290" s="442"/>
      <c r="C290" s="442"/>
      <c r="D290" s="443"/>
      <c r="E290" s="1076" t="s">
        <v>221</v>
      </c>
      <c r="F290" s="1077"/>
      <c r="G290" s="1077"/>
      <c r="H290" s="1077"/>
      <c r="I290" s="1077"/>
      <c r="J290" s="1077"/>
      <c r="K290" s="1077"/>
      <c r="L290" s="1077"/>
      <c r="M290" s="1077"/>
      <c r="N290" s="1077"/>
      <c r="O290" s="1077"/>
      <c r="P290" s="1077"/>
      <c r="Q290" s="1077"/>
      <c r="R290" s="1077"/>
      <c r="S290" s="1077"/>
      <c r="T290" s="1077"/>
      <c r="U290" s="1077"/>
      <c r="V290" s="1077"/>
      <c r="W290" s="1077"/>
      <c r="X290" s="1077"/>
      <c r="Y290" s="1077"/>
      <c r="Z290" s="1077"/>
      <c r="AA290" s="1077"/>
      <c r="AB290" s="1077"/>
      <c r="AC290" s="1077"/>
      <c r="AD290" s="1077"/>
      <c r="AE290" s="1077"/>
      <c r="AF290" s="1077"/>
      <c r="AG290" s="1077"/>
      <c r="AH290" s="1077"/>
      <c r="AI290" s="1077"/>
      <c r="AJ290" s="1077"/>
      <c r="AK290" s="1077"/>
      <c r="AL290" s="1077"/>
      <c r="AM290" s="1077"/>
      <c r="AN290" s="1077"/>
      <c r="AO290" s="1077"/>
      <c r="AP290" s="1077"/>
      <c r="AQ290" s="1077"/>
      <c r="AR290" s="1077"/>
      <c r="AS290" s="1077"/>
      <c r="AT290" s="1077"/>
      <c r="AU290" s="1077"/>
      <c r="AV290" s="1077"/>
      <c r="AW290" s="915"/>
      <c r="AX290" s="850"/>
      <c r="AY290" s="850"/>
      <c r="AZ290" s="850"/>
      <c r="BA290" s="850"/>
      <c r="BB290" s="850"/>
      <c r="BC290" s="850"/>
      <c r="BD290" s="850"/>
      <c r="BE290" s="850"/>
      <c r="BF290" s="851"/>
      <c r="BG290" s="132"/>
      <c r="BH290" s="133"/>
      <c r="BI290" s="915"/>
      <c r="BJ290" s="850"/>
      <c r="BK290" s="850"/>
      <c r="BL290" s="850"/>
      <c r="BM290" s="850"/>
      <c r="BN290" s="850"/>
      <c r="BO290" s="850"/>
      <c r="BP290" s="850"/>
      <c r="BQ290" s="850"/>
      <c r="BR290" s="850"/>
      <c r="BS290" s="850"/>
      <c r="BT290" s="851"/>
      <c r="BU290" s="133"/>
      <c r="BV290" s="915"/>
      <c r="BW290" s="850"/>
      <c r="BX290" s="850"/>
      <c r="BY290" s="850"/>
      <c r="BZ290" s="850"/>
      <c r="CA290" s="850"/>
      <c r="CB290" s="850"/>
      <c r="CC290" s="850"/>
      <c r="CD290" s="851"/>
      <c r="CE290" s="915"/>
      <c r="CF290" s="850"/>
      <c r="CG290" s="850"/>
      <c r="CH290" s="850"/>
      <c r="CI290" s="850"/>
      <c r="CJ290" s="850"/>
      <c r="CK290" s="850"/>
      <c r="CL290" s="850"/>
      <c r="CM290" s="850"/>
      <c r="CN290" s="85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  <c r="DA290" s="31"/>
      <c r="DB290" s="31"/>
      <c r="DC290" s="31"/>
      <c r="DD290" s="31"/>
      <c r="DE290" s="31"/>
      <c r="DF290" s="31"/>
      <c r="DG290" s="31"/>
      <c r="DH290" s="31"/>
      <c r="DI290" s="31"/>
      <c r="DJ290" s="31"/>
      <c r="DK290" s="31"/>
      <c r="DL290" s="37"/>
      <c r="DM290" s="37"/>
      <c r="DN290" s="37"/>
      <c r="DO290" s="37"/>
      <c r="DP290" s="37"/>
      <c r="DQ290" s="31"/>
      <c r="DR290" s="38"/>
      <c r="DS290" s="38"/>
      <c r="DT290" s="38"/>
    </row>
    <row r="291" spans="1:124" s="71" customFormat="1" ht="15.75" thickBot="1">
      <c r="A291" s="1063"/>
      <c r="B291" s="1064"/>
      <c r="C291" s="1064"/>
      <c r="D291" s="1064"/>
      <c r="E291" s="1064" t="s">
        <v>168</v>
      </c>
      <c r="F291" s="1065"/>
      <c r="G291" s="1065"/>
      <c r="H291" s="1065"/>
      <c r="I291" s="1065"/>
      <c r="J291" s="1065"/>
      <c r="K291" s="1065"/>
      <c r="L291" s="1065"/>
      <c r="M291" s="1065"/>
      <c r="N291" s="1065"/>
      <c r="O291" s="1065"/>
      <c r="P291" s="1065"/>
      <c r="Q291" s="1065"/>
      <c r="R291" s="1065"/>
      <c r="S291" s="1065"/>
      <c r="T291" s="1065"/>
      <c r="U291" s="1065"/>
      <c r="V291" s="1065"/>
      <c r="W291" s="1065"/>
      <c r="X291" s="1065"/>
      <c r="Y291" s="1065"/>
      <c r="Z291" s="1065"/>
      <c r="AA291" s="1065"/>
      <c r="AB291" s="1065"/>
      <c r="AC291" s="1065"/>
      <c r="AD291" s="1065"/>
      <c r="AE291" s="1065"/>
      <c r="AF291" s="1065"/>
      <c r="AG291" s="1065"/>
      <c r="AH291" s="1065"/>
      <c r="AI291" s="1065"/>
      <c r="AJ291" s="1065"/>
      <c r="AK291" s="1065"/>
      <c r="AL291" s="1065"/>
      <c r="AM291" s="1065"/>
      <c r="AN291" s="1065"/>
      <c r="AO291" s="1065"/>
      <c r="AP291" s="1065"/>
      <c r="AQ291" s="1065"/>
      <c r="AR291" s="1065"/>
      <c r="AS291" s="1065"/>
      <c r="AT291" s="1065"/>
      <c r="AU291" s="1065"/>
      <c r="AV291" s="1065"/>
      <c r="AW291" s="1066" t="s">
        <v>5</v>
      </c>
      <c r="AX291" s="1067"/>
      <c r="AY291" s="1067"/>
      <c r="AZ291" s="1067"/>
      <c r="BA291" s="1067"/>
      <c r="BB291" s="1067"/>
      <c r="BC291" s="1067"/>
      <c r="BD291" s="1067"/>
      <c r="BE291" s="1067" t="s">
        <v>5</v>
      </c>
      <c r="BF291" s="1068"/>
      <c r="BG291" s="134"/>
      <c r="BH291" s="135"/>
      <c r="BI291" s="1069">
        <f>BI271+BI276+BI289</f>
        <v>10923.05</v>
      </c>
      <c r="BJ291" s="1070"/>
      <c r="BK291" s="1070"/>
      <c r="BL291" s="1070"/>
      <c r="BM291" s="1070"/>
      <c r="BN291" s="1070"/>
      <c r="BO291" s="1070"/>
      <c r="BP291" s="1070"/>
      <c r="BQ291" s="1070">
        <f>SUM(BQ272:CB290)</f>
        <v>0</v>
      </c>
      <c r="BR291" s="1070"/>
      <c r="BS291" s="1070"/>
      <c r="BT291" s="1071"/>
      <c r="BU291" s="136"/>
      <c r="BV291" s="1072">
        <f>BV271+BV276+BV289</f>
        <v>0</v>
      </c>
      <c r="BW291" s="1072"/>
      <c r="BX291" s="1072"/>
      <c r="BY291" s="1072"/>
      <c r="BZ291" s="1072"/>
      <c r="CA291" s="1072"/>
      <c r="CB291" s="1072"/>
      <c r="CC291" s="1072"/>
      <c r="CD291" s="1072"/>
      <c r="CE291" s="1073">
        <f>CE271+CE276+CE289</f>
        <v>0</v>
      </c>
      <c r="CF291" s="1072"/>
      <c r="CG291" s="1072"/>
      <c r="CH291" s="1072"/>
      <c r="CI291" s="1072"/>
      <c r="CJ291" s="1072"/>
      <c r="CK291" s="1072"/>
      <c r="CL291" s="1072"/>
      <c r="CM291" s="1072"/>
      <c r="CN291" s="1074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37"/>
      <c r="DM291" s="37"/>
      <c r="DN291" s="37"/>
      <c r="DO291" s="37"/>
      <c r="DP291" s="37"/>
      <c r="DQ291" s="31"/>
    </row>
    <row r="292" spans="1:124" s="75" customFormat="1" ht="15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19"/>
      <c r="AT292" s="119"/>
      <c r="AU292" s="119"/>
      <c r="AV292" s="119"/>
      <c r="AW292" s="119"/>
      <c r="AX292" s="119"/>
      <c r="AY292" s="119"/>
      <c r="AZ292" s="119"/>
      <c r="BA292" s="119"/>
      <c r="BB292" s="119"/>
      <c r="BC292" s="119"/>
      <c r="BD292" s="119"/>
      <c r="BE292" s="119"/>
      <c r="BF292" s="119"/>
      <c r="BG292" s="119"/>
      <c r="BH292" s="119"/>
      <c r="BI292" s="119"/>
      <c r="BJ292" s="119"/>
      <c r="BK292" s="119"/>
      <c r="BL292" s="119"/>
      <c r="BM292" s="119"/>
      <c r="BN292" s="119"/>
      <c r="BO292" s="119"/>
      <c r="BP292" s="119"/>
      <c r="BQ292" s="119"/>
      <c r="BR292" s="119"/>
      <c r="BS292" s="119"/>
      <c r="BT292" s="119"/>
      <c r="BU292" s="119"/>
      <c r="BV292" s="119"/>
      <c r="BW292" s="119"/>
      <c r="BX292" s="119"/>
      <c r="BY292" s="119"/>
      <c r="BZ292" s="119"/>
      <c r="CA292" s="119"/>
      <c r="CB292" s="119"/>
    </row>
    <row r="293" spans="1:124" ht="14.25" hidden="1">
      <c r="A293" s="389" t="s">
        <v>437</v>
      </c>
      <c r="B293" s="389"/>
      <c r="C293" s="389"/>
      <c r="D293" s="389"/>
      <c r="E293" s="389"/>
      <c r="F293" s="389"/>
      <c r="G293" s="389"/>
      <c r="H293" s="389"/>
      <c r="I293" s="389"/>
      <c r="J293" s="389"/>
      <c r="K293" s="389"/>
      <c r="L293" s="389"/>
      <c r="M293" s="389"/>
      <c r="N293" s="389"/>
      <c r="O293" s="389"/>
      <c r="P293" s="389"/>
      <c r="Q293" s="389"/>
      <c r="R293" s="389"/>
      <c r="S293" s="389"/>
      <c r="T293" s="389"/>
      <c r="U293" s="389"/>
      <c r="V293" s="389"/>
      <c r="W293" s="389"/>
      <c r="X293" s="389"/>
      <c r="Y293" s="389"/>
      <c r="Z293" s="389"/>
      <c r="AA293" s="389"/>
      <c r="AB293" s="389"/>
      <c r="AC293" s="389"/>
      <c r="AD293" s="389"/>
      <c r="AE293" s="389"/>
      <c r="AF293" s="389"/>
      <c r="AG293" s="389"/>
      <c r="AH293" s="389"/>
      <c r="AI293" s="389"/>
      <c r="AJ293" s="389"/>
      <c r="AK293" s="389"/>
      <c r="AL293" s="389"/>
      <c r="AM293" s="389"/>
      <c r="AN293" s="389"/>
      <c r="AO293" s="389"/>
      <c r="AP293" s="389"/>
      <c r="AQ293" s="389"/>
      <c r="AR293" s="389"/>
      <c r="AS293" s="389"/>
      <c r="AT293" s="389"/>
      <c r="AU293" s="389"/>
      <c r="AV293" s="389"/>
      <c r="AW293" s="389"/>
      <c r="AX293" s="389"/>
      <c r="AY293" s="389"/>
      <c r="AZ293" s="389"/>
      <c r="BA293" s="389"/>
      <c r="BB293" s="389"/>
      <c r="BC293" s="389"/>
      <c r="BD293" s="389"/>
      <c r="BE293" s="389"/>
      <c r="BF293" s="389"/>
      <c r="BG293" s="389"/>
      <c r="BH293" s="389"/>
      <c r="BI293" s="389"/>
      <c r="BJ293" s="389"/>
      <c r="BK293" s="389"/>
      <c r="BL293" s="389"/>
      <c r="BM293" s="389"/>
      <c r="BN293" s="389"/>
      <c r="BO293" s="389"/>
      <c r="BP293" s="389"/>
      <c r="BQ293" s="389"/>
      <c r="BR293" s="389"/>
      <c r="BS293" s="389"/>
      <c r="BT293" s="389"/>
      <c r="BU293" s="389"/>
      <c r="BV293" s="389"/>
      <c r="BW293" s="389"/>
      <c r="BX293" s="389"/>
      <c r="BY293" s="389"/>
      <c r="BZ293" s="389"/>
      <c r="CA293" s="389"/>
      <c r="CB293" s="389"/>
    </row>
    <row r="294" spans="1:124" ht="14.25" hidden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</row>
    <row r="295" spans="1:124" ht="14.25" hidden="1">
      <c r="A295" s="620" t="s">
        <v>161</v>
      </c>
      <c r="B295" s="620"/>
      <c r="C295" s="620"/>
      <c r="D295" s="620"/>
      <c r="E295" s="620"/>
      <c r="F295" s="620"/>
      <c r="G295" s="620"/>
      <c r="H295" s="620"/>
      <c r="I295" s="620"/>
      <c r="J295" s="620"/>
      <c r="K295" s="620"/>
      <c r="L295" s="620"/>
      <c r="M295" s="620"/>
      <c r="N295" s="620"/>
      <c r="O295" s="620"/>
      <c r="P295" s="620"/>
      <c r="Q295" s="620"/>
      <c r="R295" s="620"/>
      <c r="S295" s="620"/>
      <c r="T295" s="620"/>
      <c r="U295" s="620"/>
      <c r="V295" s="620"/>
      <c r="W295" s="620"/>
      <c r="X295" s="620"/>
      <c r="Y295" s="620"/>
      <c r="Z295" s="620"/>
      <c r="AA295" s="620"/>
      <c r="AB295" s="620"/>
      <c r="AC295" s="620"/>
      <c r="AD295" s="620"/>
      <c r="AE295" s="570" t="s">
        <v>431</v>
      </c>
      <c r="AF295" s="570"/>
      <c r="AG295" s="570"/>
      <c r="AH295" s="570"/>
      <c r="AI295" s="570"/>
      <c r="AJ295" s="570"/>
      <c r="AK295" s="570"/>
      <c r="AL295" s="570"/>
      <c r="AM295" s="570"/>
      <c r="AN295" s="570"/>
      <c r="AO295" s="570"/>
      <c r="AP295" s="570"/>
      <c r="AQ295" s="570"/>
      <c r="AR295" s="570"/>
      <c r="AS295" s="570"/>
      <c r="AT295" s="570"/>
      <c r="AU295" s="570"/>
      <c r="AV295" s="570"/>
      <c r="AW295" s="570"/>
      <c r="AX295" s="570"/>
      <c r="AY295" s="570"/>
      <c r="AZ295" s="570"/>
      <c r="BA295" s="570"/>
      <c r="BB295" s="570"/>
      <c r="BC295" s="570"/>
      <c r="BD295" s="570"/>
      <c r="BE295" s="570"/>
      <c r="BF295" s="570"/>
      <c r="BG295" s="570"/>
      <c r="BH295" s="570"/>
      <c r="BI295" s="570"/>
      <c r="BJ295" s="570"/>
      <c r="BK295" s="570"/>
      <c r="BL295" s="570"/>
      <c r="BM295" s="570"/>
      <c r="BN295" s="570"/>
      <c r="BO295" s="570"/>
      <c r="BP295" s="570"/>
      <c r="BQ295" s="570"/>
      <c r="BR295" s="570"/>
      <c r="BS295" s="570"/>
      <c r="BT295" s="570"/>
      <c r="BU295" s="570"/>
      <c r="BV295" s="570"/>
      <c r="BW295" s="570"/>
      <c r="BX295" s="570"/>
      <c r="BY295" s="570"/>
      <c r="BZ295" s="570"/>
      <c r="CA295" s="570"/>
      <c r="CB295" s="570"/>
    </row>
    <row r="296" spans="1:124" ht="9.75" hidden="1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</row>
    <row r="297" spans="1:124" ht="14.25" hidden="1">
      <c r="A297" s="33" t="s">
        <v>162</v>
      </c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570" t="s">
        <v>172</v>
      </c>
      <c r="T297" s="570"/>
      <c r="U297" s="570"/>
      <c r="V297" s="570"/>
      <c r="W297" s="570"/>
      <c r="X297" s="570"/>
      <c r="Y297" s="570"/>
      <c r="Z297" s="570"/>
      <c r="AA297" s="570"/>
      <c r="AB297" s="570"/>
      <c r="AC297" s="570"/>
      <c r="AD297" s="570"/>
      <c r="AE297" s="570"/>
      <c r="AF297" s="570"/>
      <c r="AG297" s="570"/>
      <c r="AH297" s="570"/>
      <c r="AI297" s="570"/>
      <c r="AJ297" s="570"/>
      <c r="AK297" s="570"/>
      <c r="AL297" s="570"/>
      <c r="AM297" s="570"/>
      <c r="AN297" s="570"/>
      <c r="AO297" s="570"/>
      <c r="AP297" s="570"/>
      <c r="AQ297" s="570"/>
      <c r="AR297" s="570"/>
      <c r="AS297" s="570"/>
      <c r="AT297" s="570"/>
      <c r="AU297" s="570"/>
      <c r="AV297" s="570"/>
      <c r="AW297" s="570"/>
      <c r="AX297" s="570"/>
      <c r="AY297" s="570"/>
      <c r="AZ297" s="570"/>
      <c r="BA297" s="570"/>
      <c r="BB297" s="570"/>
      <c r="BC297" s="570"/>
      <c r="BD297" s="570"/>
      <c r="BE297" s="570"/>
      <c r="BF297" s="570"/>
      <c r="BG297" s="570"/>
      <c r="BH297" s="570"/>
      <c r="BI297" s="570"/>
      <c r="BJ297" s="570"/>
      <c r="BK297" s="570"/>
      <c r="BL297" s="570"/>
      <c r="BM297" s="570"/>
      <c r="BN297" s="570"/>
      <c r="BO297" s="570"/>
      <c r="BP297" s="570"/>
      <c r="BQ297" s="570"/>
      <c r="BR297" s="570"/>
      <c r="BS297" s="570"/>
      <c r="BT297" s="570"/>
      <c r="BU297" s="570"/>
      <c r="BV297" s="570"/>
      <c r="BW297" s="570"/>
      <c r="BX297" s="570"/>
      <c r="BY297" s="570"/>
      <c r="BZ297" s="570"/>
      <c r="CA297" s="570"/>
      <c r="CB297" s="570"/>
      <c r="CD297" s="191"/>
    </row>
    <row r="298" spans="1:124" ht="14.25" hidden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</row>
    <row r="299" spans="1:124" ht="42" hidden="1" customHeight="1">
      <c r="A299" s="33" t="s">
        <v>164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704" t="s">
        <v>430</v>
      </c>
      <c r="AI299" s="704"/>
      <c r="AJ299" s="704"/>
      <c r="AK299" s="704"/>
      <c r="AL299" s="704"/>
      <c r="AM299" s="704"/>
      <c r="AN299" s="704"/>
      <c r="AO299" s="704"/>
      <c r="AP299" s="704"/>
      <c r="AQ299" s="704"/>
      <c r="AR299" s="704"/>
      <c r="AS299" s="704"/>
      <c r="AT299" s="704"/>
      <c r="AU299" s="704"/>
      <c r="AV299" s="704"/>
      <c r="AW299" s="704"/>
      <c r="AX299" s="704"/>
      <c r="AY299" s="704"/>
      <c r="AZ299" s="704"/>
      <c r="BA299" s="704"/>
      <c r="BB299" s="704"/>
      <c r="BC299" s="704"/>
      <c r="BD299" s="704"/>
      <c r="BE299" s="704"/>
      <c r="BF299" s="704"/>
      <c r="BG299" s="704"/>
      <c r="BH299" s="704"/>
      <c r="BI299" s="704"/>
      <c r="BJ299" s="704"/>
      <c r="BK299" s="704"/>
      <c r="BL299" s="704"/>
      <c r="BM299" s="704"/>
      <c r="BN299" s="704"/>
      <c r="BO299" s="704"/>
      <c r="BP299" s="704"/>
      <c r="BQ299" s="704"/>
      <c r="BR299" s="704"/>
      <c r="BS299" s="704"/>
      <c r="BT299" s="704"/>
      <c r="BU299" s="704"/>
      <c r="BV299" s="704"/>
      <c r="BW299" s="704"/>
      <c r="BX299" s="704"/>
      <c r="BY299" s="704"/>
      <c r="BZ299" s="704"/>
      <c r="CA299" s="704"/>
      <c r="CB299" s="704"/>
    </row>
    <row r="300" spans="1:124" ht="14.25" hidden="1">
      <c r="A300" s="33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</row>
    <row r="301" spans="1:124" ht="33.6" hidden="1" customHeight="1">
      <c r="A301" s="568" t="s">
        <v>432</v>
      </c>
      <c r="B301" s="568"/>
      <c r="C301" s="568"/>
      <c r="D301" s="568"/>
      <c r="E301" s="568"/>
      <c r="F301" s="568"/>
      <c r="G301" s="568"/>
      <c r="H301" s="568"/>
      <c r="I301" s="568"/>
      <c r="J301" s="568"/>
      <c r="K301" s="568"/>
      <c r="L301" s="568"/>
      <c r="M301" s="568"/>
      <c r="N301" s="568"/>
      <c r="O301" s="568"/>
      <c r="P301" s="568"/>
      <c r="Q301" s="568"/>
      <c r="R301" s="568"/>
      <c r="S301" s="568"/>
      <c r="T301" s="568"/>
      <c r="U301" s="568"/>
      <c r="V301" s="568"/>
      <c r="W301" s="568"/>
      <c r="X301" s="568"/>
      <c r="Y301" s="568"/>
      <c r="Z301" s="568"/>
      <c r="AA301" s="568"/>
      <c r="AB301" s="568"/>
      <c r="AC301" s="568"/>
      <c r="AD301" s="568"/>
      <c r="AE301" s="568"/>
      <c r="AF301" s="568"/>
      <c r="AG301" s="568"/>
      <c r="AH301" s="568"/>
      <c r="AI301" s="568"/>
      <c r="AJ301" s="568"/>
      <c r="AK301" s="568"/>
      <c r="AL301" s="568"/>
      <c r="AM301" s="568"/>
      <c r="AN301" s="568"/>
      <c r="AO301" s="568"/>
      <c r="AP301" s="568"/>
      <c r="AQ301" s="568"/>
      <c r="AR301" s="568"/>
      <c r="AS301" s="568"/>
      <c r="AT301" s="568"/>
      <c r="AU301" s="568"/>
      <c r="AV301" s="568"/>
      <c r="AW301" s="568"/>
      <c r="AX301" s="568"/>
      <c r="AY301" s="568"/>
      <c r="AZ301" s="568"/>
      <c r="BA301" s="568"/>
      <c r="BB301" s="568"/>
      <c r="BC301" s="568"/>
      <c r="BD301" s="568"/>
      <c r="BE301" s="568"/>
      <c r="BF301" s="568"/>
      <c r="BG301" s="568"/>
      <c r="BH301" s="568"/>
      <c r="BI301" s="568"/>
      <c r="BJ301" s="568"/>
      <c r="BK301" s="568"/>
      <c r="BL301" s="568"/>
      <c r="BM301" s="568"/>
      <c r="BN301" s="568"/>
      <c r="BO301" s="568"/>
      <c r="BP301" s="568"/>
      <c r="BQ301" s="568"/>
      <c r="BR301" s="568"/>
      <c r="BS301" s="568"/>
      <c r="BT301" s="568"/>
      <c r="BU301" s="568"/>
      <c r="BV301" s="568"/>
      <c r="BW301" s="568"/>
      <c r="BX301" s="568"/>
      <c r="BY301" s="568"/>
      <c r="BZ301" s="568"/>
      <c r="CA301" s="568"/>
      <c r="CB301" s="568"/>
    </row>
    <row r="302" spans="1:124" ht="13.15" hidden="1" customHeight="1">
      <c r="A302" s="370" t="s">
        <v>187</v>
      </c>
      <c r="B302" s="371"/>
      <c r="C302" s="371"/>
      <c r="D302" s="372"/>
      <c r="E302" s="379" t="s">
        <v>166</v>
      </c>
      <c r="F302" s="340"/>
      <c r="G302" s="340"/>
      <c r="H302" s="340"/>
      <c r="I302" s="340"/>
      <c r="J302" s="340"/>
      <c r="K302" s="340"/>
      <c r="L302" s="340"/>
      <c r="M302" s="340"/>
      <c r="N302" s="340"/>
      <c r="O302" s="340"/>
      <c r="P302" s="340"/>
      <c r="Q302" s="340"/>
      <c r="R302" s="340"/>
      <c r="S302" s="340"/>
      <c r="T302" s="340"/>
      <c r="U302" s="340"/>
      <c r="V302" s="340"/>
      <c r="W302" s="340"/>
      <c r="X302" s="340"/>
      <c r="Y302" s="340"/>
      <c r="Z302" s="340"/>
      <c r="AA302" s="340"/>
      <c r="AB302" s="340"/>
      <c r="AC302" s="340"/>
      <c r="AD302" s="340"/>
      <c r="AE302" s="340"/>
      <c r="AF302" s="340"/>
      <c r="AG302" s="340"/>
      <c r="AH302" s="340"/>
      <c r="AI302" s="379" t="s">
        <v>177</v>
      </c>
      <c r="AJ302" s="340"/>
      <c r="AK302" s="340"/>
      <c r="AL302" s="340"/>
      <c r="AM302" s="340"/>
      <c r="AN302" s="340"/>
      <c r="AO302" s="340"/>
      <c r="AP302" s="340"/>
      <c r="AQ302" s="340"/>
      <c r="AR302" s="340"/>
      <c r="AS302" s="340"/>
      <c r="AT302" s="340"/>
      <c r="AU302" s="340"/>
      <c r="AV302" s="340"/>
      <c r="AW302" s="379" t="s">
        <v>301</v>
      </c>
      <c r="AX302" s="340"/>
      <c r="AY302" s="340"/>
      <c r="AZ302" s="340"/>
      <c r="BA302" s="340"/>
      <c r="BB302" s="340"/>
      <c r="BC302" s="340"/>
      <c r="BD302" s="340"/>
      <c r="BE302" s="379" t="s">
        <v>302</v>
      </c>
      <c r="BF302" s="340"/>
      <c r="BG302" s="340"/>
      <c r="BH302" s="340"/>
      <c r="BI302" s="340"/>
      <c r="BJ302" s="340"/>
      <c r="BK302" s="340"/>
      <c r="BL302" s="340"/>
      <c r="BM302" s="340"/>
      <c r="BN302" s="340"/>
      <c r="BO302" s="340"/>
      <c r="BP302" s="340"/>
      <c r="BQ302" s="340"/>
      <c r="BR302" s="340"/>
      <c r="BS302" s="340"/>
      <c r="BT302" s="340"/>
      <c r="BU302" s="340"/>
      <c r="BV302" s="340"/>
      <c r="BW302" s="340"/>
      <c r="BX302" s="340"/>
      <c r="BY302" s="340"/>
      <c r="BZ302" s="340"/>
      <c r="CA302" s="340"/>
      <c r="CB302" s="340"/>
    </row>
    <row r="303" spans="1:124" ht="13.15" hidden="1" customHeight="1">
      <c r="A303" s="373"/>
      <c r="B303" s="374"/>
      <c r="C303" s="374"/>
      <c r="D303" s="375"/>
      <c r="E303" s="340"/>
      <c r="F303" s="340"/>
      <c r="G303" s="340"/>
      <c r="H303" s="340"/>
      <c r="I303" s="340"/>
      <c r="J303" s="340"/>
      <c r="K303" s="340"/>
      <c r="L303" s="340"/>
      <c r="M303" s="340"/>
      <c r="N303" s="340"/>
      <c r="O303" s="340"/>
      <c r="P303" s="340"/>
      <c r="Q303" s="340"/>
      <c r="R303" s="340"/>
      <c r="S303" s="340"/>
      <c r="T303" s="340"/>
      <c r="U303" s="340"/>
      <c r="V303" s="340"/>
      <c r="W303" s="340"/>
      <c r="X303" s="340"/>
      <c r="Y303" s="340"/>
      <c r="Z303" s="340"/>
      <c r="AA303" s="340"/>
      <c r="AB303" s="340"/>
      <c r="AC303" s="340"/>
      <c r="AD303" s="340"/>
      <c r="AE303" s="340"/>
      <c r="AF303" s="340"/>
      <c r="AG303" s="340"/>
      <c r="AH303" s="340"/>
      <c r="AI303" s="340"/>
      <c r="AJ303" s="340"/>
      <c r="AK303" s="340"/>
      <c r="AL303" s="340"/>
      <c r="AM303" s="340"/>
      <c r="AN303" s="340"/>
      <c r="AO303" s="340"/>
      <c r="AP303" s="340"/>
      <c r="AQ303" s="340"/>
      <c r="AR303" s="340"/>
      <c r="AS303" s="340"/>
      <c r="AT303" s="340"/>
      <c r="AU303" s="340"/>
      <c r="AV303" s="340"/>
      <c r="AW303" s="340"/>
      <c r="AX303" s="340"/>
      <c r="AY303" s="340"/>
      <c r="AZ303" s="340"/>
      <c r="BA303" s="340"/>
      <c r="BB303" s="340"/>
      <c r="BC303" s="340"/>
      <c r="BD303" s="340"/>
      <c r="BE303" s="340"/>
      <c r="BF303" s="340"/>
      <c r="BG303" s="340"/>
      <c r="BH303" s="340"/>
      <c r="BI303" s="340"/>
      <c r="BJ303" s="340"/>
      <c r="BK303" s="340"/>
      <c r="BL303" s="340"/>
      <c r="BM303" s="340"/>
      <c r="BN303" s="340"/>
      <c r="BO303" s="340"/>
      <c r="BP303" s="340"/>
      <c r="BQ303" s="340"/>
      <c r="BR303" s="340"/>
      <c r="BS303" s="340"/>
      <c r="BT303" s="340"/>
      <c r="BU303" s="340"/>
      <c r="BV303" s="340"/>
      <c r="BW303" s="340"/>
      <c r="BX303" s="340"/>
      <c r="BY303" s="340"/>
      <c r="BZ303" s="340"/>
      <c r="CA303" s="340"/>
      <c r="CB303" s="340"/>
    </row>
    <row r="304" spans="1:124" ht="14.45" hidden="1" customHeight="1">
      <c r="A304" s="373"/>
      <c r="B304" s="374"/>
      <c r="C304" s="374"/>
      <c r="D304" s="375"/>
      <c r="E304" s="340"/>
      <c r="F304" s="340"/>
      <c r="G304" s="340"/>
      <c r="H304" s="340"/>
      <c r="I304" s="340"/>
      <c r="J304" s="340"/>
      <c r="K304" s="340"/>
      <c r="L304" s="340"/>
      <c r="M304" s="340"/>
      <c r="N304" s="340"/>
      <c r="O304" s="340"/>
      <c r="P304" s="340"/>
      <c r="Q304" s="340"/>
      <c r="R304" s="340"/>
      <c r="S304" s="340"/>
      <c r="T304" s="340"/>
      <c r="U304" s="340"/>
      <c r="V304" s="340"/>
      <c r="W304" s="340"/>
      <c r="X304" s="340"/>
      <c r="Y304" s="340"/>
      <c r="Z304" s="340"/>
      <c r="AA304" s="340"/>
      <c r="AB304" s="340"/>
      <c r="AC304" s="340"/>
      <c r="AD304" s="340"/>
      <c r="AE304" s="340"/>
      <c r="AF304" s="340"/>
      <c r="AG304" s="340"/>
      <c r="AH304" s="340"/>
      <c r="AI304" s="340"/>
      <c r="AJ304" s="340"/>
      <c r="AK304" s="340"/>
      <c r="AL304" s="340"/>
      <c r="AM304" s="340"/>
      <c r="AN304" s="340"/>
      <c r="AO304" s="340"/>
      <c r="AP304" s="340"/>
      <c r="AQ304" s="340"/>
      <c r="AR304" s="340"/>
      <c r="AS304" s="340"/>
      <c r="AT304" s="340"/>
      <c r="AU304" s="340"/>
      <c r="AV304" s="340"/>
      <c r="AW304" s="340"/>
      <c r="AX304" s="340"/>
      <c r="AY304" s="340"/>
      <c r="AZ304" s="340"/>
      <c r="BA304" s="340"/>
      <c r="BB304" s="340"/>
      <c r="BC304" s="340"/>
      <c r="BD304" s="340"/>
      <c r="BE304" s="379" t="s">
        <v>275</v>
      </c>
      <c r="BF304" s="340"/>
      <c r="BG304" s="340"/>
      <c r="BH304" s="340"/>
      <c r="BI304" s="340"/>
      <c r="BJ304" s="340"/>
      <c r="BK304" s="340"/>
      <c r="BL304" s="340"/>
      <c r="BM304" s="340"/>
      <c r="BN304" s="340"/>
      <c r="BO304" s="379" t="s">
        <v>274</v>
      </c>
      <c r="BP304" s="340"/>
      <c r="BQ304" s="340"/>
      <c r="BR304" s="340"/>
      <c r="BS304" s="340"/>
      <c r="BT304" s="340"/>
      <c r="BU304" s="340"/>
      <c r="BV304" s="340"/>
      <c r="BW304" s="340"/>
      <c r="BX304" s="340"/>
      <c r="BY304" s="340"/>
      <c r="BZ304" s="340"/>
      <c r="CA304" s="340"/>
      <c r="CB304" s="340"/>
    </row>
    <row r="305" spans="1:82" ht="13.9" hidden="1" customHeight="1">
      <c r="A305" s="376"/>
      <c r="B305" s="377"/>
      <c r="C305" s="377"/>
      <c r="D305" s="378"/>
      <c r="E305" s="340"/>
      <c r="F305" s="340"/>
      <c r="G305" s="340"/>
      <c r="H305" s="340"/>
      <c r="I305" s="340"/>
      <c r="J305" s="340"/>
      <c r="K305" s="340"/>
      <c r="L305" s="340"/>
      <c r="M305" s="340"/>
      <c r="N305" s="340"/>
      <c r="O305" s="340"/>
      <c r="P305" s="340"/>
      <c r="Q305" s="340"/>
      <c r="R305" s="340"/>
      <c r="S305" s="340"/>
      <c r="T305" s="340"/>
      <c r="U305" s="340"/>
      <c r="V305" s="340"/>
      <c r="W305" s="340"/>
      <c r="X305" s="340"/>
      <c r="Y305" s="340"/>
      <c r="Z305" s="340"/>
      <c r="AA305" s="340"/>
      <c r="AB305" s="340"/>
      <c r="AC305" s="340"/>
      <c r="AD305" s="340"/>
      <c r="AE305" s="340"/>
      <c r="AF305" s="340"/>
      <c r="AG305" s="340"/>
      <c r="AH305" s="340"/>
      <c r="AI305" s="340"/>
      <c r="AJ305" s="340"/>
      <c r="AK305" s="340"/>
      <c r="AL305" s="340"/>
      <c r="AM305" s="340"/>
      <c r="AN305" s="340"/>
      <c r="AO305" s="340"/>
      <c r="AP305" s="340"/>
      <c r="AQ305" s="340"/>
      <c r="AR305" s="340"/>
      <c r="AS305" s="340"/>
      <c r="AT305" s="340"/>
      <c r="AU305" s="340"/>
      <c r="AV305" s="340"/>
      <c r="AW305" s="340"/>
      <c r="AX305" s="340"/>
      <c r="AY305" s="340"/>
      <c r="AZ305" s="340"/>
      <c r="BA305" s="340"/>
      <c r="BB305" s="340"/>
      <c r="BC305" s="340"/>
      <c r="BD305" s="340"/>
      <c r="BE305" s="340"/>
      <c r="BF305" s="340"/>
      <c r="BG305" s="340"/>
      <c r="BH305" s="340"/>
      <c r="BI305" s="340"/>
      <c r="BJ305" s="340"/>
      <c r="BK305" s="340"/>
      <c r="BL305" s="340"/>
      <c r="BM305" s="340"/>
      <c r="BN305" s="340"/>
      <c r="BO305" s="390" t="s">
        <v>276</v>
      </c>
      <c r="BP305" s="391"/>
      <c r="BQ305" s="391"/>
      <c r="BR305" s="391"/>
      <c r="BS305" s="391"/>
      <c r="BT305" s="391"/>
      <c r="BU305" s="391"/>
      <c r="BV305" s="392"/>
      <c r="BW305" s="390" t="s">
        <v>485</v>
      </c>
      <c r="BX305" s="391"/>
      <c r="BY305" s="391"/>
      <c r="BZ305" s="391"/>
      <c r="CA305" s="391"/>
      <c r="CB305" s="392"/>
    </row>
    <row r="306" spans="1:82" ht="9" hidden="1" customHeight="1">
      <c r="A306" s="361">
        <v>1</v>
      </c>
      <c r="B306" s="362"/>
      <c r="C306" s="362"/>
      <c r="D306" s="363"/>
      <c r="E306" s="346">
        <v>2</v>
      </c>
      <c r="F306" s="347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347"/>
      <c r="R306" s="347"/>
      <c r="S306" s="347"/>
      <c r="T306" s="347"/>
      <c r="U306" s="347"/>
      <c r="V306" s="347"/>
      <c r="W306" s="347"/>
      <c r="X306" s="347"/>
      <c r="Y306" s="347"/>
      <c r="Z306" s="347"/>
      <c r="AA306" s="347"/>
      <c r="AB306" s="347"/>
      <c r="AC306" s="347"/>
      <c r="AD306" s="347"/>
      <c r="AE306" s="347"/>
      <c r="AF306" s="347"/>
      <c r="AG306" s="347"/>
      <c r="AH306" s="347"/>
      <c r="AI306" s="346">
        <v>3</v>
      </c>
      <c r="AJ306" s="347"/>
      <c r="AK306" s="347"/>
      <c r="AL306" s="347"/>
      <c r="AM306" s="347"/>
      <c r="AN306" s="347"/>
      <c r="AO306" s="347"/>
      <c r="AP306" s="347"/>
      <c r="AQ306" s="347"/>
      <c r="AR306" s="347"/>
      <c r="AS306" s="347"/>
      <c r="AT306" s="347"/>
      <c r="AU306" s="347"/>
      <c r="AV306" s="347"/>
      <c r="AW306" s="551">
        <v>4</v>
      </c>
      <c r="AX306" s="552"/>
      <c r="AY306" s="552"/>
      <c r="AZ306" s="552"/>
      <c r="BA306" s="552"/>
      <c r="BB306" s="552"/>
      <c r="BC306" s="552"/>
      <c r="BD306" s="553"/>
      <c r="BE306" s="551">
        <v>5</v>
      </c>
      <c r="BF306" s="552"/>
      <c r="BG306" s="552"/>
      <c r="BH306" s="552"/>
      <c r="BI306" s="552"/>
      <c r="BJ306" s="552"/>
      <c r="BK306" s="552"/>
      <c r="BL306" s="552"/>
      <c r="BM306" s="552"/>
      <c r="BN306" s="553"/>
      <c r="BO306" s="551">
        <v>6</v>
      </c>
      <c r="BP306" s="552"/>
      <c r="BQ306" s="552"/>
      <c r="BR306" s="552"/>
      <c r="BS306" s="552"/>
      <c r="BT306" s="552"/>
      <c r="BU306" s="552"/>
      <c r="BV306" s="553"/>
      <c r="BW306" s="551">
        <v>7</v>
      </c>
      <c r="BX306" s="552"/>
      <c r="BY306" s="552"/>
      <c r="BZ306" s="552"/>
      <c r="CA306" s="552"/>
      <c r="CB306" s="553"/>
    </row>
    <row r="307" spans="1:82" ht="27.6" hidden="1" customHeight="1">
      <c r="A307" s="341">
        <v>1</v>
      </c>
      <c r="B307" s="342"/>
      <c r="C307" s="342"/>
      <c r="D307" s="343"/>
      <c r="E307" s="557" t="s">
        <v>433</v>
      </c>
      <c r="F307" s="558"/>
      <c r="G307" s="558"/>
      <c r="H307" s="558"/>
      <c r="I307" s="558"/>
      <c r="J307" s="558"/>
      <c r="K307" s="558"/>
      <c r="L307" s="558"/>
      <c r="M307" s="558"/>
      <c r="N307" s="558"/>
      <c r="O307" s="558"/>
      <c r="P307" s="558"/>
      <c r="Q307" s="558"/>
      <c r="R307" s="558"/>
      <c r="S307" s="558"/>
      <c r="T307" s="558"/>
      <c r="U307" s="558"/>
      <c r="V307" s="558"/>
      <c r="W307" s="558"/>
      <c r="X307" s="558"/>
      <c r="Y307" s="558"/>
      <c r="Z307" s="558"/>
      <c r="AA307" s="558"/>
      <c r="AB307" s="558"/>
      <c r="AC307" s="558"/>
      <c r="AD307" s="558"/>
      <c r="AE307" s="558"/>
      <c r="AF307" s="558"/>
      <c r="AG307" s="558"/>
      <c r="AH307" s="558"/>
      <c r="AI307" s="607" t="s">
        <v>434</v>
      </c>
      <c r="AJ307" s="608"/>
      <c r="AK307" s="608"/>
      <c r="AL307" s="608"/>
      <c r="AM307" s="608"/>
      <c r="AN307" s="608"/>
      <c r="AO307" s="608"/>
      <c r="AP307" s="608"/>
      <c r="AQ307" s="608"/>
      <c r="AR307" s="608"/>
      <c r="AS307" s="608"/>
      <c r="AT307" s="608"/>
      <c r="AU307" s="608"/>
      <c r="AV307" s="608"/>
      <c r="AW307" s="533"/>
      <c r="AX307" s="406"/>
      <c r="AY307" s="406"/>
      <c r="AZ307" s="406"/>
      <c r="BA307" s="406"/>
      <c r="BB307" s="406"/>
      <c r="BC307" s="406"/>
      <c r="BD307" s="406"/>
      <c r="BE307" s="407"/>
      <c r="BF307" s="408"/>
      <c r="BG307" s="408"/>
      <c r="BH307" s="408"/>
      <c r="BI307" s="408"/>
      <c r="BJ307" s="408"/>
      <c r="BK307" s="408"/>
      <c r="BL307" s="408"/>
      <c r="BM307" s="408"/>
      <c r="BN307" s="408"/>
      <c r="BO307" s="407">
        <v>0</v>
      </c>
      <c r="BP307" s="408"/>
      <c r="BQ307" s="408"/>
      <c r="BR307" s="408"/>
      <c r="BS307" s="408"/>
      <c r="BT307" s="408"/>
      <c r="BU307" s="408"/>
      <c r="BV307" s="408"/>
      <c r="BW307" s="407">
        <v>0</v>
      </c>
      <c r="BX307" s="408"/>
      <c r="BY307" s="408"/>
      <c r="BZ307" s="408"/>
      <c r="CA307" s="408"/>
      <c r="CB307" s="408"/>
    </row>
    <row r="308" spans="1:82" ht="13.15" hidden="1" customHeight="1">
      <c r="A308" s="341"/>
      <c r="B308" s="342"/>
      <c r="C308" s="342"/>
      <c r="D308" s="343"/>
      <c r="E308" s="353" t="s">
        <v>168</v>
      </c>
      <c r="F308" s="354"/>
      <c r="G308" s="354"/>
      <c r="H308" s="354"/>
      <c r="I308" s="354"/>
      <c r="J308" s="354"/>
      <c r="K308" s="354"/>
      <c r="L308" s="354"/>
      <c r="M308" s="354"/>
      <c r="N308" s="354"/>
      <c r="O308" s="354"/>
      <c r="P308" s="354"/>
      <c r="Q308" s="354"/>
      <c r="R308" s="354"/>
      <c r="S308" s="354"/>
      <c r="T308" s="354"/>
      <c r="U308" s="354"/>
      <c r="V308" s="354"/>
      <c r="W308" s="354"/>
      <c r="X308" s="354"/>
      <c r="Y308" s="354"/>
      <c r="Z308" s="354"/>
      <c r="AA308" s="354"/>
      <c r="AB308" s="354"/>
      <c r="AC308" s="354"/>
      <c r="AD308" s="354"/>
      <c r="AE308" s="354"/>
      <c r="AF308" s="354"/>
      <c r="AG308" s="354"/>
      <c r="AH308" s="354"/>
      <c r="AI308" s="601" t="s">
        <v>5</v>
      </c>
      <c r="AJ308" s="733"/>
      <c r="AK308" s="733"/>
      <c r="AL308" s="733"/>
      <c r="AM308" s="733"/>
      <c r="AN308" s="733"/>
      <c r="AO308" s="733"/>
      <c r="AP308" s="733"/>
      <c r="AQ308" s="733"/>
      <c r="AR308" s="733"/>
      <c r="AS308" s="733"/>
      <c r="AT308" s="733"/>
      <c r="AU308" s="733"/>
      <c r="AV308" s="733"/>
      <c r="AW308" s="603" t="s">
        <v>5</v>
      </c>
      <c r="AX308" s="413"/>
      <c r="AY308" s="413"/>
      <c r="AZ308" s="413"/>
      <c r="BA308" s="413"/>
      <c r="BB308" s="413"/>
      <c r="BC308" s="413"/>
      <c r="BD308" s="413" t="s">
        <v>5</v>
      </c>
      <c r="BE308" s="414">
        <f>SUM(BE307)</f>
        <v>0</v>
      </c>
      <c r="BF308" s="415"/>
      <c r="BG308" s="415"/>
      <c r="BH308" s="415"/>
      <c r="BI308" s="415"/>
      <c r="BJ308" s="415"/>
      <c r="BK308" s="415"/>
      <c r="BL308" s="415"/>
      <c r="BM308" s="415"/>
      <c r="BN308" s="415"/>
      <c r="BO308" s="414">
        <v>0</v>
      </c>
      <c r="BP308" s="415"/>
      <c r="BQ308" s="415"/>
      <c r="BR308" s="415"/>
      <c r="BS308" s="415"/>
      <c r="BT308" s="415"/>
      <c r="BU308" s="415"/>
      <c r="BV308" s="415"/>
      <c r="BW308" s="414">
        <v>0</v>
      </c>
      <c r="BX308" s="415"/>
      <c r="BY308" s="415"/>
      <c r="BZ308" s="415"/>
      <c r="CA308" s="415"/>
      <c r="CB308" s="415"/>
    </row>
    <row r="309" spans="1:82" ht="13.15" hidden="1" customHeight="1">
      <c r="A309" s="55"/>
      <c r="B309" s="55"/>
      <c r="C309" s="55"/>
      <c r="D309" s="55"/>
      <c r="E309" s="102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0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44"/>
      <c r="AX309" s="82"/>
      <c r="AY309" s="82"/>
      <c r="AZ309" s="82"/>
      <c r="BA309" s="82"/>
      <c r="BB309" s="82"/>
      <c r="BC309" s="82"/>
      <c r="BD309" s="82"/>
      <c r="BE309" s="96"/>
      <c r="BF309" s="176"/>
      <c r="BG309" s="176"/>
      <c r="BH309" s="176"/>
      <c r="BI309" s="176"/>
      <c r="BJ309" s="176"/>
      <c r="BK309" s="176"/>
      <c r="BL309" s="176"/>
      <c r="BM309" s="176"/>
      <c r="BN309" s="176"/>
      <c r="BO309" s="96"/>
      <c r="BP309" s="176"/>
      <c r="BQ309" s="176"/>
      <c r="BR309" s="176"/>
      <c r="BS309" s="176"/>
      <c r="BT309" s="176"/>
      <c r="BU309" s="176"/>
      <c r="BV309" s="176"/>
      <c r="BW309" s="96"/>
      <c r="BX309" s="176"/>
      <c r="BY309" s="176"/>
      <c r="BZ309" s="176"/>
      <c r="CA309" s="176"/>
      <c r="CB309" s="176"/>
    </row>
    <row r="310" spans="1:82" ht="14.25" hidden="1">
      <c r="A310" s="389" t="s">
        <v>453</v>
      </c>
      <c r="B310" s="389"/>
      <c r="C310" s="389"/>
      <c r="D310" s="389"/>
      <c r="E310" s="389"/>
      <c r="F310" s="389"/>
      <c r="G310" s="389"/>
      <c r="H310" s="389"/>
      <c r="I310" s="389"/>
      <c r="J310" s="389"/>
      <c r="K310" s="389"/>
      <c r="L310" s="389"/>
      <c r="M310" s="389"/>
      <c r="N310" s="389"/>
      <c r="O310" s="389"/>
      <c r="P310" s="389"/>
      <c r="Q310" s="389"/>
      <c r="R310" s="389"/>
      <c r="S310" s="389"/>
      <c r="T310" s="389"/>
      <c r="U310" s="389"/>
      <c r="V310" s="389"/>
      <c r="W310" s="389"/>
      <c r="X310" s="389"/>
      <c r="Y310" s="389"/>
      <c r="Z310" s="389"/>
      <c r="AA310" s="389"/>
      <c r="AB310" s="389"/>
      <c r="AC310" s="389"/>
      <c r="AD310" s="389"/>
      <c r="AE310" s="389"/>
      <c r="AF310" s="389"/>
      <c r="AG310" s="389"/>
      <c r="AH310" s="389"/>
      <c r="AI310" s="389"/>
      <c r="AJ310" s="389"/>
      <c r="AK310" s="389"/>
      <c r="AL310" s="389"/>
      <c r="AM310" s="389"/>
      <c r="AN310" s="389"/>
      <c r="AO310" s="389"/>
      <c r="AP310" s="389"/>
      <c r="AQ310" s="389"/>
      <c r="AR310" s="389"/>
      <c r="AS310" s="389"/>
      <c r="AT310" s="389"/>
      <c r="AU310" s="389"/>
      <c r="AV310" s="389"/>
      <c r="AW310" s="389"/>
      <c r="AX310" s="389"/>
      <c r="AY310" s="389"/>
      <c r="AZ310" s="389"/>
      <c r="BA310" s="389"/>
      <c r="BB310" s="389"/>
      <c r="BC310" s="389"/>
      <c r="BD310" s="389"/>
      <c r="BE310" s="389"/>
      <c r="BF310" s="389"/>
      <c r="BG310" s="389"/>
      <c r="BH310" s="389"/>
      <c r="BI310" s="389"/>
      <c r="BJ310" s="389"/>
      <c r="BK310" s="389"/>
      <c r="BL310" s="389"/>
      <c r="BM310" s="389"/>
      <c r="BN310" s="389"/>
      <c r="BO310" s="389"/>
      <c r="BP310" s="389"/>
      <c r="BQ310" s="389"/>
      <c r="BR310" s="389"/>
      <c r="BS310" s="389"/>
      <c r="BT310" s="389"/>
      <c r="BU310" s="389"/>
      <c r="BV310" s="389"/>
      <c r="BW310" s="389"/>
      <c r="BX310" s="389"/>
      <c r="BY310" s="389"/>
      <c r="BZ310" s="389"/>
      <c r="CA310" s="389"/>
      <c r="CB310" s="389"/>
    </row>
    <row r="311" spans="1:82" ht="14.25" hidden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</row>
    <row r="312" spans="1:82" ht="14.25" hidden="1">
      <c r="A312" s="620" t="s">
        <v>161</v>
      </c>
      <c r="B312" s="620"/>
      <c r="C312" s="620"/>
      <c r="D312" s="620"/>
      <c r="E312" s="620"/>
      <c r="F312" s="620"/>
      <c r="G312" s="620"/>
      <c r="H312" s="620"/>
      <c r="I312" s="620"/>
      <c r="J312" s="620"/>
      <c r="K312" s="620"/>
      <c r="L312" s="620"/>
      <c r="M312" s="620"/>
      <c r="N312" s="620"/>
      <c r="O312" s="620"/>
      <c r="P312" s="620"/>
      <c r="Q312" s="620"/>
      <c r="R312" s="620"/>
      <c r="S312" s="620"/>
      <c r="T312" s="620"/>
      <c r="U312" s="620"/>
      <c r="V312" s="620"/>
      <c r="W312" s="620"/>
      <c r="X312" s="620"/>
      <c r="Y312" s="620"/>
      <c r="Z312" s="620"/>
      <c r="AA312" s="620"/>
      <c r="AB312" s="620"/>
      <c r="AC312" s="620"/>
      <c r="AD312" s="620"/>
      <c r="AE312" s="570" t="s">
        <v>438</v>
      </c>
      <c r="AF312" s="570"/>
      <c r="AG312" s="570"/>
      <c r="AH312" s="570"/>
      <c r="AI312" s="570"/>
      <c r="AJ312" s="570"/>
      <c r="AK312" s="570"/>
      <c r="AL312" s="570"/>
      <c r="AM312" s="570"/>
      <c r="AN312" s="570"/>
      <c r="AO312" s="570"/>
      <c r="AP312" s="570"/>
      <c r="AQ312" s="570"/>
      <c r="AR312" s="570"/>
      <c r="AS312" s="570"/>
      <c r="AT312" s="570"/>
      <c r="AU312" s="570"/>
      <c r="AV312" s="570"/>
      <c r="AW312" s="570"/>
      <c r="AX312" s="570"/>
      <c r="AY312" s="570"/>
      <c r="AZ312" s="570"/>
      <c r="BA312" s="570"/>
      <c r="BB312" s="570"/>
      <c r="BC312" s="570"/>
      <c r="BD312" s="570"/>
      <c r="BE312" s="570"/>
      <c r="BF312" s="570"/>
      <c r="BG312" s="570"/>
      <c r="BH312" s="570"/>
      <c r="BI312" s="570"/>
      <c r="BJ312" s="570"/>
      <c r="BK312" s="570"/>
      <c r="BL312" s="570"/>
      <c r="BM312" s="570"/>
      <c r="BN312" s="570"/>
      <c r="BO312" s="570"/>
      <c r="BP312" s="570"/>
      <c r="BQ312" s="570"/>
      <c r="BR312" s="570"/>
      <c r="BS312" s="570"/>
      <c r="BT312" s="570"/>
      <c r="BU312" s="570"/>
      <c r="BV312" s="570"/>
      <c r="BW312" s="570"/>
      <c r="BX312" s="570"/>
      <c r="BY312" s="570"/>
      <c r="BZ312" s="570"/>
      <c r="CA312" s="570"/>
      <c r="CB312" s="570"/>
    </row>
    <row r="313" spans="1:82" ht="9.75" hidden="1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</row>
    <row r="314" spans="1:82" ht="14.25" hidden="1">
      <c r="A314" s="33" t="s">
        <v>162</v>
      </c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570" t="s">
        <v>172</v>
      </c>
      <c r="T314" s="570"/>
      <c r="U314" s="570"/>
      <c r="V314" s="570"/>
      <c r="W314" s="570"/>
      <c r="X314" s="570"/>
      <c r="Y314" s="570"/>
      <c r="Z314" s="570"/>
      <c r="AA314" s="570"/>
      <c r="AB314" s="570"/>
      <c r="AC314" s="570"/>
      <c r="AD314" s="570"/>
      <c r="AE314" s="570"/>
      <c r="AF314" s="570"/>
      <c r="AG314" s="570"/>
      <c r="AH314" s="570"/>
      <c r="AI314" s="570"/>
      <c r="AJ314" s="570"/>
      <c r="AK314" s="570"/>
      <c r="AL314" s="570"/>
      <c r="AM314" s="570"/>
      <c r="AN314" s="570"/>
      <c r="AO314" s="570"/>
      <c r="AP314" s="570"/>
      <c r="AQ314" s="570"/>
      <c r="AR314" s="570"/>
      <c r="AS314" s="570"/>
      <c r="AT314" s="570"/>
      <c r="AU314" s="570"/>
      <c r="AV314" s="570"/>
      <c r="AW314" s="570"/>
      <c r="AX314" s="570"/>
      <c r="AY314" s="570"/>
      <c r="AZ314" s="570"/>
      <c r="BA314" s="570"/>
      <c r="BB314" s="570"/>
      <c r="BC314" s="570"/>
      <c r="BD314" s="570"/>
      <c r="BE314" s="570"/>
      <c r="BF314" s="570"/>
      <c r="BG314" s="570"/>
      <c r="BH314" s="570"/>
      <c r="BI314" s="570"/>
      <c r="BJ314" s="570"/>
      <c r="BK314" s="570"/>
      <c r="BL314" s="570"/>
      <c r="BM314" s="570"/>
      <c r="BN314" s="570"/>
      <c r="BO314" s="570"/>
      <c r="BP314" s="570"/>
      <c r="BQ314" s="570"/>
      <c r="BR314" s="570"/>
      <c r="BS314" s="570"/>
      <c r="BT314" s="570"/>
      <c r="BU314" s="570"/>
      <c r="BV314" s="570"/>
      <c r="BW314" s="570"/>
      <c r="BX314" s="570"/>
      <c r="BY314" s="570"/>
      <c r="BZ314" s="570"/>
      <c r="CA314" s="570"/>
      <c r="CB314" s="570"/>
      <c r="CD314" s="191"/>
    </row>
    <row r="315" spans="1:82" ht="14.25" hidden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</row>
    <row r="316" spans="1:82" ht="42" hidden="1" customHeight="1">
      <c r="A316" s="33" t="s">
        <v>164</v>
      </c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704" t="s">
        <v>439</v>
      </c>
      <c r="AI316" s="704"/>
      <c r="AJ316" s="704"/>
      <c r="AK316" s="704"/>
      <c r="AL316" s="704"/>
      <c r="AM316" s="704"/>
      <c r="AN316" s="704"/>
      <c r="AO316" s="704"/>
      <c r="AP316" s="704"/>
      <c r="AQ316" s="704"/>
      <c r="AR316" s="704"/>
      <c r="AS316" s="704"/>
      <c r="AT316" s="704"/>
      <c r="AU316" s="704"/>
      <c r="AV316" s="704"/>
      <c r="AW316" s="704"/>
      <c r="AX316" s="704"/>
      <c r="AY316" s="704"/>
      <c r="AZ316" s="704"/>
      <c r="BA316" s="704"/>
      <c r="BB316" s="704"/>
      <c r="BC316" s="704"/>
      <c r="BD316" s="704"/>
      <c r="BE316" s="704"/>
      <c r="BF316" s="704"/>
      <c r="BG316" s="704"/>
      <c r="BH316" s="704"/>
      <c r="BI316" s="704"/>
      <c r="BJ316" s="704"/>
      <c r="BK316" s="704"/>
      <c r="BL316" s="704"/>
      <c r="BM316" s="704"/>
      <c r="BN316" s="704"/>
      <c r="BO316" s="704"/>
      <c r="BP316" s="704"/>
      <c r="BQ316" s="704"/>
      <c r="BR316" s="704"/>
      <c r="BS316" s="704"/>
      <c r="BT316" s="704"/>
      <c r="BU316" s="704"/>
      <c r="BV316" s="704"/>
      <c r="BW316" s="704"/>
      <c r="BX316" s="704"/>
      <c r="BY316" s="704"/>
      <c r="BZ316" s="704"/>
      <c r="CA316" s="704"/>
      <c r="CB316" s="704"/>
    </row>
    <row r="317" spans="1:82" ht="14.25" hidden="1">
      <c r="A317" s="33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</row>
    <row r="318" spans="1:82" ht="33.6" hidden="1" customHeight="1">
      <c r="A318" s="568" t="s">
        <v>432</v>
      </c>
      <c r="B318" s="568"/>
      <c r="C318" s="568"/>
      <c r="D318" s="568"/>
      <c r="E318" s="568"/>
      <c r="F318" s="568"/>
      <c r="G318" s="568"/>
      <c r="H318" s="568"/>
      <c r="I318" s="568"/>
      <c r="J318" s="568"/>
      <c r="K318" s="568"/>
      <c r="L318" s="568"/>
      <c r="M318" s="568"/>
      <c r="N318" s="568"/>
      <c r="O318" s="568"/>
      <c r="P318" s="568"/>
      <c r="Q318" s="568"/>
      <c r="R318" s="568"/>
      <c r="S318" s="568"/>
      <c r="T318" s="568"/>
      <c r="U318" s="568"/>
      <c r="V318" s="568"/>
      <c r="W318" s="568"/>
      <c r="X318" s="568"/>
      <c r="Y318" s="568"/>
      <c r="Z318" s="568"/>
      <c r="AA318" s="568"/>
      <c r="AB318" s="568"/>
      <c r="AC318" s="568"/>
      <c r="AD318" s="568"/>
      <c r="AE318" s="568"/>
      <c r="AF318" s="568"/>
      <c r="AG318" s="568"/>
      <c r="AH318" s="568"/>
      <c r="AI318" s="568"/>
      <c r="AJ318" s="568"/>
      <c r="AK318" s="568"/>
      <c r="AL318" s="568"/>
      <c r="AM318" s="568"/>
      <c r="AN318" s="568"/>
      <c r="AO318" s="568"/>
      <c r="AP318" s="568"/>
      <c r="AQ318" s="568"/>
      <c r="AR318" s="568"/>
      <c r="AS318" s="568"/>
      <c r="AT318" s="568"/>
      <c r="AU318" s="568"/>
      <c r="AV318" s="568"/>
      <c r="AW318" s="568"/>
      <c r="AX318" s="568"/>
      <c r="AY318" s="568"/>
      <c r="AZ318" s="568"/>
      <c r="BA318" s="568"/>
      <c r="BB318" s="568"/>
      <c r="BC318" s="568"/>
      <c r="BD318" s="568"/>
      <c r="BE318" s="568"/>
      <c r="BF318" s="568"/>
      <c r="BG318" s="568"/>
      <c r="BH318" s="568"/>
      <c r="BI318" s="568"/>
      <c r="BJ318" s="568"/>
      <c r="BK318" s="568"/>
      <c r="BL318" s="568"/>
      <c r="BM318" s="568"/>
      <c r="BN318" s="568"/>
      <c r="BO318" s="568"/>
      <c r="BP318" s="568"/>
      <c r="BQ318" s="568"/>
      <c r="BR318" s="568"/>
      <c r="BS318" s="568"/>
      <c r="BT318" s="568"/>
      <c r="BU318" s="568"/>
      <c r="BV318" s="568"/>
      <c r="BW318" s="568"/>
      <c r="BX318" s="568"/>
      <c r="BY318" s="568"/>
      <c r="BZ318" s="568"/>
      <c r="CA318" s="568"/>
      <c r="CB318" s="568"/>
    </row>
    <row r="319" spans="1:82" ht="13.15" hidden="1" customHeight="1">
      <c r="A319" s="370" t="s">
        <v>187</v>
      </c>
      <c r="B319" s="371"/>
      <c r="C319" s="371"/>
      <c r="D319" s="372"/>
      <c r="E319" s="379" t="s">
        <v>166</v>
      </c>
      <c r="F319" s="340"/>
      <c r="G319" s="340"/>
      <c r="H319" s="340"/>
      <c r="I319" s="340"/>
      <c r="J319" s="340"/>
      <c r="K319" s="340"/>
      <c r="L319" s="340"/>
      <c r="M319" s="340"/>
      <c r="N319" s="340"/>
      <c r="O319" s="340"/>
      <c r="P319" s="340"/>
      <c r="Q319" s="340"/>
      <c r="R319" s="340"/>
      <c r="S319" s="340"/>
      <c r="T319" s="340"/>
      <c r="U319" s="340"/>
      <c r="V319" s="340"/>
      <c r="W319" s="340"/>
      <c r="X319" s="340"/>
      <c r="Y319" s="340"/>
      <c r="Z319" s="340"/>
      <c r="AA319" s="340"/>
      <c r="AB319" s="340"/>
      <c r="AC319" s="340"/>
      <c r="AD319" s="340"/>
      <c r="AE319" s="340"/>
      <c r="AF319" s="340"/>
      <c r="AG319" s="340"/>
      <c r="AH319" s="340"/>
      <c r="AI319" s="379" t="s">
        <v>177</v>
      </c>
      <c r="AJ319" s="340"/>
      <c r="AK319" s="340"/>
      <c r="AL319" s="340"/>
      <c r="AM319" s="340"/>
      <c r="AN319" s="340"/>
      <c r="AO319" s="340"/>
      <c r="AP319" s="340"/>
      <c r="AQ319" s="340"/>
      <c r="AR319" s="340"/>
      <c r="AS319" s="340"/>
      <c r="AT319" s="340"/>
      <c r="AU319" s="340"/>
      <c r="AV319" s="340"/>
      <c r="AW319" s="379" t="s">
        <v>301</v>
      </c>
      <c r="AX319" s="340"/>
      <c r="AY319" s="340"/>
      <c r="AZ319" s="340"/>
      <c r="BA319" s="340"/>
      <c r="BB319" s="340"/>
      <c r="BC319" s="340"/>
      <c r="BD319" s="340"/>
      <c r="BE319" s="379" t="s">
        <v>302</v>
      </c>
      <c r="BF319" s="340"/>
      <c r="BG319" s="340"/>
      <c r="BH319" s="340"/>
      <c r="BI319" s="340"/>
      <c r="BJ319" s="340"/>
      <c r="BK319" s="340"/>
      <c r="BL319" s="340"/>
      <c r="BM319" s="340"/>
      <c r="BN319" s="340"/>
      <c r="BO319" s="340"/>
      <c r="BP319" s="340"/>
      <c r="BQ319" s="340"/>
      <c r="BR319" s="340"/>
      <c r="BS319" s="340"/>
      <c r="BT319" s="340"/>
      <c r="BU319" s="340"/>
      <c r="BV319" s="340"/>
      <c r="BW319" s="340"/>
      <c r="BX319" s="340"/>
      <c r="BY319" s="340"/>
      <c r="BZ319" s="340"/>
      <c r="CA319" s="340"/>
      <c r="CB319" s="340"/>
    </row>
    <row r="320" spans="1:82" ht="13.15" hidden="1" customHeight="1">
      <c r="A320" s="373"/>
      <c r="B320" s="374"/>
      <c r="C320" s="374"/>
      <c r="D320" s="375"/>
      <c r="E320" s="340"/>
      <c r="F320" s="340"/>
      <c r="G320" s="340"/>
      <c r="H320" s="340"/>
      <c r="I320" s="340"/>
      <c r="J320" s="340"/>
      <c r="K320" s="340"/>
      <c r="L320" s="340"/>
      <c r="M320" s="340"/>
      <c r="N320" s="340"/>
      <c r="O320" s="340"/>
      <c r="P320" s="340"/>
      <c r="Q320" s="340"/>
      <c r="R320" s="340"/>
      <c r="S320" s="340"/>
      <c r="T320" s="340"/>
      <c r="U320" s="340"/>
      <c r="V320" s="340"/>
      <c r="W320" s="340"/>
      <c r="X320" s="340"/>
      <c r="Y320" s="340"/>
      <c r="Z320" s="340"/>
      <c r="AA320" s="340"/>
      <c r="AB320" s="340"/>
      <c r="AC320" s="340"/>
      <c r="AD320" s="340"/>
      <c r="AE320" s="340"/>
      <c r="AF320" s="340"/>
      <c r="AG320" s="340"/>
      <c r="AH320" s="340"/>
      <c r="AI320" s="340"/>
      <c r="AJ320" s="340"/>
      <c r="AK320" s="340"/>
      <c r="AL320" s="340"/>
      <c r="AM320" s="340"/>
      <c r="AN320" s="340"/>
      <c r="AO320" s="340"/>
      <c r="AP320" s="340"/>
      <c r="AQ320" s="340"/>
      <c r="AR320" s="340"/>
      <c r="AS320" s="340"/>
      <c r="AT320" s="340"/>
      <c r="AU320" s="340"/>
      <c r="AV320" s="340"/>
      <c r="AW320" s="340"/>
      <c r="AX320" s="340"/>
      <c r="AY320" s="340"/>
      <c r="AZ320" s="340"/>
      <c r="BA320" s="340"/>
      <c r="BB320" s="340"/>
      <c r="BC320" s="340"/>
      <c r="BD320" s="340"/>
      <c r="BE320" s="340"/>
      <c r="BF320" s="340"/>
      <c r="BG320" s="340"/>
      <c r="BH320" s="340"/>
      <c r="BI320" s="340"/>
      <c r="BJ320" s="340"/>
      <c r="BK320" s="340"/>
      <c r="BL320" s="340"/>
      <c r="BM320" s="340"/>
      <c r="BN320" s="340"/>
      <c r="BO320" s="340"/>
      <c r="BP320" s="340"/>
      <c r="BQ320" s="340"/>
      <c r="BR320" s="340"/>
      <c r="BS320" s="340"/>
      <c r="BT320" s="340"/>
      <c r="BU320" s="340"/>
      <c r="BV320" s="340"/>
      <c r="BW320" s="340"/>
      <c r="BX320" s="340"/>
      <c r="BY320" s="340"/>
      <c r="BZ320" s="340"/>
      <c r="CA320" s="340"/>
      <c r="CB320" s="340"/>
    </row>
    <row r="321" spans="1:122" ht="14.45" hidden="1" customHeight="1">
      <c r="A321" s="373"/>
      <c r="B321" s="374"/>
      <c r="C321" s="374"/>
      <c r="D321" s="375"/>
      <c r="E321" s="340"/>
      <c r="F321" s="340"/>
      <c r="G321" s="340"/>
      <c r="H321" s="340"/>
      <c r="I321" s="340"/>
      <c r="J321" s="340"/>
      <c r="K321" s="340"/>
      <c r="L321" s="340"/>
      <c r="M321" s="340"/>
      <c r="N321" s="340"/>
      <c r="O321" s="340"/>
      <c r="P321" s="340"/>
      <c r="Q321" s="340"/>
      <c r="R321" s="340"/>
      <c r="S321" s="340"/>
      <c r="T321" s="340"/>
      <c r="U321" s="340"/>
      <c r="V321" s="340"/>
      <c r="W321" s="340"/>
      <c r="X321" s="340"/>
      <c r="Y321" s="340"/>
      <c r="Z321" s="340"/>
      <c r="AA321" s="340"/>
      <c r="AB321" s="340"/>
      <c r="AC321" s="340"/>
      <c r="AD321" s="340"/>
      <c r="AE321" s="340"/>
      <c r="AF321" s="340"/>
      <c r="AG321" s="340"/>
      <c r="AH321" s="340"/>
      <c r="AI321" s="340"/>
      <c r="AJ321" s="340"/>
      <c r="AK321" s="340"/>
      <c r="AL321" s="340"/>
      <c r="AM321" s="340"/>
      <c r="AN321" s="340"/>
      <c r="AO321" s="340"/>
      <c r="AP321" s="340"/>
      <c r="AQ321" s="340"/>
      <c r="AR321" s="340"/>
      <c r="AS321" s="340"/>
      <c r="AT321" s="340"/>
      <c r="AU321" s="340"/>
      <c r="AV321" s="340"/>
      <c r="AW321" s="340"/>
      <c r="AX321" s="340"/>
      <c r="AY321" s="340"/>
      <c r="AZ321" s="340"/>
      <c r="BA321" s="340"/>
      <c r="BB321" s="340"/>
      <c r="BC321" s="340"/>
      <c r="BD321" s="340"/>
      <c r="BE321" s="379" t="s">
        <v>275</v>
      </c>
      <c r="BF321" s="340"/>
      <c r="BG321" s="340"/>
      <c r="BH321" s="340"/>
      <c r="BI321" s="340"/>
      <c r="BJ321" s="340"/>
      <c r="BK321" s="340"/>
      <c r="BL321" s="340"/>
      <c r="BM321" s="340"/>
      <c r="BN321" s="340"/>
      <c r="BO321" s="379" t="s">
        <v>274</v>
      </c>
      <c r="BP321" s="340"/>
      <c r="BQ321" s="340"/>
      <c r="BR321" s="340"/>
      <c r="BS321" s="340"/>
      <c r="BT321" s="340"/>
      <c r="BU321" s="340"/>
      <c r="BV321" s="340"/>
      <c r="BW321" s="340"/>
      <c r="BX321" s="340"/>
      <c r="BY321" s="340"/>
      <c r="BZ321" s="340"/>
      <c r="CA321" s="340"/>
      <c r="CB321" s="340"/>
    </row>
    <row r="322" spans="1:122" ht="13.9" hidden="1" customHeight="1">
      <c r="A322" s="376"/>
      <c r="B322" s="377"/>
      <c r="C322" s="377"/>
      <c r="D322" s="378"/>
      <c r="E322" s="340"/>
      <c r="F322" s="340"/>
      <c r="G322" s="340"/>
      <c r="H322" s="340"/>
      <c r="I322" s="340"/>
      <c r="J322" s="340"/>
      <c r="K322" s="340"/>
      <c r="L322" s="340"/>
      <c r="M322" s="340"/>
      <c r="N322" s="340"/>
      <c r="O322" s="340"/>
      <c r="P322" s="340"/>
      <c r="Q322" s="340"/>
      <c r="R322" s="340"/>
      <c r="S322" s="340"/>
      <c r="T322" s="340"/>
      <c r="U322" s="340"/>
      <c r="V322" s="340"/>
      <c r="W322" s="340"/>
      <c r="X322" s="340"/>
      <c r="Y322" s="340"/>
      <c r="Z322" s="340"/>
      <c r="AA322" s="340"/>
      <c r="AB322" s="340"/>
      <c r="AC322" s="340"/>
      <c r="AD322" s="340"/>
      <c r="AE322" s="340"/>
      <c r="AF322" s="340"/>
      <c r="AG322" s="340"/>
      <c r="AH322" s="340"/>
      <c r="AI322" s="340"/>
      <c r="AJ322" s="340"/>
      <c r="AK322" s="340"/>
      <c r="AL322" s="340"/>
      <c r="AM322" s="340"/>
      <c r="AN322" s="340"/>
      <c r="AO322" s="340"/>
      <c r="AP322" s="340"/>
      <c r="AQ322" s="340"/>
      <c r="AR322" s="340"/>
      <c r="AS322" s="340"/>
      <c r="AT322" s="340"/>
      <c r="AU322" s="340"/>
      <c r="AV322" s="340"/>
      <c r="AW322" s="340"/>
      <c r="AX322" s="340"/>
      <c r="AY322" s="340"/>
      <c r="AZ322" s="340"/>
      <c r="BA322" s="340"/>
      <c r="BB322" s="340"/>
      <c r="BC322" s="340"/>
      <c r="BD322" s="340"/>
      <c r="BE322" s="340"/>
      <c r="BF322" s="340"/>
      <c r="BG322" s="340"/>
      <c r="BH322" s="340"/>
      <c r="BI322" s="340"/>
      <c r="BJ322" s="340"/>
      <c r="BK322" s="340"/>
      <c r="BL322" s="340"/>
      <c r="BM322" s="340"/>
      <c r="BN322" s="340"/>
      <c r="BO322" s="390" t="s">
        <v>276</v>
      </c>
      <c r="BP322" s="391"/>
      <c r="BQ322" s="391"/>
      <c r="BR322" s="391"/>
      <c r="BS322" s="391"/>
      <c r="BT322" s="391"/>
      <c r="BU322" s="391"/>
      <c r="BV322" s="392"/>
      <c r="BW322" s="390" t="s">
        <v>485</v>
      </c>
      <c r="BX322" s="391"/>
      <c r="BY322" s="391"/>
      <c r="BZ322" s="391"/>
      <c r="CA322" s="391"/>
      <c r="CB322" s="392"/>
    </row>
    <row r="323" spans="1:122" ht="9" hidden="1" customHeight="1">
      <c r="A323" s="361">
        <v>1</v>
      </c>
      <c r="B323" s="362"/>
      <c r="C323" s="362"/>
      <c r="D323" s="363"/>
      <c r="E323" s="346">
        <v>2</v>
      </c>
      <c r="F323" s="347"/>
      <c r="G323" s="347"/>
      <c r="H323" s="347"/>
      <c r="I323" s="347"/>
      <c r="J323" s="347"/>
      <c r="K323" s="347"/>
      <c r="L323" s="347"/>
      <c r="M323" s="347"/>
      <c r="N323" s="347"/>
      <c r="O323" s="347"/>
      <c r="P323" s="347"/>
      <c r="Q323" s="347"/>
      <c r="R323" s="347"/>
      <c r="S323" s="347"/>
      <c r="T323" s="347"/>
      <c r="U323" s="347"/>
      <c r="V323" s="347"/>
      <c r="W323" s="347"/>
      <c r="X323" s="347"/>
      <c r="Y323" s="347"/>
      <c r="Z323" s="347"/>
      <c r="AA323" s="347"/>
      <c r="AB323" s="347"/>
      <c r="AC323" s="347"/>
      <c r="AD323" s="347"/>
      <c r="AE323" s="347"/>
      <c r="AF323" s="347"/>
      <c r="AG323" s="347"/>
      <c r="AH323" s="347"/>
      <c r="AI323" s="346">
        <v>3</v>
      </c>
      <c r="AJ323" s="347"/>
      <c r="AK323" s="347"/>
      <c r="AL323" s="347"/>
      <c r="AM323" s="347"/>
      <c r="AN323" s="347"/>
      <c r="AO323" s="347"/>
      <c r="AP323" s="347"/>
      <c r="AQ323" s="347"/>
      <c r="AR323" s="347"/>
      <c r="AS323" s="347"/>
      <c r="AT323" s="347"/>
      <c r="AU323" s="347"/>
      <c r="AV323" s="347"/>
      <c r="AW323" s="551">
        <v>4</v>
      </c>
      <c r="AX323" s="552"/>
      <c r="AY323" s="552"/>
      <c r="AZ323" s="552"/>
      <c r="BA323" s="552"/>
      <c r="BB323" s="552"/>
      <c r="BC323" s="552"/>
      <c r="BD323" s="553"/>
      <c r="BE323" s="551">
        <v>5</v>
      </c>
      <c r="BF323" s="552"/>
      <c r="BG323" s="552"/>
      <c r="BH323" s="552"/>
      <c r="BI323" s="552"/>
      <c r="BJ323" s="552"/>
      <c r="BK323" s="552"/>
      <c r="BL323" s="552"/>
      <c r="BM323" s="552"/>
      <c r="BN323" s="553"/>
      <c r="BO323" s="551">
        <v>6</v>
      </c>
      <c r="BP323" s="552"/>
      <c r="BQ323" s="552"/>
      <c r="BR323" s="552"/>
      <c r="BS323" s="552"/>
      <c r="BT323" s="552"/>
      <c r="BU323" s="552"/>
      <c r="BV323" s="553"/>
      <c r="BW323" s="551">
        <v>7</v>
      </c>
      <c r="BX323" s="552"/>
      <c r="BY323" s="552"/>
      <c r="BZ323" s="552"/>
      <c r="CA323" s="552"/>
      <c r="CB323" s="553"/>
    </row>
    <row r="324" spans="1:122" ht="27.6" hidden="1" customHeight="1">
      <c r="A324" s="341">
        <v>1</v>
      </c>
      <c r="B324" s="342"/>
      <c r="C324" s="342"/>
      <c r="D324" s="343"/>
      <c r="E324" s="557" t="s">
        <v>433</v>
      </c>
      <c r="F324" s="558"/>
      <c r="G324" s="558"/>
      <c r="H324" s="558"/>
      <c r="I324" s="558"/>
      <c r="J324" s="558"/>
      <c r="K324" s="558"/>
      <c r="L324" s="558"/>
      <c r="M324" s="558"/>
      <c r="N324" s="558"/>
      <c r="O324" s="558"/>
      <c r="P324" s="558"/>
      <c r="Q324" s="558"/>
      <c r="R324" s="558"/>
      <c r="S324" s="558"/>
      <c r="T324" s="558"/>
      <c r="U324" s="558"/>
      <c r="V324" s="558"/>
      <c r="W324" s="558"/>
      <c r="X324" s="558"/>
      <c r="Y324" s="558"/>
      <c r="Z324" s="558"/>
      <c r="AA324" s="558"/>
      <c r="AB324" s="558"/>
      <c r="AC324" s="558"/>
      <c r="AD324" s="558"/>
      <c r="AE324" s="558"/>
      <c r="AF324" s="558"/>
      <c r="AG324" s="558"/>
      <c r="AH324" s="558"/>
      <c r="AI324" s="607" t="s">
        <v>434</v>
      </c>
      <c r="AJ324" s="608"/>
      <c r="AK324" s="608"/>
      <c r="AL324" s="608"/>
      <c r="AM324" s="608"/>
      <c r="AN324" s="608"/>
      <c r="AO324" s="608"/>
      <c r="AP324" s="608"/>
      <c r="AQ324" s="608"/>
      <c r="AR324" s="608"/>
      <c r="AS324" s="608"/>
      <c r="AT324" s="608"/>
      <c r="AU324" s="608"/>
      <c r="AV324" s="608"/>
      <c r="AW324" s="533"/>
      <c r="AX324" s="406"/>
      <c r="AY324" s="406"/>
      <c r="AZ324" s="406"/>
      <c r="BA324" s="406"/>
      <c r="BB324" s="406"/>
      <c r="BC324" s="406"/>
      <c r="BD324" s="406"/>
      <c r="BE324" s="407">
        <f ca="1">SUM(BE324)</f>
        <v>0</v>
      </c>
      <c r="BF324" s="408"/>
      <c r="BG324" s="408"/>
      <c r="BH324" s="408"/>
      <c r="BI324" s="408"/>
      <c r="BJ324" s="408"/>
      <c r="BK324" s="408"/>
      <c r="BL324" s="408"/>
      <c r="BM324" s="408"/>
      <c r="BN324" s="408"/>
      <c r="BO324" s="407">
        <v>0</v>
      </c>
      <c r="BP324" s="408"/>
      <c r="BQ324" s="408"/>
      <c r="BR324" s="408"/>
      <c r="BS324" s="408"/>
      <c r="BT324" s="408"/>
      <c r="BU324" s="408"/>
      <c r="BV324" s="408"/>
      <c r="BW324" s="407">
        <v>0</v>
      </c>
      <c r="BX324" s="408"/>
      <c r="BY324" s="408"/>
      <c r="BZ324" s="408"/>
      <c r="CA324" s="408"/>
      <c r="CB324" s="408"/>
    </row>
    <row r="325" spans="1:122" ht="13.15" hidden="1" customHeight="1">
      <c r="A325" s="341"/>
      <c r="B325" s="342"/>
      <c r="C325" s="342"/>
      <c r="D325" s="343"/>
      <c r="E325" s="353" t="s">
        <v>168</v>
      </c>
      <c r="F325" s="354"/>
      <c r="G325" s="354"/>
      <c r="H325" s="354"/>
      <c r="I325" s="354"/>
      <c r="J325" s="354"/>
      <c r="K325" s="354"/>
      <c r="L325" s="354"/>
      <c r="M325" s="354"/>
      <c r="N325" s="354"/>
      <c r="O325" s="354"/>
      <c r="P325" s="354"/>
      <c r="Q325" s="354"/>
      <c r="R325" s="354"/>
      <c r="S325" s="354"/>
      <c r="T325" s="354"/>
      <c r="U325" s="354"/>
      <c r="V325" s="354"/>
      <c r="W325" s="354"/>
      <c r="X325" s="354"/>
      <c r="Y325" s="354"/>
      <c r="Z325" s="354"/>
      <c r="AA325" s="354"/>
      <c r="AB325" s="354"/>
      <c r="AC325" s="354"/>
      <c r="AD325" s="354"/>
      <c r="AE325" s="354"/>
      <c r="AF325" s="354"/>
      <c r="AG325" s="354"/>
      <c r="AH325" s="354"/>
      <c r="AI325" s="601" t="s">
        <v>5</v>
      </c>
      <c r="AJ325" s="733"/>
      <c r="AK325" s="733"/>
      <c r="AL325" s="733"/>
      <c r="AM325" s="733"/>
      <c r="AN325" s="733"/>
      <c r="AO325" s="733"/>
      <c r="AP325" s="733"/>
      <c r="AQ325" s="733"/>
      <c r="AR325" s="733"/>
      <c r="AS325" s="733"/>
      <c r="AT325" s="733"/>
      <c r="AU325" s="733"/>
      <c r="AV325" s="733"/>
      <c r="AW325" s="603" t="s">
        <v>5</v>
      </c>
      <c r="AX325" s="413"/>
      <c r="AY325" s="413"/>
      <c r="AZ325" s="413"/>
      <c r="BA325" s="413"/>
      <c r="BB325" s="413"/>
      <c r="BC325" s="413"/>
      <c r="BD325" s="413" t="s">
        <v>5</v>
      </c>
      <c r="BE325" s="414">
        <f ca="1">SUM(BE324)</f>
        <v>0</v>
      </c>
      <c r="BF325" s="415"/>
      <c r="BG325" s="415"/>
      <c r="BH325" s="415"/>
      <c r="BI325" s="415"/>
      <c r="BJ325" s="415"/>
      <c r="BK325" s="415"/>
      <c r="BL325" s="415"/>
      <c r="BM325" s="415"/>
      <c r="BN325" s="415"/>
      <c r="BO325" s="414">
        <f>SUM(BO324)</f>
        <v>0</v>
      </c>
      <c r="BP325" s="415"/>
      <c r="BQ325" s="415"/>
      <c r="BR325" s="415"/>
      <c r="BS325" s="415"/>
      <c r="BT325" s="415"/>
      <c r="BU325" s="415"/>
      <c r="BV325" s="415"/>
      <c r="BW325" s="414">
        <f>SUM(BW324)</f>
        <v>0</v>
      </c>
      <c r="BX325" s="415"/>
      <c r="BY325" s="415"/>
      <c r="BZ325" s="415"/>
      <c r="CA325" s="415"/>
      <c r="CB325" s="415"/>
    </row>
    <row r="326" spans="1:122" ht="13.15" hidden="1" customHeight="1">
      <c r="A326" s="55"/>
      <c r="B326" s="55"/>
      <c r="C326" s="55"/>
      <c r="D326" s="55"/>
      <c r="E326" s="102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0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44"/>
      <c r="AX326" s="82"/>
      <c r="AY326" s="82"/>
      <c r="AZ326" s="82"/>
      <c r="BA326" s="82"/>
      <c r="BB326" s="82"/>
      <c r="BC326" s="82"/>
      <c r="BD326" s="82"/>
      <c r="BE326" s="96"/>
      <c r="BF326" s="176"/>
      <c r="BG326" s="176"/>
      <c r="BH326" s="176"/>
      <c r="BI326" s="176"/>
      <c r="BJ326" s="176"/>
      <c r="BK326" s="176"/>
      <c r="BL326" s="176"/>
      <c r="BM326" s="176"/>
      <c r="BN326" s="176"/>
      <c r="BO326" s="96"/>
      <c r="BP326" s="176"/>
      <c r="BQ326" s="176"/>
      <c r="BR326" s="176"/>
      <c r="BS326" s="176"/>
      <c r="BT326" s="176"/>
      <c r="BU326" s="176"/>
      <c r="BV326" s="176"/>
      <c r="BW326" s="96"/>
      <c r="BX326" s="176"/>
      <c r="BY326" s="176"/>
      <c r="BZ326" s="176"/>
      <c r="CA326" s="176"/>
      <c r="CB326" s="176"/>
    </row>
    <row r="327" spans="1:122" ht="14.25" hidden="1">
      <c r="A327" s="422" t="s">
        <v>437</v>
      </c>
      <c r="B327" s="422"/>
      <c r="C327" s="422"/>
      <c r="D327" s="422"/>
      <c r="E327" s="422"/>
      <c r="F327" s="422"/>
      <c r="G327" s="422"/>
      <c r="H327" s="422"/>
      <c r="I327" s="422"/>
      <c r="J327" s="422"/>
      <c r="K327" s="422"/>
      <c r="L327" s="422"/>
      <c r="M327" s="422"/>
      <c r="N327" s="422"/>
      <c r="O327" s="422"/>
      <c r="P327" s="422"/>
      <c r="Q327" s="422"/>
      <c r="R327" s="422"/>
      <c r="S327" s="422"/>
      <c r="T327" s="422"/>
      <c r="U327" s="422"/>
      <c r="V327" s="422"/>
      <c r="W327" s="422"/>
      <c r="X327" s="422"/>
      <c r="Y327" s="422"/>
      <c r="Z327" s="422"/>
      <c r="AA327" s="422"/>
      <c r="AB327" s="422"/>
      <c r="AC327" s="422"/>
      <c r="AD327" s="422"/>
      <c r="AE327" s="422"/>
      <c r="AF327" s="422"/>
      <c r="AG327" s="422"/>
      <c r="AH327" s="422"/>
      <c r="AI327" s="422"/>
      <c r="AJ327" s="422"/>
      <c r="AK327" s="422"/>
      <c r="AL327" s="422"/>
      <c r="AM327" s="422"/>
      <c r="AN327" s="422"/>
      <c r="AO327" s="422"/>
      <c r="AP327" s="422"/>
      <c r="AQ327" s="422"/>
      <c r="AR327" s="422"/>
      <c r="AS327" s="422"/>
      <c r="AT327" s="422"/>
      <c r="AU327" s="422"/>
      <c r="AV327" s="422"/>
      <c r="AW327" s="422"/>
      <c r="AX327" s="422"/>
      <c r="AY327" s="422"/>
      <c r="AZ327" s="422"/>
      <c r="BA327" s="422"/>
      <c r="BB327" s="422"/>
      <c r="BC327" s="422"/>
      <c r="BD327" s="422"/>
      <c r="BE327" s="422"/>
      <c r="BF327" s="422"/>
      <c r="BG327" s="422"/>
      <c r="BH327" s="422"/>
      <c r="BI327" s="422"/>
      <c r="BJ327" s="422"/>
      <c r="BK327" s="422"/>
      <c r="BL327" s="422"/>
      <c r="BM327" s="422"/>
      <c r="BN327" s="422"/>
      <c r="BO327" s="422"/>
      <c r="BP327" s="422"/>
      <c r="BQ327" s="422"/>
      <c r="BR327" s="422"/>
      <c r="BS327" s="422"/>
      <c r="BT327" s="422"/>
      <c r="BU327" s="422"/>
      <c r="BV327" s="422"/>
      <c r="BW327" s="422"/>
      <c r="BX327" s="422"/>
      <c r="BY327" s="422"/>
      <c r="BZ327" s="422"/>
      <c r="CA327" s="422"/>
      <c r="CB327" s="422"/>
      <c r="CC327" s="44"/>
      <c r="CD327" s="207"/>
      <c r="CE327" s="207"/>
      <c r="CF327" s="207"/>
      <c r="CG327" s="207"/>
      <c r="CH327" s="207"/>
      <c r="CI327" s="207"/>
      <c r="CJ327" s="207"/>
      <c r="CK327" s="207"/>
      <c r="CL327" s="207"/>
    </row>
    <row r="328" spans="1:122" ht="4.9000000000000004" hidden="1" customHeight="1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19"/>
      <c r="AP328" s="119"/>
      <c r="AQ328" s="119"/>
      <c r="AR328" s="119"/>
      <c r="AS328" s="119"/>
      <c r="AT328" s="119"/>
      <c r="AU328" s="119"/>
      <c r="AV328" s="119"/>
      <c r="AW328" s="119"/>
      <c r="AX328" s="119"/>
      <c r="AY328" s="119"/>
      <c r="AZ328" s="119"/>
      <c r="BA328" s="119"/>
      <c r="BB328" s="119"/>
      <c r="BC328" s="119"/>
      <c r="BD328" s="119"/>
      <c r="BE328" s="119"/>
      <c r="BF328" s="119"/>
      <c r="BG328" s="119"/>
      <c r="BH328" s="119"/>
      <c r="BI328" s="119"/>
      <c r="BJ328" s="119"/>
      <c r="BK328" s="119"/>
      <c r="BL328" s="119"/>
      <c r="BM328" s="119"/>
      <c r="BN328" s="119"/>
      <c r="BO328" s="119"/>
      <c r="BP328" s="119"/>
      <c r="BQ328" s="119"/>
      <c r="BR328" s="119"/>
      <c r="BS328" s="119"/>
      <c r="BT328" s="119"/>
      <c r="BU328" s="119"/>
      <c r="BV328" s="119"/>
      <c r="BW328" s="119"/>
      <c r="BX328" s="119"/>
      <c r="BY328" s="119"/>
      <c r="BZ328" s="119"/>
      <c r="CA328" s="119"/>
      <c r="CB328" s="119"/>
      <c r="CC328" s="44"/>
      <c r="CD328" s="207"/>
      <c r="CE328" s="207"/>
      <c r="CF328" s="207"/>
      <c r="CG328" s="207"/>
      <c r="CH328" s="207"/>
      <c r="CI328" s="207"/>
      <c r="CJ328" s="207"/>
      <c r="CK328" s="207"/>
      <c r="CL328" s="207"/>
    </row>
    <row r="329" spans="1:122" ht="14.25" hidden="1">
      <c r="A329" s="503" t="s">
        <v>161</v>
      </c>
      <c r="B329" s="503"/>
      <c r="C329" s="503"/>
      <c r="D329" s="503"/>
      <c r="E329" s="503"/>
      <c r="F329" s="503"/>
      <c r="G329" s="503"/>
      <c r="H329" s="503"/>
      <c r="I329" s="503"/>
      <c r="J329" s="503"/>
      <c r="K329" s="503"/>
      <c r="L329" s="503"/>
      <c r="M329" s="503"/>
      <c r="N329" s="503"/>
      <c r="O329" s="503"/>
      <c r="P329" s="503"/>
      <c r="Q329" s="503"/>
      <c r="R329" s="503"/>
      <c r="S329" s="503"/>
      <c r="T329" s="503"/>
      <c r="U329" s="503"/>
      <c r="V329" s="503"/>
      <c r="W329" s="503"/>
      <c r="X329" s="503"/>
      <c r="Y329" s="503"/>
      <c r="Z329" s="503"/>
      <c r="AA329" s="503"/>
      <c r="AB329" s="503"/>
      <c r="AC329" s="503"/>
      <c r="AD329" s="503"/>
      <c r="AE329" s="504" t="s">
        <v>456</v>
      </c>
      <c r="AF329" s="504"/>
      <c r="AG329" s="504"/>
      <c r="AH329" s="504"/>
      <c r="AI329" s="504"/>
      <c r="AJ329" s="504"/>
      <c r="AK329" s="504"/>
      <c r="AL329" s="504"/>
      <c r="AM329" s="504"/>
      <c r="AN329" s="504"/>
      <c r="AO329" s="504"/>
      <c r="AP329" s="504"/>
      <c r="AQ329" s="504"/>
      <c r="AR329" s="504"/>
      <c r="AS329" s="504"/>
      <c r="AT329" s="504"/>
      <c r="AU329" s="504"/>
      <c r="AV329" s="504"/>
      <c r="AW329" s="504"/>
      <c r="AX329" s="504"/>
      <c r="AY329" s="504"/>
      <c r="AZ329" s="504"/>
      <c r="BA329" s="504"/>
      <c r="BB329" s="504"/>
      <c r="BC329" s="504"/>
      <c r="BD329" s="504"/>
      <c r="BE329" s="504"/>
      <c r="BF329" s="504"/>
      <c r="BG329" s="504"/>
      <c r="BH329" s="504"/>
      <c r="BI329" s="504"/>
      <c r="BJ329" s="504"/>
      <c r="BK329" s="504"/>
      <c r="BL329" s="504"/>
      <c r="BM329" s="504"/>
      <c r="BN329" s="504"/>
      <c r="BO329" s="504"/>
      <c r="BP329" s="504"/>
      <c r="BQ329" s="504"/>
      <c r="BR329" s="504"/>
      <c r="BS329" s="504"/>
      <c r="BT329" s="504"/>
      <c r="BU329" s="504"/>
      <c r="BV329" s="504"/>
      <c r="BW329" s="504"/>
      <c r="BX329" s="504"/>
      <c r="BY329" s="504"/>
      <c r="BZ329" s="504"/>
      <c r="CA329" s="504"/>
      <c r="CB329" s="504"/>
      <c r="CC329" s="44"/>
      <c r="CD329" s="207"/>
      <c r="CE329" s="207"/>
      <c r="CF329" s="207"/>
      <c r="CG329" s="207"/>
      <c r="CH329" s="207"/>
      <c r="CI329" s="207"/>
      <c r="CJ329" s="207"/>
      <c r="CK329" s="207"/>
      <c r="CL329" s="207"/>
    </row>
    <row r="330" spans="1:122" ht="14.25" hidden="1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X330" s="119"/>
      <c r="AY330" s="119"/>
      <c r="AZ330" s="119"/>
      <c r="BA330" s="119"/>
      <c r="BB330" s="119"/>
      <c r="BC330" s="119"/>
      <c r="BD330" s="119"/>
      <c r="BE330" s="119"/>
      <c r="BF330" s="119"/>
      <c r="BG330" s="119"/>
      <c r="BH330" s="119"/>
      <c r="BI330" s="119"/>
      <c r="BJ330" s="119"/>
      <c r="BK330" s="119"/>
      <c r="BL330" s="119"/>
      <c r="BM330" s="119"/>
      <c r="BN330" s="119"/>
      <c r="BO330" s="119"/>
      <c r="BP330" s="119"/>
      <c r="BQ330" s="119"/>
      <c r="BR330" s="119"/>
      <c r="BS330" s="119"/>
      <c r="BT330" s="119"/>
      <c r="BU330" s="119"/>
      <c r="BV330" s="119"/>
      <c r="BW330" s="119"/>
      <c r="BX330" s="119"/>
      <c r="BY330" s="119"/>
      <c r="BZ330" s="119"/>
      <c r="CA330" s="119"/>
      <c r="CB330" s="119"/>
      <c r="CC330" s="44"/>
      <c r="CD330" s="207"/>
      <c r="CE330" s="207"/>
      <c r="CF330" s="207"/>
      <c r="CG330" s="207"/>
      <c r="CH330" s="207"/>
      <c r="CI330" s="207"/>
      <c r="CJ330" s="207"/>
      <c r="CK330" s="207"/>
      <c r="CL330" s="207"/>
    </row>
    <row r="331" spans="1:122" ht="14.25" hidden="1">
      <c r="A331" s="120" t="s">
        <v>162</v>
      </c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504" t="s">
        <v>457</v>
      </c>
      <c r="T331" s="504"/>
      <c r="U331" s="504"/>
      <c r="V331" s="504"/>
      <c r="W331" s="504"/>
      <c r="X331" s="504"/>
      <c r="Y331" s="504"/>
      <c r="Z331" s="504"/>
      <c r="AA331" s="504"/>
      <c r="AB331" s="504"/>
      <c r="AC331" s="504"/>
      <c r="AD331" s="504"/>
      <c r="AE331" s="504"/>
      <c r="AF331" s="504"/>
      <c r="AG331" s="504"/>
      <c r="AH331" s="504"/>
      <c r="AI331" s="504"/>
      <c r="AJ331" s="504"/>
      <c r="AK331" s="504"/>
      <c r="AL331" s="504"/>
      <c r="AM331" s="504"/>
      <c r="AN331" s="504"/>
      <c r="AO331" s="504"/>
      <c r="AP331" s="504"/>
      <c r="AQ331" s="504"/>
      <c r="AR331" s="504"/>
      <c r="AS331" s="504"/>
      <c r="AT331" s="504"/>
      <c r="AU331" s="504"/>
      <c r="AV331" s="504"/>
      <c r="AW331" s="504"/>
      <c r="AX331" s="504"/>
      <c r="AY331" s="504"/>
      <c r="AZ331" s="504"/>
      <c r="BA331" s="504"/>
      <c r="BB331" s="504"/>
      <c r="BC331" s="504"/>
      <c r="BD331" s="504"/>
      <c r="BE331" s="504"/>
      <c r="BF331" s="504"/>
      <c r="BG331" s="504"/>
      <c r="BH331" s="504"/>
      <c r="BI331" s="504"/>
      <c r="BJ331" s="504"/>
      <c r="BK331" s="504"/>
      <c r="BL331" s="504"/>
      <c r="BM331" s="504"/>
      <c r="BN331" s="504"/>
      <c r="BO331" s="504"/>
      <c r="BP331" s="504"/>
      <c r="BQ331" s="504"/>
      <c r="BR331" s="504"/>
      <c r="BS331" s="504"/>
      <c r="BT331" s="504"/>
      <c r="BU331" s="504"/>
      <c r="BV331" s="504"/>
      <c r="BW331" s="504"/>
      <c r="BX331" s="504"/>
      <c r="BY331" s="504"/>
      <c r="BZ331" s="504"/>
      <c r="CA331" s="504"/>
      <c r="CB331" s="504"/>
      <c r="CC331" s="44"/>
      <c r="CD331" s="207"/>
      <c r="CE331" s="207"/>
      <c r="CF331" s="207"/>
      <c r="CG331" s="207"/>
      <c r="CH331" s="207"/>
      <c r="CI331" s="207"/>
      <c r="CJ331" s="207"/>
      <c r="CK331" s="207"/>
      <c r="CL331" s="207"/>
    </row>
    <row r="332" spans="1:122" ht="45" hidden="1" customHeight="1">
      <c r="A332" s="120" t="s">
        <v>164</v>
      </c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954" t="s">
        <v>324</v>
      </c>
      <c r="AI332" s="954"/>
      <c r="AJ332" s="954"/>
      <c r="AK332" s="954"/>
      <c r="AL332" s="954"/>
      <c r="AM332" s="954"/>
      <c r="AN332" s="954"/>
      <c r="AO332" s="954"/>
      <c r="AP332" s="954"/>
      <c r="AQ332" s="954"/>
      <c r="AR332" s="954"/>
      <c r="AS332" s="954"/>
      <c r="AT332" s="954"/>
      <c r="AU332" s="954"/>
      <c r="AV332" s="954"/>
      <c r="AW332" s="954"/>
      <c r="AX332" s="954"/>
      <c r="AY332" s="954"/>
      <c r="AZ332" s="954"/>
      <c r="BA332" s="954"/>
      <c r="BB332" s="954"/>
      <c r="BC332" s="954"/>
      <c r="BD332" s="954"/>
      <c r="BE332" s="954"/>
      <c r="BF332" s="954"/>
      <c r="BG332" s="954"/>
      <c r="BH332" s="954"/>
      <c r="BI332" s="954"/>
      <c r="BJ332" s="954"/>
      <c r="BK332" s="954"/>
      <c r="BL332" s="954"/>
      <c r="BM332" s="954"/>
      <c r="BN332" s="954"/>
      <c r="BO332" s="954"/>
      <c r="BP332" s="954"/>
      <c r="BQ332" s="954"/>
      <c r="BR332" s="954"/>
      <c r="BS332" s="954"/>
      <c r="BT332" s="954"/>
      <c r="BU332" s="954"/>
      <c r="BV332" s="954"/>
      <c r="BW332" s="954"/>
      <c r="BX332" s="954"/>
      <c r="BY332" s="954"/>
      <c r="BZ332" s="954"/>
      <c r="CA332" s="954"/>
      <c r="CB332" s="954"/>
      <c r="CC332" s="954"/>
      <c r="CD332" s="954"/>
      <c r="CE332" s="954"/>
      <c r="CF332" s="954"/>
      <c r="CG332" s="954"/>
      <c r="CH332" s="954"/>
      <c r="CI332" s="954"/>
      <c r="CJ332" s="954"/>
      <c r="CK332" s="954"/>
      <c r="CL332" s="954"/>
      <c r="CM332" s="954"/>
      <c r="CN332" s="954"/>
      <c r="CO332" s="954"/>
      <c r="CP332" s="954"/>
      <c r="CQ332" s="954"/>
      <c r="CR332" s="954"/>
      <c r="CS332" s="954"/>
      <c r="CT332" s="954"/>
      <c r="CU332" s="954"/>
      <c r="CV332" s="954"/>
      <c r="CW332" s="954"/>
      <c r="CX332" s="954"/>
      <c r="CY332" s="954"/>
      <c r="CZ332" s="954"/>
      <c r="DA332" s="954"/>
      <c r="DB332" s="954"/>
      <c r="DC332" s="954"/>
      <c r="DD332" s="954"/>
    </row>
    <row r="333" spans="1:122" ht="15" hidden="1">
      <c r="A333" s="61"/>
      <c r="B333" s="61"/>
      <c r="C333" s="61"/>
      <c r="D333" s="61"/>
      <c r="E333" s="76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9"/>
      <c r="BA333" s="209"/>
      <c r="BB333" s="209"/>
      <c r="BC333" s="209"/>
      <c r="BD333" s="209"/>
      <c r="BE333" s="209"/>
      <c r="BF333" s="209"/>
      <c r="BG333" s="209"/>
      <c r="BH333" s="209"/>
      <c r="BI333" s="210"/>
      <c r="BJ333" s="210"/>
      <c r="BK333" s="210"/>
      <c r="BL333" s="210"/>
      <c r="BM333" s="210"/>
      <c r="BN333" s="210"/>
      <c r="BO333" s="210"/>
      <c r="BP333" s="210"/>
      <c r="BQ333" s="210"/>
      <c r="BR333" s="210"/>
      <c r="BS333" s="210"/>
      <c r="BT333" s="210"/>
      <c r="BU333" s="210"/>
      <c r="BV333" s="210"/>
      <c r="BW333" s="210"/>
      <c r="BX333" s="210"/>
      <c r="BY333" s="210"/>
      <c r="BZ333" s="210"/>
      <c r="CA333" s="210"/>
      <c r="CB333" s="210"/>
      <c r="CC333" s="96"/>
      <c r="CD333" s="210"/>
      <c r="CE333" s="210"/>
      <c r="CF333" s="210"/>
      <c r="CG333" s="210"/>
      <c r="CH333" s="210"/>
      <c r="CI333" s="210"/>
      <c r="CJ333" s="210"/>
      <c r="CK333" s="210"/>
      <c r="CL333" s="210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  <c r="DA333" s="31"/>
      <c r="DB333" s="31"/>
      <c r="DC333" s="31"/>
      <c r="DD333" s="31"/>
      <c r="DE333" s="31"/>
      <c r="DF333" s="31"/>
      <c r="DG333" s="31"/>
      <c r="DH333" s="31"/>
      <c r="DI333" s="31"/>
      <c r="DJ333" s="31"/>
      <c r="DK333" s="31"/>
      <c r="DL333" s="31"/>
      <c r="DM333" s="31"/>
      <c r="DN333" s="31"/>
      <c r="DO333" s="31"/>
      <c r="DP333" s="31"/>
      <c r="DQ333" s="31"/>
      <c r="DR333" s="31"/>
    </row>
    <row r="334" spans="1:122" ht="15" hidden="1">
      <c r="A334" s="389" t="s">
        <v>459</v>
      </c>
      <c r="B334" s="389"/>
      <c r="C334" s="389"/>
      <c r="D334" s="389"/>
      <c r="E334" s="389"/>
      <c r="F334" s="389"/>
      <c r="G334" s="389"/>
      <c r="H334" s="389"/>
      <c r="I334" s="389"/>
      <c r="J334" s="389"/>
      <c r="K334" s="389"/>
      <c r="L334" s="389"/>
      <c r="M334" s="389"/>
      <c r="N334" s="389"/>
      <c r="O334" s="389"/>
      <c r="P334" s="389"/>
      <c r="Q334" s="389"/>
      <c r="R334" s="389"/>
      <c r="S334" s="389"/>
      <c r="T334" s="389"/>
      <c r="U334" s="389"/>
      <c r="V334" s="389"/>
      <c r="W334" s="389"/>
      <c r="X334" s="389"/>
      <c r="Y334" s="389"/>
      <c r="Z334" s="389"/>
      <c r="AA334" s="389"/>
      <c r="AB334" s="389"/>
      <c r="AC334" s="389"/>
      <c r="AD334" s="389"/>
      <c r="AE334" s="389"/>
      <c r="AF334" s="389"/>
      <c r="AG334" s="389"/>
      <c r="AH334" s="389"/>
      <c r="AI334" s="389"/>
      <c r="AJ334" s="389"/>
      <c r="AK334" s="389"/>
      <c r="AL334" s="389"/>
      <c r="AM334" s="389"/>
      <c r="AN334" s="389"/>
      <c r="AO334" s="389"/>
      <c r="AP334" s="389"/>
      <c r="AQ334" s="389"/>
      <c r="AR334" s="389"/>
      <c r="AS334" s="389"/>
      <c r="AT334" s="389"/>
      <c r="AU334" s="389"/>
      <c r="AV334" s="389"/>
      <c r="AW334" s="389"/>
      <c r="AX334" s="389"/>
      <c r="AY334" s="389"/>
      <c r="AZ334" s="389"/>
      <c r="BA334" s="389"/>
      <c r="BB334" s="389"/>
      <c r="BC334" s="389"/>
      <c r="BD334" s="389"/>
      <c r="BE334" s="389"/>
      <c r="BF334" s="389"/>
      <c r="BG334" s="389"/>
      <c r="BH334" s="389"/>
      <c r="BI334" s="389"/>
      <c r="BJ334" s="389"/>
      <c r="BK334" s="389"/>
      <c r="BL334" s="389"/>
      <c r="BM334" s="389"/>
      <c r="BN334" s="389"/>
      <c r="BO334" s="389"/>
      <c r="BP334" s="389"/>
      <c r="BQ334" s="389"/>
      <c r="BR334" s="389"/>
      <c r="BS334" s="389"/>
      <c r="BT334" s="389"/>
      <c r="BU334" s="389"/>
      <c r="BV334" s="389"/>
      <c r="BW334" s="389"/>
      <c r="BX334" s="389"/>
      <c r="BY334" s="389"/>
      <c r="BZ334" s="389"/>
      <c r="CA334" s="389"/>
      <c r="CB334" s="389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  <c r="DA334" s="31"/>
      <c r="DB334" s="31"/>
      <c r="DC334" s="31"/>
      <c r="DD334" s="31"/>
      <c r="DE334" s="31"/>
      <c r="DF334" s="31"/>
      <c r="DG334" s="31"/>
      <c r="DH334" s="31"/>
      <c r="DI334" s="31"/>
      <c r="DJ334" s="31"/>
      <c r="DK334" s="31"/>
      <c r="DL334" s="31"/>
      <c r="DM334" s="31"/>
      <c r="DN334" s="31"/>
      <c r="DO334" s="31"/>
      <c r="DP334" s="31"/>
      <c r="DQ334" s="31"/>
      <c r="DR334" s="31"/>
    </row>
    <row r="335" spans="1:122" ht="15" hidden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  <c r="DM335" s="31"/>
      <c r="DN335" s="31"/>
      <c r="DO335" s="31"/>
      <c r="DP335" s="31"/>
      <c r="DQ335" s="31"/>
      <c r="DR335" s="31"/>
    </row>
    <row r="336" spans="1:122" ht="15" hidden="1">
      <c r="A336" s="370" t="s">
        <v>187</v>
      </c>
      <c r="B336" s="371"/>
      <c r="C336" s="371"/>
      <c r="D336" s="372"/>
      <c r="E336" s="370" t="s">
        <v>166</v>
      </c>
      <c r="F336" s="1055"/>
      <c r="G336" s="1055"/>
      <c r="H336" s="1055"/>
      <c r="I336" s="1055"/>
      <c r="J336" s="1055"/>
      <c r="K336" s="1055"/>
      <c r="L336" s="1055"/>
      <c r="M336" s="1055"/>
      <c r="N336" s="1055"/>
      <c r="O336" s="1055"/>
      <c r="P336" s="1055"/>
      <c r="Q336" s="1055"/>
      <c r="R336" s="1055"/>
      <c r="S336" s="1055"/>
      <c r="T336" s="1055"/>
      <c r="U336" s="1055"/>
      <c r="V336" s="1055"/>
      <c r="W336" s="1055"/>
      <c r="X336" s="1055"/>
      <c r="Y336" s="1055"/>
      <c r="Z336" s="1055"/>
      <c r="AA336" s="1055"/>
      <c r="AB336" s="1055"/>
      <c r="AC336" s="1055"/>
      <c r="AD336" s="1055"/>
      <c r="AE336" s="1055"/>
      <c r="AF336" s="1055"/>
      <c r="AG336" s="1055"/>
      <c r="AH336" s="1055"/>
      <c r="AI336" s="1055"/>
      <c r="AJ336" s="1055"/>
      <c r="AK336" s="1055"/>
      <c r="AL336" s="1055"/>
      <c r="AM336" s="1055"/>
      <c r="AN336" s="1055"/>
      <c r="AO336" s="1055"/>
      <c r="AP336" s="1055"/>
      <c r="AQ336" s="1055"/>
      <c r="AR336" s="1055"/>
      <c r="AS336" s="1055"/>
      <c r="AT336" s="1055"/>
      <c r="AU336" s="1055"/>
      <c r="AV336" s="1055"/>
      <c r="AW336" s="1055"/>
      <c r="AX336" s="1055"/>
      <c r="AY336" s="1056"/>
      <c r="AZ336" s="721" t="s">
        <v>280</v>
      </c>
      <c r="BA336" s="721"/>
      <c r="BB336" s="721"/>
      <c r="BC336" s="721"/>
      <c r="BD336" s="721"/>
      <c r="BE336" s="546"/>
      <c r="BF336" s="546"/>
      <c r="BG336" s="113"/>
      <c r="BH336" s="113"/>
      <c r="BI336" s="721" t="s">
        <v>281</v>
      </c>
      <c r="BJ336" s="863"/>
      <c r="BK336" s="863"/>
      <c r="BL336" s="863"/>
      <c r="BM336" s="863"/>
      <c r="BN336" s="863"/>
      <c r="BO336" s="863"/>
      <c r="BP336" s="863"/>
      <c r="BQ336" s="863"/>
      <c r="BR336" s="863"/>
      <c r="BS336" s="863"/>
      <c r="BT336" s="863"/>
      <c r="BU336" s="863"/>
      <c r="BV336" s="863"/>
      <c r="BW336" s="863"/>
      <c r="BX336" s="863"/>
      <c r="BY336" s="863"/>
      <c r="BZ336" s="863"/>
      <c r="CA336" s="863"/>
      <c r="CB336" s="863"/>
      <c r="CC336" s="863"/>
      <c r="CD336" s="863"/>
      <c r="CE336" s="863"/>
      <c r="CF336" s="863"/>
      <c r="CG336" s="863"/>
      <c r="CH336" s="863"/>
      <c r="CI336" s="863"/>
      <c r="CJ336" s="863"/>
      <c r="CK336" s="863"/>
      <c r="CL336" s="863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  <c r="DA336" s="31"/>
      <c r="DB336" s="31"/>
      <c r="DC336" s="31"/>
      <c r="DD336" s="31"/>
      <c r="DE336" s="31"/>
      <c r="DF336" s="31"/>
      <c r="DG336" s="31"/>
      <c r="DH336" s="31"/>
      <c r="DI336" s="31"/>
      <c r="DJ336" s="31"/>
      <c r="DK336" s="31"/>
      <c r="DL336" s="31"/>
      <c r="DM336" s="31"/>
      <c r="DN336" s="31"/>
      <c r="DO336" s="31"/>
      <c r="DP336" s="31"/>
      <c r="DQ336" s="31"/>
      <c r="DR336" s="31"/>
    </row>
    <row r="337" spans="1:122" ht="15" hidden="1" customHeight="1">
      <c r="A337" s="373"/>
      <c r="B337" s="374"/>
      <c r="C337" s="374"/>
      <c r="D337" s="375"/>
      <c r="E337" s="1057"/>
      <c r="F337" s="1058"/>
      <c r="G337" s="1058"/>
      <c r="H337" s="1058"/>
      <c r="I337" s="1058"/>
      <c r="J337" s="1058"/>
      <c r="K337" s="1058"/>
      <c r="L337" s="1058"/>
      <c r="M337" s="1058"/>
      <c r="N337" s="1058"/>
      <c r="O337" s="1058"/>
      <c r="P337" s="1058"/>
      <c r="Q337" s="1058"/>
      <c r="R337" s="1058"/>
      <c r="S337" s="1058"/>
      <c r="T337" s="1058"/>
      <c r="U337" s="1058"/>
      <c r="V337" s="1058"/>
      <c r="W337" s="1058"/>
      <c r="X337" s="1058"/>
      <c r="Y337" s="1058"/>
      <c r="Z337" s="1058"/>
      <c r="AA337" s="1058"/>
      <c r="AB337" s="1058"/>
      <c r="AC337" s="1058"/>
      <c r="AD337" s="1058"/>
      <c r="AE337" s="1058"/>
      <c r="AF337" s="1058"/>
      <c r="AG337" s="1058"/>
      <c r="AH337" s="1058"/>
      <c r="AI337" s="1058"/>
      <c r="AJ337" s="1058"/>
      <c r="AK337" s="1058"/>
      <c r="AL337" s="1058"/>
      <c r="AM337" s="1058"/>
      <c r="AN337" s="1058"/>
      <c r="AO337" s="1058"/>
      <c r="AP337" s="1058"/>
      <c r="AQ337" s="1058"/>
      <c r="AR337" s="1058"/>
      <c r="AS337" s="1058"/>
      <c r="AT337" s="1058"/>
      <c r="AU337" s="1058"/>
      <c r="AV337" s="1058"/>
      <c r="AW337" s="1058"/>
      <c r="AX337" s="1058"/>
      <c r="AY337" s="1059"/>
      <c r="AZ337" s="721"/>
      <c r="BA337" s="721"/>
      <c r="BB337" s="721"/>
      <c r="BC337" s="721"/>
      <c r="BD337" s="721"/>
      <c r="BE337" s="546"/>
      <c r="BF337" s="546"/>
      <c r="BG337" s="113"/>
      <c r="BH337" s="113"/>
      <c r="BI337" s="547" t="s">
        <v>275</v>
      </c>
      <c r="BJ337" s="546"/>
      <c r="BK337" s="546"/>
      <c r="BL337" s="546"/>
      <c r="BM337" s="546"/>
      <c r="BN337" s="546"/>
      <c r="BO337" s="546"/>
      <c r="BP337" s="546"/>
      <c r="BQ337" s="546"/>
      <c r="BR337" s="547" t="s">
        <v>274</v>
      </c>
      <c r="BS337" s="1048"/>
      <c r="BT337" s="1048"/>
      <c r="BU337" s="1048"/>
      <c r="BV337" s="1048"/>
      <c r="BW337" s="1048"/>
      <c r="BX337" s="1048"/>
      <c r="BY337" s="1048"/>
      <c r="BZ337" s="1048"/>
      <c r="CA337" s="1048"/>
      <c r="CB337" s="1048"/>
      <c r="CC337" s="1048"/>
      <c r="CD337" s="1048"/>
      <c r="CE337" s="1048"/>
      <c r="CF337" s="1048"/>
      <c r="CG337" s="1048"/>
      <c r="CH337" s="1048"/>
      <c r="CI337" s="1048"/>
      <c r="CJ337" s="1048"/>
      <c r="CK337" s="1048"/>
      <c r="CL337" s="1048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1"/>
      <c r="DQ337" s="31"/>
      <c r="DR337" s="31"/>
    </row>
    <row r="338" spans="1:122" ht="15" hidden="1" customHeight="1">
      <c r="A338" s="376"/>
      <c r="B338" s="377"/>
      <c r="C338" s="377"/>
      <c r="D338" s="378"/>
      <c r="E338" s="1060"/>
      <c r="F338" s="1061"/>
      <c r="G338" s="1061"/>
      <c r="H338" s="1061"/>
      <c r="I338" s="1061"/>
      <c r="J338" s="1061"/>
      <c r="K338" s="1061"/>
      <c r="L338" s="1061"/>
      <c r="M338" s="1061"/>
      <c r="N338" s="1061"/>
      <c r="O338" s="1061"/>
      <c r="P338" s="1061"/>
      <c r="Q338" s="1061"/>
      <c r="R338" s="1061"/>
      <c r="S338" s="1061"/>
      <c r="T338" s="1061"/>
      <c r="U338" s="1061"/>
      <c r="V338" s="1061"/>
      <c r="W338" s="1061"/>
      <c r="X338" s="1061"/>
      <c r="Y338" s="1061"/>
      <c r="Z338" s="1061"/>
      <c r="AA338" s="1061"/>
      <c r="AB338" s="1061"/>
      <c r="AC338" s="1061"/>
      <c r="AD338" s="1061"/>
      <c r="AE338" s="1061"/>
      <c r="AF338" s="1061"/>
      <c r="AG338" s="1061"/>
      <c r="AH338" s="1061"/>
      <c r="AI338" s="1061"/>
      <c r="AJ338" s="1061"/>
      <c r="AK338" s="1061"/>
      <c r="AL338" s="1061"/>
      <c r="AM338" s="1061"/>
      <c r="AN338" s="1061"/>
      <c r="AO338" s="1061"/>
      <c r="AP338" s="1061"/>
      <c r="AQ338" s="1061"/>
      <c r="AR338" s="1061"/>
      <c r="AS338" s="1061"/>
      <c r="AT338" s="1061"/>
      <c r="AU338" s="1061"/>
      <c r="AV338" s="1061"/>
      <c r="AW338" s="1061"/>
      <c r="AX338" s="1061"/>
      <c r="AY338" s="1062"/>
      <c r="AZ338" s="721"/>
      <c r="BA338" s="721"/>
      <c r="BB338" s="721"/>
      <c r="BC338" s="721"/>
      <c r="BD338" s="721"/>
      <c r="BE338" s="546"/>
      <c r="BF338" s="546"/>
      <c r="BG338" s="113"/>
      <c r="BH338" s="113"/>
      <c r="BI338" s="546"/>
      <c r="BJ338" s="546"/>
      <c r="BK338" s="546"/>
      <c r="BL338" s="546"/>
      <c r="BM338" s="546"/>
      <c r="BN338" s="546"/>
      <c r="BO338" s="546"/>
      <c r="BP338" s="546"/>
      <c r="BQ338" s="546"/>
      <c r="BR338" s="547" t="s">
        <v>276</v>
      </c>
      <c r="BS338" s="547"/>
      <c r="BT338" s="547"/>
      <c r="BU338" s="547"/>
      <c r="BV338" s="547"/>
      <c r="BW338" s="547"/>
      <c r="BX338" s="547"/>
      <c r="BY338" s="547"/>
      <c r="BZ338" s="547"/>
      <c r="CA338" s="547"/>
      <c r="CB338" s="547"/>
      <c r="CC338" s="534" t="s">
        <v>485</v>
      </c>
      <c r="CD338" s="1049"/>
      <c r="CE338" s="1049"/>
      <c r="CF338" s="1049"/>
      <c r="CG338" s="1049"/>
      <c r="CH338" s="1049"/>
      <c r="CI338" s="1049"/>
      <c r="CJ338" s="1049"/>
      <c r="CK338" s="1049"/>
      <c r="CL338" s="1049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  <c r="DA338" s="31"/>
      <c r="DB338" s="31"/>
      <c r="DC338" s="31"/>
      <c r="DD338" s="31"/>
      <c r="DE338" s="31"/>
      <c r="DF338" s="31"/>
      <c r="DG338" s="31"/>
      <c r="DH338" s="31"/>
      <c r="DI338" s="31"/>
      <c r="DJ338" s="31"/>
      <c r="DK338" s="31"/>
      <c r="DL338" s="31"/>
      <c r="DM338" s="31"/>
      <c r="DN338" s="31"/>
      <c r="DO338" s="31"/>
      <c r="DP338" s="31"/>
      <c r="DQ338" s="31"/>
      <c r="DR338" s="31"/>
    </row>
    <row r="339" spans="1:122" ht="15" hidden="1">
      <c r="A339" s="361">
        <v>1</v>
      </c>
      <c r="B339" s="362"/>
      <c r="C339" s="362"/>
      <c r="D339" s="363"/>
      <c r="E339" s="361">
        <v>2</v>
      </c>
      <c r="F339" s="526"/>
      <c r="G339" s="526"/>
      <c r="H339" s="526"/>
      <c r="I339" s="526"/>
      <c r="J339" s="526"/>
      <c r="K339" s="526"/>
      <c r="L339" s="526"/>
      <c r="M339" s="526"/>
      <c r="N339" s="526"/>
      <c r="O339" s="526"/>
      <c r="P339" s="526"/>
      <c r="Q339" s="526"/>
      <c r="R339" s="526"/>
      <c r="S339" s="526"/>
      <c r="T339" s="526"/>
      <c r="U339" s="526"/>
      <c r="V339" s="526"/>
      <c r="W339" s="526"/>
      <c r="X339" s="526"/>
      <c r="Y339" s="526"/>
      <c r="Z339" s="526"/>
      <c r="AA339" s="526"/>
      <c r="AB339" s="526"/>
      <c r="AC339" s="526"/>
      <c r="AD339" s="526"/>
      <c r="AE339" s="526"/>
      <c r="AF339" s="526"/>
      <c r="AG339" s="526"/>
      <c r="AH339" s="526"/>
      <c r="AI339" s="526"/>
      <c r="AJ339" s="526"/>
      <c r="AK339" s="526"/>
      <c r="AL339" s="526"/>
      <c r="AM339" s="526"/>
      <c r="AN339" s="526"/>
      <c r="AO339" s="526"/>
      <c r="AP339" s="526"/>
      <c r="AQ339" s="526"/>
      <c r="AR339" s="526"/>
      <c r="AS339" s="526"/>
      <c r="AT339" s="526"/>
      <c r="AU339" s="526"/>
      <c r="AV339" s="526"/>
      <c r="AW339" s="526"/>
      <c r="AX339" s="526"/>
      <c r="AY339" s="527"/>
      <c r="AZ339" s="551">
        <v>5</v>
      </c>
      <c r="BA339" s="526"/>
      <c r="BB339" s="526"/>
      <c r="BC339" s="526"/>
      <c r="BD339" s="526"/>
      <c r="BE339" s="526"/>
      <c r="BF339" s="527"/>
      <c r="BG339" s="70"/>
      <c r="BH339" s="70"/>
      <c r="BI339" s="551">
        <v>6</v>
      </c>
      <c r="BJ339" s="526"/>
      <c r="BK339" s="526"/>
      <c r="BL339" s="526"/>
      <c r="BM339" s="526"/>
      <c r="BN339" s="526"/>
      <c r="BO339" s="526"/>
      <c r="BP339" s="526"/>
      <c r="BQ339" s="527"/>
      <c r="BR339" s="551">
        <v>7</v>
      </c>
      <c r="BS339" s="526"/>
      <c r="BT339" s="526"/>
      <c r="BU339" s="526"/>
      <c r="BV339" s="526"/>
      <c r="BW339" s="526"/>
      <c r="BX339" s="526"/>
      <c r="BY339" s="526"/>
      <c r="BZ339" s="526"/>
      <c r="CA339" s="526"/>
      <c r="CB339" s="527"/>
      <c r="CC339" s="865">
        <v>8</v>
      </c>
      <c r="CD339" s="866"/>
      <c r="CE339" s="866"/>
      <c r="CF339" s="866"/>
      <c r="CG339" s="866"/>
      <c r="CH339" s="866"/>
      <c r="CI339" s="866"/>
      <c r="CJ339" s="866"/>
      <c r="CK339" s="866"/>
      <c r="CL339" s="866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  <c r="DM339" s="31"/>
      <c r="DN339" s="31"/>
      <c r="DO339" s="31"/>
      <c r="DP339" s="31"/>
      <c r="DQ339" s="31"/>
      <c r="DR339" s="31"/>
    </row>
    <row r="340" spans="1:122" ht="15" hidden="1">
      <c r="A340" s="672" t="s">
        <v>197</v>
      </c>
      <c r="B340" s="673"/>
      <c r="C340" s="673"/>
      <c r="D340" s="674"/>
      <c r="E340" s="459" t="s">
        <v>458</v>
      </c>
      <c r="F340" s="460"/>
      <c r="G340" s="460"/>
      <c r="H340" s="460"/>
      <c r="I340" s="460"/>
      <c r="J340" s="460"/>
      <c r="K340" s="460"/>
      <c r="L340" s="460"/>
      <c r="M340" s="460"/>
      <c r="N340" s="460"/>
      <c r="O340" s="460"/>
      <c r="P340" s="460"/>
      <c r="Q340" s="460"/>
      <c r="R340" s="460"/>
      <c r="S340" s="460"/>
      <c r="T340" s="460"/>
      <c r="U340" s="460"/>
      <c r="V340" s="460"/>
      <c r="W340" s="460"/>
      <c r="X340" s="460"/>
      <c r="Y340" s="460"/>
      <c r="Z340" s="460"/>
      <c r="AA340" s="460"/>
      <c r="AB340" s="460"/>
      <c r="AC340" s="460"/>
      <c r="AD340" s="460"/>
      <c r="AE340" s="460"/>
      <c r="AF340" s="460"/>
      <c r="AG340" s="460"/>
      <c r="AH340" s="460"/>
      <c r="AI340" s="460"/>
      <c r="AJ340" s="460"/>
      <c r="AK340" s="460"/>
      <c r="AL340" s="460"/>
      <c r="AM340" s="460"/>
      <c r="AN340" s="460"/>
      <c r="AO340" s="460"/>
      <c r="AP340" s="460"/>
      <c r="AQ340" s="460"/>
      <c r="AR340" s="460"/>
      <c r="AS340" s="460"/>
      <c r="AT340" s="460"/>
      <c r="AU340" s="460"/>
      <c r="AV340" s="460"/>
      <c r="AW340" s="460"/>
      <c r="AX340" s="460"/>
      <c r="AY340" s="461"/>
      <c r="AZ340" s="748"/>
      <c r="BA340" s="610"/>
      <c r="BB340" s="610"/>
      <c r="BC340" s="610"/>
      <c r="BD340" s="610"/>
      <c r="BE340" s="610"/>
      <c r="BF340" s="611"/>
      <c r="BG340" s="126"/>
      <c r="BH340" s="126"/>
      <c r="BI340" s="537"/>
      <c r="BJ340" s="538"/>
      <c r="BK340" s="538"/>
      <c r="BL340" s="538"/>
      <c r="BM340" s="538"/>
      <c r="BN340" s="538"/>
      <c r="BO340" s="538"/>
      <c r="BP340" s="538"/>
      <c r="BQ340" s="539"/>
      <c r="BR340" s="537">
        <v>0</v>
      </c>
      <c r="BS340" s="538"/>
      <c r="BT340" s="538"/>
      <c r="BU340" s="538"/>
      <c r="BV340" s="538"/>
      <c r="BW340" s="538"/>
      <c r="BX340" s="538"/>
      <c r="BY340" s="538"/>
      <c r="BZ340" s="538"/>
      <c r="CA340" s="538"/>
      <c r="CB340" s="539"/>
      <c r="CC340" s="407">
        <v>0</v>
      </c>
      <c r="CD340" s="349"/>
      <c r="CE340" s="349"/>
      <c r="CF340" s="349"/>
      <c r="CG340" s="349"/>
      <c r="CH340" s="349"/>
      <c r="CI340" s="349"/>
      <c r="CJ340" s="349"/>
      <c r="CK340" s="349"/>
      <c r="CL340" s="349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  <c r="DA340" s="31"/>
      <c r="DB340" s="31"/>
      <c r="DC340" s="31"/>
      <c r="DD340" s="31"/>
      <c r="DE340" s="31"/>
      <c r="DF340" s="31"/>
      <c r="DG340" s="31"/>
      <c r="DH340" s="31"/>
      <c r="DI340" s="31"/>
      <c r="DJ340" s="31"/>
      <c r="DK340" s="31"/>
      <c r="DL340" s="31"/>
      <c r="DM340" s="31"/>
      <c r="DN340" s="31"/>
      <c r="DO340" s="31"/>
      <c r="DP340" s="31"/>
      <c r="DQ340" s="31"/>
      <c r="DR340" s="31"/>
    </row>
    <row r="341" spans="1:122" ht="15" hidden="1">
      <c r="A341" s="672"/>
      <c r="B341" s="673"/>
      <c r="C341" s="673"/>
      <c r="D341" s="674"/>
      <c r="E341" s="1036" t="s">
        <v>168</v>
      </c>
      <c r="F341" s="1050"/>
      <c r="G341" s="1050"/>
      <c r="H341" s="1050"/>
      <c r="I341" s="1050"/>
      <c r="J341" s="1050"/>
      <c r="K341" s="1050"/>
      <c r="L341" s="1050"/>
      <c r="M341" s="1050"/>
      <c r="N341" s="1050"/>
      <c r="O341" s="1050"/>
      <c r="P341" s="1050"/>
      <c r="Q341" s="1050"/>
      <c r="R341" s="1050"/>
      <c r="S341" s="1050"/>
      <c r="T341" s="1050"/>
      <c r="U341" s="1050"/>
      <c r="V341" s="1050"/>
      <c r="W341" s="1050"/>
      <c r="X341" s="1050"/>
      <c r="Y341" s="1050"/>
      <c r="Z341" s="1050"/>
      <c r="AA341" s="1050"/>
      <c r="AB341" s="1050"/>
      <c r="AC341" s="1050"/>
      <c r="AD341" s="1050"/>
      <c r="AE341" s="1050"/>
      <c r="AF341" s="1050"/>
      <c r="AG341" s="1050"/>
      <c r="AH341" s="1050"/>
      <c r="AI341" s="1050"/>
      <c r="AJ341" s="1050"/>
      <c r="AK341" s="1050"/>
      <c r="AL341" s="1050"/>
      <c r="AM341" s="1050"/>
      <c r="AN341" s="1050" t="s">
        <v>5</v>
      </c>
      <c r="AO341" s="1050"/>
      <c r="AP341" s="1050"/>
      <c r="AQ341" s="1050"/>
      <c r="AR341" s="1050"/>
      <c r="AS341" s="1050" t="s">
        <v>5</v>
      </c>
      <c r="AT341" s="1050"/>
      <c r="AU341" s="1050" t="s">
        <v>5</v>
      </c>
      <c r="AV341" s="1050"/>
      <c r="AW341" s="1050"/>
      <c r="AX341" s="1050"/>
      <c r="AY341" s="1051"/>
      <c r="AZ341" s="1052"/>
      <c r="BA341" s="1053"/>
      <c r="BB341" s="1053"/>
      <c r="BC341" s="1053" t="s">
        <v>5</v>
      </c>
      <c r="BD341" s="1053"/>
      <c r="BE341" s="1053"/>
      <c r="BF341" s="1054"/>
      <c r="BG341" s="127"/>
      <c r="BH341" s="127"/>
      <c r="BI341" s="542">
        <f>SUM(BI340:BQ340)</f>
        <v>0</v>
      </c>
      <c r="BJ341" s="543"/>
      <c r="BK341" s="543"/>
      <c r="BL341" s="543"/>
      <c r="BM341" s="543"/>
      <c r="BN341" s="543"/>
      <c r="BO341" s="543"/>
      <c r="BP341" s="543"/>
      <c r="BQ341" s="544"/>
      <c r="BR341" s="542">
        <f>BR340</f>
        <v>0</v>
      </c>
      <c r="BS341" s="543"/>
      <c r="BT341" s="543"/>
      <c r="BU341" s="543"/>
      <c r="BV341" s="543"/>
      <c r="BW341" s="543"/>
      <c r="BX341" s="543"/>
      <c r="BY341" s="543"/>
      <c r="BZ341" s="543"/>
      <c r="CA341" s="543"/>
      <c r="CB341" s="544"/>
      <c r="CC341" s="414">
        <f>CC340</f>
        <v>0</v>
      </c>
      <c r="CD341" s="360"/>
      <c r="CE341" s="360"/>
      <c r="CF341" s="360"/>
      <c r="CG341" s="360"/>
      <c r="CH341" s="360"/>
      <c r="CI341" s="360"/>
      <c r="CJ341" s="360"/>
      <c r="CK341" s="360"/>
      <c r="CL341" s="360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  <c r="DA341" s="31"/>
      <c r="DB341" s="31"/>
      <c r="DC341" s="31"/>
      <c r="DD341" s="31"/>
      <c r="DE341" s="31"/>
      <c r="DF341" s="31"/>
      <c r="DG341" s="31"/>
      <c r="DH341" s="31"/>
      <c r="DI341" s="31"/>
      <c r="DJ341" s="31"/>
      <c r="DK341" s="31"/>
      <c r="DL341" s="31"/>
      <c r="DM341" s="31"/>
      <c r="DN341" s="31"/>
      <c r="DO341" s="31"/>
      <c r="DP341" s="31"/>
      <c r="DQ341" s="31"/>
      <c r="DR341" s="31"/>
    </row>
    <row r="342" spans="1:122" ht="15" hidden="1">
      <c r="A342" s="61"/>
      <c r="B342" s="61"/>
      <c r="C342" s="61"/>
      <c r="D342" s="61"/>
      <c r="E342" s="76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128"/>
      <c r="BA342" s="128"/>
      <c r="BB342" s="128"/>
      <c r="BC342" s="128"/>
      <c r="BD342" s="128"/>
      <c r="BE342" s="128"/>
      <c r="BF342" s="128"/>
      <c r="BG342" s="128"/>
      <c r="BH342" s="128"/>
      <c r="BI342" s="175"/>
      <c r="BJ342" s="175"/>
      <c r="BK342" s="175"/>
      <c r="BL342" s="175"/>
      <c r="BM342" s="175"/>
      <c r="BN342" s="175"/>
      <c r="BO342" s="175"/>
      <c r="BP342" s="175"/>
      <c r="BQ342" s="175"/>
      <c r="BR342" s="175"/>
      <c r="BS342" s="175"/>
      <c r="BT342" s="175"/>
      <c r="BU342" s="175"/>
      <c r="BV342" s="175"/>
      <c r="BW342" s="175"/>
      <c r="BX342" s="175"/>
      <c r="BY342" s="175"/>
      <c r="BZ342" s="175"/>
      <c r="CA342" s="175"/>
      <c r="CB342" s="175"/>
      <c r="CC342" s="96"/>
      <c r="CD342" s="175"/>
      <c r="CE342" s="175"/>
      <c r="CF342" s="175"/>
      <c r="CG342" s="175"/>
      <c r="CH342" s="175"/>
      <c r="CI342" s="175"/>
      <c r="CJ342" s="175"/>
      <c r="CK342" s="175"/>
      <c r="CL342" s="175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  <c r="DA342" s="31"/>
      <c r="DB342" s="31"/>
      <c r="DC342" s="31"/>
      <c r="DD342" s="31"/>
      <c r="DE342" s="31"/>
      <c r="DF342" s="31"/>
      <c r="DG342" s="31"/>
      <c r="DH342" s="31"/>
      <c r="DI342" s="31"/>
      <c r="DJ342" s="31"/>
      <c r="DK342" s="31"/>
      <c r="DL342" s="31"/>
      <c r="DM342" s="31"/>
      <c r="DN342" s="31"/>
      <c r="DO342" s="31"/>
      <c r="DP342" s="31"/>
      <c r="DQ342" s="31"/>
      <c r="DR342" s="31"/>
    </row>
    <row r="343" spans="1:122" ht="14.25" hidden="1">
      <c r="A343" s="422" t="s">
        <v>453</v>
      </c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2"/>
      <c r="Q343" s="422"/>
      <c r="R343" s="422"/>
      <c r="S343" s="422"/>
      <c r="T343" s="422"/>
      <c r="U343" s="422"/>
      <c r="V343" s="422"/>
      <c r="W343" s="422"/>
      <c r="X343" s="422"/>
      <c r="Y343" s="422"/>
      <c r="Z343" s="422"/>
      <c r="AA343" s="422"/>
      <c r="AB343" s="422"/>
      <c r="AC343" s="422"/>
      <c r="AD343" s="422"/>
      <c r="AE343" s="422"/>
      <c r="AF343" s="422"/>
      <c r="AG343" s="422"/>
      <c r="AH343" s="422"/>
      <c r="AI343" s="422"/>
      <c r="AJ343" s="422"/>
      <c r="AK343" s="422"/>
      <c r="AL343" s="422"/>
      <c r="AM343" s="422"/>
      <c r="AN343" s="422"/>
      <c r="AO343" s="422"/>
      <c r="AP343" s="422"/>
      <c r="AQ343" s="422"/>
      <c r="AR343" s="422"/>
      <c r="AS343" s="422"/>
      <c r="AT343" s="422"/>
      <c r="AU343" s="422"/>
      <c r="AV343" s="422"/>
      <c r="AW343" s="422"/>
      <c r="AX343" s="422"/>
      <c r="AY343" s="422"/>
      <c r="AZ343" s="422"/>
      <c r="BA343" s="422"/>
      <c r="BB343" s="422"/>
      <c r="BC343" s="422"/>
      <c r="BD343" s="422"/>
      <c r="BE343" s="422"/>
      <c r="BF343" s="422"/>
      <c r="BG343" s="422"/>
      <c r="BH343" s="422"/>
      <c r="BI343" s="422"/>
      <c r="BJ343" s="422"/>
      <c r="BK343" s="422"/>
      <c r="BL343" s="422"/>
      <c r="BM343" s="422"/>
      <c r="BN343" s="422"/>
      <c r="BO343" s="422"/>
      <c r="BP343" s="422"/>
      <c r="BQ343" s="422"/>
      <c r="BR343" s="422"/>
      <c r="BS343" s="422"/>
      <c r="BT343" s="422"/>
      <c r="BU343" s="422"/>
      <c r="BV343" s="422"/>
      <c r="BW343" s="422"/>
      <c r="BX343" s="422"/>
      <c r="BY343" s="422"/>
      <c r="BZ343" s="422"/>
      <c r="CA343" s="422"/>
      <c r="CB343" s="422"/>
      <c r="CC343" s="44"/>
      <c r="CD343" s="207"/>
      <c r="CE343" s="207"/>
      <c r="CF343" s="207"/>
      <c r="CG343" s="207"/>
      <c r="CH343" s="207"/>
      <c r="CI343" s="207"/>
      <c r="CJ343" s="207"/>
      <c r="CK343" s="207"/>
      <c r="CL343" s="207"/>
    </row>
    <row r="344" spans="1:122" ht="4.9000000000000004" hidden="1" customHeight="1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19"/>
      <c r="AP344" s="119"/>
      <c r="AQ344" s="119"/>
      <c r="AR344" s="119"/>
      <c r="AS344" s="119"/>
      <c r="AT344" s="119"/>
      <c r="AU344" s="119"/>
      <c r="AV344" s="119"/>
      <c r="AW344" s="119"/>
      <c r="AX344" s="119"/>
      <c r="AY344" s="119"/>
      <c r="AZ344" s="119"/>
      <c r="BA344" s="119"/>
      <c r="BB344" s="119"/>
      <c r="BC344" s="119"/>
      <c r="BD344" s="119"/>
      <c r="BE344" s="119"/>
      <c r="BF344" s="119"/>
      <c r="BG344" s="119"/>
      <c r="BH344" s="119"/>
      <c r="BI344" s="119"/>
      <c r="BJ344" s="119"/>
      <c r="BK344" s="119"/>
      <c r="BL344" s="119"/>
      <c r="BM344" s="119"/>
      <c r="BN344" s="119"/>
      <c r="BO344" s="119"/>
      <c r="BP344" s="119"/>
      <c r="BQ344" s="119"/>
      <c r="BR344" s="119"/>
      <c r="BS344" s="119"/>
      <c r="BT344" s="119"/>
      <c r="BU344" s="119"/>
      <c r="BV344" s="119"/>
      <c r="BW344" s="119"/>
      <c r="BX344" s="119"/>
      <c r="BY344" s="119"/>
      <c r="BZ344" s="119"/>
      <c r="CA344" s="119"/>
      <c r="CB344" s="119"/>
      <c r="CC344" s="44"/>
      <c r="CD344" s="207"/>
      <c r="CE344" s="207"/>
      <c r="CF344" s="207"/>
      <c r="CG344" s="207"/>
      <c r="CH344" s="207"/>
      <c r="CI344" s="207"/>
      <c r="CJ344" s="207"/>
      <c r="CK344" s="207"/>
      <c r="CL344" s="207"/>
    </row>
    <row r="345" spans="1:122" ht="14.25" hidden="1">
      <c r="A345" s="503" t="s">
        <v>161</v>
      </c>
      <c r="B345" s="503"/>
      <c r="C345" s="503"/>
      <c r="D345" s="503"/>
      <c r="E345" s="503"/>
      <c r="F345" s="503"/>
      <c r="G345" s="503"/>
      <c r="H345" s="503"/>
      <c r="I345" s="503"/>
      <c r="J345" s="503"/>
      <c r="K345" s="503"/>
      <c r="L345" s="503"/>
      <c r="M345" s="503"/>
      <c r="N345" s="503"/>
      <c r="O345" s="503"/>
      <c r="P345" s="503"/>
      <c r="Q345" s="503"/>
      <c r="R345" s="503"/>
      <c r="S345" s="503"/>
      <c r="T345" s="503"/>
      <c r="U345" s="503"/>
      <c r="V345" s="503"/>
      <c r="W345" s="503"/>
      <c r="X345" s="503"/>
      <c r="Y345" s="503"/>
      <c r="Z345" s="503"/>
      <c r="AA345" s="503"/>
      <c r="AB345" s="503"/>
      <c r="AC345" s="503"/>
      <c r="AD345" s="503"/>
      <c r="AE345" s="504" t="s">
        <v>456</v>
      </c>
      <c r="AF345" s="504"/>
      <c r="AG345" s="504"/>
      <c r="AH345" s="504"/>
      <c r="AI345" s="504"/>
      <c r="AJ345" s="504"/>
      <c r="AK345" s="504"/>
      <c r="AL345" s="504"/>
      <c r="AM345" s="504"/>
      <c r="AN345" s="504"/>
      <c r="AO345" s="504"/>
      <c r="AP345" s="504"/>
      <c r="AQ345" s="504"/>
      <c r="AR345" s="504"/>
      <c r="AS345" s="504"/>
      <c r="AT345" s="504"/>
      <c r="AU345" s="504"/>
      <c r="AV345" s="504"/>
      <c r="AW345" s="504"/>
      <c r="AX345" s="504"/>
      <c r="AY345" s="504"/>
      <c r="AZ345" s="504"/>
      <c r="BA345" s="504"/>
      <c r="BB345" s="504"/>
      <c r="BC345" s="504"/>
      <c r="BD345" s="504"/>
      <c r="BE345" s="504"/>
      <c r="BF345" s="504"/>
      <c r="BG345" s="504"/>
      <c r="BH345" s="504"/>
      <c r="BI345" s="504"/>
      <c r="BJ345" s="504"/>
      <c r="BK345" s="504"/>
      <c r="BL345" s="504"/>
      <c r="BM345" s="504"/>
      <c r="BN345" s="504"/>
      <c r="BO345" s="504"/>
      <c r="BP345" s="504"/>
      <c r="BQ345" s="504"/>
      <c r="BR345" s="504"/>
      <c r="BS345" s="504"/>
      <c r="BT345" s="504"/>
      <c r="BU345" s="504"/>
      <c r="BV345" s="504"/>
      <c r="BW345" s="504"/>
      <c r="BX345" s="504"/>
      <c r="BY345" s="504"/>
      <c r="BZ345" s="504"/>
      <c r="CA345" s="504"/>
      <c r="CB345" s="504"/>
      <c r="CC345" s="44"/>
      <c r="CD345" s="207"/>
      <c r="CE345" s="207"/>
      <c r="CF345" s="207"/>
      <c r="CG345" s="207"/>
      <c r="CH345" s="207"/>
      <c r="CI345" s="207"/>
      <c r="CJ345" s="207"/>
      <c r="CK345" s="207"/>
      <c r="CL345" s="207"/>
    </row>
    <row r="346" spans="1:122" ht="14.25" hidden="1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19"/>
      <c r="AP346" s="119"/>
      <c r="AQ346" s="119"/>
      <c r="AR346" s="119"/>
      <c r="AS346" s="119"/>
      <c r="AT346" s="119"/>
      <c r="AU346" s="119"/>
      <c r="AV346" s="119"/>
      <c r="AW346" s="119"/>
      <c r="AX346" s="119"/>
      <c r="AY346" s="119"/>
      <c r="AZ346" s="119"/>
      <c r="BA346" s="119"/>
      <c r="BB346" s="119"/>
      <c r="BC346" s="119"/>
      <c r="BD346" s="119"/>
      <c r="BE346" s="119"/>
      <c r="BF346" s="119"/>
      <c r="BG346" s="119"/>
      <c r="BH346" s="119"/>
      <c r="BI346" s="119"/>
      <c r="BJ346" s="119"/>
      <c r="BK346" s="119"/>
      <c r="BL346" s="119"/>
      <c r="BM346" s="119"/>
      <c r="BN346" s="119"/>
      <c r="BO346" s="119"/>
      <c r="BP346" s="119"/>
      <c r="BQ346" s="119"/>
      <c r="BR346" s="119"/>
      <c r="BS346" s="119"/>
      <c r="BT346" s="119"/>
      <c r="BU346" s="119"/>
      <c r="BV346" s="119"/>
      <c r="BW346" s="119"/>
      <c r="BX346" s="119"/>
      <c r="BY346" s="119"/>
      <c r="BZ346" s="119"/>
      <c r="CA346" s="119"/>
      <c r="CB346" s="119"/>
      <c r="CC346" s="44"/>
      <c r="CD346" s="207"/>
      <c r="CE346" s="207"/>
      <c r="CF346" s="207"/>
      <c r="CG346" s="207"/>
      <c r="CH346" s="207"/>
      <c r="CI346" s="207"/>
      <c r="CJ346" s="207"/>
      <c r="CK346" s="207"/>
      <c r="CL346" s="207"/>
    </row>
    <row r="347" spans="1:122" ht="14.25" hidden="1">
      <c r="A347" s="120" t="s">
        <v>162</v>
      </c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504" t="s">
        <v>172</v>
      </c>
      <c r="T347" s="504"/>
      <c r="U347" s="504"/>
      <c r="V347" s="504"/>
      <c r="W347" s="504"/>
      <c r="X347" s="504"/>
      <c r="Y347" s="504"/>
      <c r="Z347" s="504"/>
      <c r="AA347" s="504"/>
      <c r="AB347" s="504"/>
      <c r="AC347" s="504"/>
      <c r="AD347" s="504"/>
      <c r="AE347" s="504"/>
      <c r="AF347" s="504"/>
      <c r="AG347" s="504"/>
      <c r="AH347" s="504"/>
      <c r="AI347" s="504"/>
      <c r="AJ347" s="504"/>
      <c r="AK347" s="504"/>
      <c r="AL347" s="504"/>
      <c r="AM347" s="504"/>
      <c r="AN347" s="504"/>
      <c r="AO347" s="504"/>
      <c r="AP347" s="504"/>
      <c r="AQ347" s="504"/>
      <c r="AR347" s="504"/>
      <c r="AS347" s="504"/>
      <c r="AT347" s="504"/>
      <c r="AU347" s="504"/>
      <c r="AV347" s="504"/>
      <c r="AW347" s="504"/>
      <c r="AX347" s="504"/>
      <c r="AY347" s="504"/>
      <c r="AZ347" s="504"/>
      <c r="BA347" s="504"/>
      <c r="BB347" s="504"/>
      <c r="BC347" s="504"/>
      <c r="BD347" s="504"/>
      <c r="BE347" s="504"/>
      <c r="BF347" s="504"/>
      <c r="BG347" s="504"/>
      <c r="BH347" s="504"/>
      <c r="BI347" s="504"/>
      <c r="BJ347" s="504"/>
      <c r="BK347" s="504"/>
      <c r="BL347" s="504"/>
      <c r="BM347" s="504"/>
      <c r="BN347" s="504"/>
      <c r="BO347" s="504"/>
      <c r="BP347" s="504"/>
      <c r="BQ347" s="504"/>
      <c r="BR347" s="504"/>
      <c r="BS347" s="504"/>
      <c r="BT347" s="504"/>
      <c r="BU347" s="504"/>
      <c r="BV347" s="504"/>
      <c r="BW347" s="504"/>
      <c r="BX347" s="504"/>
      <c r="BY347" s="504"/>
      <c r="BZ347" s="504"/>
      <c r="CA347" s="504"/>
      <c r="CB347" s="504"/>
      <c r="CC347" s="44"/>
      <c r="CD347" s="207"/>
      <c r="CE347" s="207"/>
      <c r="CF347" s="207"/>
      <c r="CG347" s="207"/>
      <c r="CH347" s="207"/>
      <c r="CI347" s="207"/>
      <c r="CJ347" s="207"/>
      <c r="CK347" s="207"/>
      <c r="CL347" s="207"/>
    </row>
    <row r="348" spans="1:122" ht="45" hidden="1" customHeight="1">
      <c r="A348" s="120" t="s">
        <v>164</v>
      </c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954" t="s">
        <v>324</v>
      </c>
      <c r="AI348" s="954"/>
      <c r="AJ348" s="954"/>
      <c r="AK348" s="954"/>
      <c r="AL348" s="954"/>
      <c r="AM348" s="954"/>
      <c r="AN348" s="954"/>
      <c r="AO348" s="954"/>
      <c r="AP348" s="954"/>
      <c r="AQ348" s="954"/>
      <c r="AR348" s="954"/>
      <c r="AS348" s="954"/>
      <c r="AT348" s="954"/>
      <c r="AU348" s="954"/>
      <c r="AV348" s="954"/>
      <c r="AW348" s="954"/>
      <c r="AX348" s="954"/>
      <c r="AY348" s="954"/>
      <c r="AZ348" s="954"/>
      <c r="BA348" s="954"/>
      <c r="BB348" s="954"/>
      <c r="BC348" s="954"/>
      <c r="BD348" s="954"/>
      <c r="BE348" s="954"/>
      <c r="BF348" s="954"/>
      <c r="BG348" s="954"/>
      <c r="BH348" s="954"/>
      <c r="BI348" s="954"/>
      <c r="BJ348" s="954"/>
      <c r="BK348" s="954"/>
      <c r="BL348" s="954"/>
      <c r="BM348" s="954"/>
      <c r="BN348" s="954"/>
      <c r="BO348" s="954"/>
      <c r="BP348" s="954"/>
      <c r="BQ348" s="954"/>
      <c r="BR348" s="954"/>
      <c r="BS348" s="954"/>
      <c r="BT348" s="954"/>
      <c r="BU348" s="954"/>
      <c r="BV348" s="954"/>
      <c r="BW348" s="954"/>
      <c r="BX348" s="954"/>
      <c r="BY348" s="954"/>
      <c r="BZ348" s="954"/>
      <c r="CA348" s="954"/>
      <c r="CB348" s="954"/>
      <c r="CC348" s="954"/>
      <c r="CD348" s="954"/>
      <c r="CE348" s="954"/>
      <c r="CF348" s="954"/>
      <c r="CG348" s="954"/>
      <c r="CH348" s="954"/>
      <c r="CI348" s="954"/>
      <c r="CJ348" s="954"/>
      <c r="CK348" s="954"/>
      <c r="CL348" s="954"/>
      <c r="CM348" s="954"/>
      <c r="CN348" s="954"/>
      <c r="CO348" s="954"/>
      <c r="CP348" s="954"/>
      <c r="CQ348" s="954"/>
      <c r="CR348" s="954"/>
      <c r="CS348" s="954"/>
      <c r="CT348" s="954"/>
      <c r="CU348" s="954"/>
      <c r="CV348" s="954"/>
      <c r="CW348" s="954"/>
      <c r="CX348" s="954"/>
      <c r="CY348" s="954"/>
      <c r="CZ348" s="954"/>
      <c r="DA348" s="954"/>
      <c r="DB348" s="954"/>
      <c r="DC348" s="954"/>
      <c r="DD348" s="954"/>
    </row>
    <row r="349" spans="1:122" ht="15" hidden="1">
      <c r="A349" s="61"/>
      <c r="B349" s="61"/>
      <c r="C349" s="61"/>
      <c r="D349" s="61"/>
      <c r="E349" s="76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9"/>
      <c r="BA349" s="209"/>
      <c r="BB349" s="209"/>
      <c r="BC349" s="209"/>
      <c r="BD349" s="209"/>
      <c r="BE349" s="209"/>
      <c r="BF349" s="209"/>
      <c r="BG349" s="209"/>
      <c r="BH349" s="209"/>
      <c r="BI349" s="210"/>
      <c r="BJ349" s="210"/>
      <c r="BK349" s="210"/>
      <c r="BL349" s="210"/>
      <c r="BM349" s="210"/>
      <c r="BN349" s="210"/>
      <c r="BO349" s="210"/>
      <c r="BP349" s="210"/>
      <c r="BQ349" s="210"/>
      <c r="BR349" s="210"/>
      <c r="BS349" s="210"/>
      <c r="BT349" s="210"/>
      <c r="BU349" s="210"/>
      <c r="BV349" s="210"/>
      <c r="BW349" s="210"/>
      <c r="BX349" s="210"/>
      <c r="BY349" s="210"/>
      <c r="BZ349" s="210"/>
      <c r="CA349" s="210"/>
      <c r="CB349" s="210"/>
      <c r="CC349" s="96"/>
      <c r="CD349" s="210"/>
      <c r="CE349" s="210"/>
      <c r="CF349" s="210"/>
      <c r="CG349" s="210"/>
      <c r="CH349" s="210"/>
      <c r="CI349" s="210"/>
      <c r="CJ349" s="210"/>
      <c r="CK349" s="210"/>
      <c r="CL349" s="210"/>
      <c r="CM349" s="31"/>
      <c r="CN349" s="31"/>
      <c r="CO349" s="31"/>
      <c r="CP349" s="31"/>
      <c r="CQ349" s="31"/>
      <c r="CR349" s="31"/>
      <c r="CS349" s="31"/>
      <c r="CT349" s="31"/>
      <c r="CU349" s="31"/>
      <c r="CV349" s="31"/>
      <c r="CW349" s="31"/>
      <c r="CX349" s="31"/>
      <c r="CY349" s="31"/>
      <c r="CZ349" s="31"/>
      <c r="DA349" s="31"/>
      <c r="DB349" s="31"/>
      <c r="DC349" s="31"/>
      <c r="DD349" s="31"/>
      <c r="DE349" s="31"/>
      <c r="DF349" s="31"/>
      <c r="DG349" s="31"/>
      <c r="DH349" s="31"/>
      <c r="DI349" s="31"/>
      <c r="DJ349" s="31"/>
      <c r="DK349" s="31"/>
      <c r="DL349" s="31"/>
      <c r="DM349" s="31"/>
      <c r="DN349" s="31"/>
      <c r="DO349" s="31"/>
      <c r="DP349" s="31"/>
      <c r="DQ349" s="31"/>
      <c r="DR349" s="31"/>
    </row>
    <row r="350" spans="1:122" ht="15" hidden="1">
      <c r="A350" s="389" t="s">
        <v>460</v>
      </c>
      <c r="B350" s="389"/>
      <c r="C350" s="389"/>
      <c r="D350" s="389"/>
      <c r="E350" s="389"/>
      <c r="F350" s="389"/>
      <c r="G350" s="389"/>
      <c r="H350" s="389"/>
      <c r="I350" s="389"/>
      <c r="J350" s="389"/>
      <c r="K350" s="389"/>
      <c r="L350" s="389"/>
      <c r="M350" s="389"/>
      <c r="N350" s="389"/>
      <c r="O350" s="389"/>
      <c r="P350" s="389"/>
      <c r="Q350" s="389"/>
      <c r="R350" s="389"/>
      <c r="S350" s="389"/>
      <c r="T350" s="389"/>
      <c r="U350" s="389"/>
      <c r="V350" s="389"/>
      <c r="W350" s="389"/>
      <c r="X350" s="389"/>
      <c r="Y350" s="389"/>
      <c r="Z350" s="389"/>
      <c r="AA350" s="389"/>
      <c r="AB350" s="389"/>
      <c r="AC350" s="389"/>
      <c r="AD350" s="389"/>
      <c r="AE350" s="389"/>
      <c r="AF350" s="389"/>
      <c r="AG350" s="389"/>
      <c r="AH350" s="389"/>
      <c r="AI350" s="389"/>
      <c r="AJ350" s="389"/>
      <c r="AK350" s="389"/>
      <c r="AL350" s="389"/>
      <c r="AM350" s="389"/>
      <c r="AN350" s="389"/>
      <c r="AO350" s="389"/>
      <c r="AP350" s="389"/>
      <c r="AQ350" s="389"/>
      <c r="AR350" s="389"/>
      <c r="AS350" s="389"/>
      <c r="AT350" s="389"/>
      <c r="AU350" s="389"/>
      <c r="AV350" s="389"/>
      <c r="AW350" s="389"/>
      <c r="AX350" s="389"/>
      <c r="AY350" s="389"/>
      <c r="AZ350" s="389"/>
      <c r="BA350" s="389"/>
      <c r="BB350" s="389"/>
      <c r="BC350" s="389"/>
      <c r="BD350" s="389"/>
      <c r="BE350" s="389"/>
      <c r="BF350" s="389"/>
      <c r="BG350" s="389"/>
      <c r="BH350" s="389"/>
      <c r="BI350" s="389"/>
      <c r="BJ350" s="389"/>
      <c r="BK350" s="389"/>
      <c r="BL350" s="389"/>
      <c r="BM350" s="389"/>
      <c r="BN350" s="389"/>
      <c r="BO350" s="389"/>
      <c r="BP350" s="389"/>
      <c r="BQ350" s="389"/>
      <c r="BR350" s="389"/>
      <c r="BS350" s="389"/>
      <c r="BT350" s="389"/>
      <c r="BU350" s="389"/>
      <c r="BV350" s="389"/>
      <c r="BW350" s="389"/>
      <c r="BX350" s="389"/>
      <c r="BY350" s="389"/>
      <c r="BZ350" s="389"/>
      <c r="CA350" s="389"/>
      <c r="CB350" s="389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  <c r="CO350" s="31"/>
      <c r="CP350" s="31"/>
      <c r="CQ350" s="31"/>
      <c r="CR350" s="31"/>
      <c r="CS350" s="31"/>
      <c r="CT350" s="31"/>
      <c r="CU350" s="31"/>
      <c r="CV350" s="31"/>
      <c r="CW350" s="31"/>
      <c r="CX350" s="31"/>
      <c r="CY350" s="31"/>
      <c r="CZ350" s="31"/>
      <c r="DA350" s="31"/>
      <c r="DB350" s="31"/>
      <c r="DC350" s="31"/>
      <c r="DD350" s="31"/>
      <c r="DE350" s="31"/>
      <c r="DF350" s="31"/>
      <c r="DG350" s="31"/>
      <c r="DH350" s="31"/>
      <c r="DI350" s="31"/>
      <c r="DJ350" s="31"/>
      <c r="DK350" s="31"/>
      <c r="DL350" s="31"/>
      <c r="DM350" s="31"/>
      <c r="DN350" s="31"/>
      <c r="DO350" s="31"/>
      <c r="DP350" s="31"/>
      <c r="DQ350" s="31"/>
      <c r="DR350" s="31"/>
    </row>
    <row r="351" spans="1:122" ht="15" hidden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  <c r="BZ351" s="32"/>
      <c r="CA351" s="32"/>
      <c r="CB351" s="32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  <c r="CR351" s="31"/>
      <c r="CS351" s="31"/>
      <c r="CT351" s="31"/>
      <c r="CU351" s="31"/>
      <c r="CV351" s="31"/>
      <c r="CW351" s="31"/>
      <c r="CX351" s="31"/>
      <c r="CY351" s="31"/>
      <c r="CZ351" s="31"/>
      <c r="DA351" s="31"/>
      <c r="DB351" s="31"/>
      <c r="DC351" s="31"/>
      <c r="DD351" s="31"/>
      <c r="DE351" s="31"/>
      <c r="DF351" s="31"/>
      <c r="DG351" s="31"/>
      <c r="DH351" s="31"/>
      <c r="DI351" s="31"/>
      <c r="DJ351" s="31"/>
      <c r="DK351" s="31"/>
      <c r="DL351" s="31"/>
      <c r="DM351" s="31"/>
      <c r="DN351" s="31"/>
      <c r="DO351" s="31"/>
      <c r="DP351" s="31"/>
      <c r="DQ351" s="31"/>
      <c r="DR351" s="31"/>
    </row>
    <row r="352" spans="1:122" ht="15" hidden="1">
      <c r="A352" s="370" t="s">
        <v>187</v>
      </c>
      <c r="B352" s="371"/>
      <c r="C352" s="371"/>
      <c r="D352" s="372"/>
      <c r="E352" s="370" t="s">
        <v>166</v>
      </c>
      <c r="F352" s="518"/>
      <c r="G352" s="518"/>
      <c r="H352" s="518"/>
      <c r="I352" s="518"/>
      <c r="J352" s="518"/>
      <c r="K352" s="518"/>
      <c r="L352" s="518"/>
      <c r="M352" s="518"/>
      <c r="N352" s="518"/>
      <c r="O352" s="518"/>
      <c r="P352" s="518"/>
      <c r="Q352" s="518"/>
      <c r="R352" s="518"/>
      <c r="S352" s="518"/>
      <c r="T352" s="518"/>
      <c r="U352" s="518"/>
      <c r="V352" s="518"/>
      <c r="W352" s="518"/>
      <c r="X352" s="518"/>
      <c r="Y352" s="518"/>
      <c r="Z352" s="518"/>
      <c r="AA352" s="518"/>
      <c r="AB352" s="518"/>
      <c r="AC352" s="518"/>
      <c r="AD352" s="518"/>
      <c r="AE352" s="518"/>
      <c r="AF352" s="518"/>
      <c r="AG352" s="518"/>
      <c r="AH352" s="518"/>
      <c r="AI352" s="518"/>
      <c r="AJ352" s="518"/>
      <c r="AK352" s="518"/>
      <c r="AL352" s="518"/>
      <c r="AM352" s="518"/>
      <c r="AN352" s="518"/>
      <c r="AO352" s="518"/>
      <c r="AP352" s="518"/>
      <c r="AQ352" s="518"/>
      <c r="AR352" s="518"/>
      <c r="AS352" s="518"/>
      <c r="AT352" s="518"/>
      <c r="AU352" s="518"/>
      <c r="AV352" s="518"/>
      <c r="AW352" s="518"/>
      <c r="AX352" s="518"/>
      <c r="AY352" s="519"/>
      <c r="AZ352" s="721" t="s">
        <v>280</v>
      </c>
      <c r="BA352" s="721"/>
      <c r="BB352" s="721"/>
      <c r="BC352" s="721"/>
      <c r="BD352" s="721"/>
      <c r="BE352" s="546"/>
      <c r="BF352" s="546"/>
      <c r="BG352" s="214"/>
      <c r="BH352" s="214"/>
      <c r="BI352" s="721" t="s">
        <v>281</v>
      </c>
      <c r="BJ352" s="863"/>
      <c r="BK352" s="863"/>
      <c r="BL352" s="863"/>
      <c r="BM352" s="863"/>
      <c r="BN352" s="863"/>
      <c r="BO352" s="863"/>
      <c r="BP352" s="863"/>
      <c r="BQ352" s="863"/>
      <c r="BR352" s="863"/>
      <c r="BS352" s="863"/>
      <c r="BT352" s="863"/>
      <c r="BU352" s="863"/>
      <c r="BV352" s="863"/>
      <c r="BW352" s="863"/>
      <c r="BX352" s="863"/>
      <c r="BY352" s="863"/>
      <c r="BZ352" s="863"/>
      <c r="CA352" s="863"/>
      <c r="CB352" s="863"/>
      <c r="CC352" s="863"/>
      <c r="CD352" s="863"/>
      <c r="CE352" s="863"/>
      <c r="CF352" s="863"/>
      <c r="CG352" s="863"/>
      <c r="CH352" s="863"/>
      <c r="CI352" s="863"/>
      <c r="CJ352" s="863"/>
      <c r="CK352" s="863"/>
      <c r="CL352" s="863"/>
      <c r="CM352" s="31"/>
      <c r="CN352" s="31"/>
      <c r="CO352" s="31"/>
      <c r="CP352" s="31"/>
      <c r="CQ352" s="31"/>
      <c r="CR352" s="31"/>
      <c r="CS352" s="31"/>
      <c r="CT352" s="31"/>
      <c r="CU352" s="31"/>
      <c r="CV352" s="31"/>
      <c r="CW352" s="31"/>
      <c r="CX352" s="31"/>
      <c r="CY352" s="31"/>
      <c r="CZ352" s="31"/>
      <c r="DA352" s="31"/>
      <c r="DB352" s="31"/>
      <c r="DC352" s="31"/>
      <c r="DD352" s="31"/>
      <c r="DE352" s="31"/>
      <c r="DF352" s="31"/>
      <c r="DG352" s="31"/>
      <c r="DH352" s="31"/>
      <c r="DI352" s="31"/>
      <c r="DJ352" s="31"/>
      <c r="DK352" s="31"/>
      <c r="DL352" s="31"/>
      <c r="DM352" s="31"/>
      <c r="DN352" s="31"/>
      <c r="DO352" s="31"/>
      <c r="DP352" s="31"/>
      <c r="DQ352" s="31"/>
      <c r="DR352" s="31"/>
    </row>
    <row r="353" spans="1:122" ht="15" hidden="1" customHeight="1">
      <c r="A353" s="373"/>
      <c r="B353" s="374"/>
      <c r="C353" s="374"/>
      <c r="D353" s="375"/>
      <c r="E353" s="520"/>
      <c r="F353" s="521"/>
      <c r="G353" s="521"/>
      <c r="H353" s="521"/>
      <c r="I353" s="521"/>
      <c r="J353" s="521"/>
      <c r="K353" s="521"/>
      <c r="L353" s="521"/>
      <c r="M353" s="521"/>
      <c r="N353" s="521"/>
      <c r="O353" s="521"/>
      <c r="P353" s="521"/>
      <c r="Q353" s="521"/>
      <c r="R353" s="521"/>
      <c r="S353" s="521"/>
      <c r="T353" s="521"/>
      <c r="U353" s="521"/>
      <c r="V353" s="521"/>
      <c r="W353" s="521"/>
      <c r="X353" s="521"/>
      <c r="Y353" s="521"/>
      <c r="Z353" s="521"/>
      <c r="AA353" s="521"/>
      <c r="AB353" s="521"/>
      <c r="AC353" s="521"/>
      <c r="AD353" s="521"/>
      <c r="AE353" s="521"/>
      <c r="AF353" s="521"/>
      <c r="AG353" s="521"/>
      <c r="AH353" s="521"/>
      <c r="AI353" s="521"/>
      <c r="AJ353" s="521"/>
      <c r="AK353" s="521"/>
      <c r="AL353" s="521"/>
      <c r="AM353" s="521"/>
      <c r="AN353" s="521"/>
      <c r="AO353" s="521"/>
      <c r="AP353" s="521"/>
      <c r="AQ353" s="521"/>
      <c r="AR353" s="521"/>
      <c r="AS353" s="521"/>
      <c r="AT353" s="521"/>
      <c r="AU353" s="521"/>
      <c r="AV353" s="521"/>
      <c r="AW353" s="521"/>
      <c r="AX353" s="521"/>
      <c r="AY353" s="522"/>
      <c r="AZ353" s="721"/>
      <c r="BA353" s="721"/>
      <c r="BB353" s="721"/>
      <c r="BC353" s="721"/>
      <c r="BD353" s="721"/>
      <c r="BE353" s="546"/>
      <c r="BF353" s="546"/>
      <c r="BG353" s="214"/>
      <c r="BH353" s="214"/>
      <c r="BI353" s="547" t="s">
        <v>275</v>
      </c>
      <c r="BJ353" s="546"/>
      <c r="BK353" s="546"/>
      <c r="BL353" s="546"/>
      <c r="BM353" s="546"/>
      <c r="BN353" s="546"/>
      <c r="BO353" s="546"/>
      <c r="BP353" s="546"/>
      <c r="BQ353" s="546"/>
      <c r="BR353" s="547" t="s">
        <v>274</v>
      </c>
      <c r="BS353" s="1048"/>
      <c r="BT353" s="1048"/>
      <c r="BU353" s="1048"/>
      <c r="BV353" s="1048"/>
      <c r="BW353" s="1048"/>
      <c r="BX353" s="1048"/>
      <c r="BY353" s="1048"/>
      <c r="BZ353" s="1048"/>
      <c r="CA353" s="1048"/>
      <c r="CB353" s="1048"/>
      <c r="CC353" s="1048"/>
      <c r="CD353" s="1048"/>
      <c r="CE353" s="1048"/>
      <c r="CF353" s="1048"/>
      <c r="CG353" s="1048"/>
      <c r="CH353" s="1048"/>
      <c r="CI353" s="1048"/>
      <c r="CJ353" s="1048"/>
      <c r="CK353" s="1048"/>
      <c r="CL353" s="1048"/>
      <c r="CM353" s="31"/>
      <c r="CN353" s="31"/>
      <c r="CO353" s="31"/>
      <c r="CP353" s="31"/>
      <c r="CQ353" s="31"/>
      <c r="CR353" s="31"/>
      <c r="CS353" s="31"/>
      <c r="CT353" s="31"/>
      <c r="CU353" s="31"/>
      <c r="CV353" s="31"/>
      <c r="CW353" s="31"/>
      <c r="CX353" s="31"/>
      <c r="CY353" s="31"/>
      <c r="CZ353" s="31"/>
      <c r="DA353" s="31"/>
      <c r="DB353" s="31"/>
      <c r="DC353" s="31"/>
      <c r="DD353" s="31"/>
      <c r="DE353" s="31"/>
      <c r="DF353" s="31"/>
      <c r="DG353" s="31"/>
      <c r="DH353" s="31"/>
      <c r="DI353" s="31"/>
      <c r="DJ353" s="31"/>
      <c r="DK353" s="31"/>
      <c r="DL353" s="31"/>
      <c r="DM353" s="31"/>
      <c r="DN353" s="31"/>
      <c r="DO353" s="31"/>
      <c r="DP353" s="31"/>
      <c r="DQ353" s="31"/>
      <c r="DR353" s="31"/>
    </row>
    <row r="354" spans="1:122" ht="15" hidden="1" customHeight="1">
      <c r="A354" s="376"/>
      <c r="B354" s="377"/>
      <c r="C354" s="377"/>
      <c r="D354" s="378"/>
      <c r="E354" s="523"/>
      <c r="F354" s="524"/>
      <c r="G354" s="524"/>
      <c r="H354" s="524"/>
      <c r="I354" s="524"/>
      <c r="J354" s="524"/>
      <c r="K354" s="524"/>
      <c r="L354" s="524"/>
      <c r="M354" s="524"/>
      <c r="N354" s="524"/>
      <c r="O354" s="524"/>
      <c r="P354" s="524"/>
      <c r="Q354" s="524"/>
      <c r="R354" s="524"/>
      <c r="S354" s="524"/>
      <c r="T354" s="524"/>
      <c r="U354" s="524"/>
      <c r="V354" s="524"/>
      <c r="W354" s="524"/>
      <c r="X354" s="524"/>
      <c r="Y354" s="524"/>
      <c r="Z354" s="524"/>
      <c r="AA354" s="524"/>
      <c r="AB354" s="524"/>
      <c r="AC354" s="524"/>
      <c r="AD354" s="524"/>
      <c r="AE354" s="524"/>
      <c r="AF354" s="524"/>
      <c r="AG354" s="524"/>
      <c r="AH354" s="524"/>
      <c r="AI354" s="524"/>
      <c r="AJ354" s="524"/>
      <c r="AK354" s="524"/>
      <c r="AL354" s="524"/>
      <c r="AM354" s="524"/>
      <c r="AN354" s="524"/>
      <c r="AO354" s="524"/>
      <c r="AP354" s="524"/>
      <c r="AQ354" s="524"/>
      <c r="AR354" s="524"/>
      <c r="AS354" s="524"/>
      <c r="AT354" s="524"/>
      <c r="AU354" s="524"/>
      <c r="AV354" s="524"/>
      <c r="AW354" s="524"/>
      <c r="AX354" s="524"/>
      <c r="AY354" s="525"/>
      <c r="AZ354" s="721"/>
      <c r="BA354" s="721"/>
      <c r="BB354" s="721"/>
      <c r="BC354" s="721"/>
      <c r="BD354" s="721"/>
      <c r="BE354" s="546"/>
      <c r="BF354" s="546"/>
      <c r="BG354" s="214"/>
      <c r="BH354" s="214"/>
      <c r="BI354" s="546"/>
      <c r="BJ354" s="546"/>
      <c r="BK354" s="546"/>
      <c r="BL354" s="546"/>
      <c r="BM354" s="546"/>
      <c r="BN354" s="546"/>
      <c r="BO354" s="546"/>
      <c r="BP354" s="546"/>
      <c r="BQ354" s="546"/>
      <c r="BR354" s="547" t="s">
        <v>276</v>
      </c>
      <c r="BS354" s="547"/>
      <c r="BT354" s="547"/>
      <c r="BU354" s="547"/>
      <c r="BV354" s="547"/>
      <c r="BW354" s="547"/>
      <c r="BX354" s="547"/>
      <c r="BY354" s="547"/>
      <c r="BZ354" s="547"/>
      <c r="CA354" s="547"/>
      <c r="CB354" s="547"/>
      <c r="CC354" s="534" t="s">
        <v>485</v>
      </c>
      <c r="CD354" s="1049"/>
      <c r="CE354" s="1049"/>
      <c r="CF354" s="1049"/>
      <c r="CG354" s="1049"/>
      <c r="CH354" s="1049"/>
      <c r="CI354" s="1049"/>
      <c r="CJ354" s="1049"/>
      <c r="CK354" s="1049"/>
      <c r="CL354" s="1049"/>
      <c r="CM354" s="31"/>
      <c r="CN354" s="31"/>
      <c r="CO354" s="31"/>
      <c r="CP354" s="31"/>
      <c r="CQ354" s="31"/>
      <c r="CR354" s="31"/>
      <c r="CS354" s="31"/>
      <c r="CT354" s="31"/>
      <c r="CU354" s="31"/>
      <c r="CV354" s="31"/>
      <c r="CW354" s="31"/>
      <c r="CX354" s="31"/>
      <c r="CY354" s="31"/>
      <c r="CZ354" s="31"/>
      <c r="DA354" s="31"/>
      <c r="DB354" s="31"/>
      <c r="DC354" s="31"/>
      <c r="DD354" s="31"/>
      <c r="DE354" s="31"/>
      <c r="DF354" s="31"/>
      <c r="DG354" s="31"/>
      <c r="DH354" s="31"/>
      <c r="DI354" s="31"/>
      <c r="DJ354" s="31"/>
      <c r="DK354" s="31"/>
      <c r="DL354" s="31"/>
      <c r="DM354" s="31"/>
      <c r="DN354" s="31"/>
      <c r="DO354" s="31"/>
      <c r="DP354" s="31"/>
      <c r="DQ354" s="31"/>
      <c r="DR354" s="31"/>
    </row>
    <row r="355" spans="1:122" ht="15" hidden="1">
      <c r="A355" s="361">
        <v>1</v>
      </c>
      <c r="B355" s="362"/>
      <c r="C355" s="362"/>
      <c r="D355" s="363"/>
      <c r="E355" s="361">
        <v>2</v>
      </c>
      <c r="F355" s="526"/>
      <c r="G355" s="526"/>
      <c r="H355" s="526"/>
      <c r="I355" s="526"/>
      <c r="J355" s="526"/>
      <c r="K355" s="526"/>
      <c r="L355" s="526"/>
      <c r="M355" s="526"/>
      <c r="N355" s="526"/>
      <c r="O355" s="526"/>
      <c r="P355" s="526"/>
      <c r="Q355" s="526"/>
      <c r="R355" s="526"/>
      <c r="S355" s="526"/>
      <c r="T355" s="526"/>
      <c r="U355" s="526"/>
      <c r="V355" s="526"/>
      <c r="W355" s="526"/>
      <c r="X355" s="526"/>
      <c r="Y355" s="526"/>
      <c r="Z355" s="526"/>
      <c r="AA355" s="526"/>
      <c r="AB355" s="526"/>
      <c r="AC355" s="526"/>
      <c r="AD355" s="526"/>
      <c r="AE355" s="526"/>
      <c r="AF355" s="526"/>
      <c r="AG355" s="526"/>
      <c r="AH355" s="526"/>
      <c r="AI355" s="526"/>
      <c r="AJ355" s="526"/>
      <c r="AK355" s="526"/>
      <c r="AL355" s="526"/>
      <c r="AM355" s="526"/>
      <c r="AN355" s="526"/>
      <c r="AO355" s="526"/>
      <c r="AP355" s="526"/>
      <c r="AQ355" s="526"/>
      <c r="AR355" s="526"/>
      <c r="AS355" s="526"/>
      <c r="AT355" s="526"/>
      <c r="AU355" s="526"/>
      <c r="AV355" s="526"/>
      <c r="AW355" s="526"/>
      <c r="AX355" s="526"/>
      <c r="AY355" s="527"/>
      <c r="AZ355" s="551">
        <v>5</v>
      </c>
      <c r="BA355" s="526"/>
      <c r="BB355" s="526"/>
      <c r="BC355" s="526"/>
      <c r="BD355" s="526"/>
      <c r="BE355" s="526"/>
      <c r="BF355" s="527"/>
      <c r="BG355" s="70"/>
      <c r="BH355" s="70"/>
      <c r="BI355" s="551">
        <v>6</v>
      </c>
      <c r="BJ355" s="526"/>
      <c r="BK355" s="526"/>
      <c r="BL355" s="526"/>
      <c r="BM355" s="526"/>
      <c r="BN355" s="526"/>
      <c r="BO355" s="526"/>
      <c r="BP355" s="526"/>
      <c r="BQ355" s="527"/>
      <c r="BR355" s="551">
        <v>7</v>
      </c>
      <c r="BS355" s="526"/>
      <c r="BT355" s="526"/>
      <c r="BU355" s="526"/>
      <c r="BV355" s="526"/>
      <c r="BW355" s="526"/>
      <c r="BX355" s="526"/>
      <c r="BY355" s="526"/>
      <c r="BZ355" s="526"/>
      <c r="CA355" s="526"/>
      <c r="CB355" s="527"/>
      <c r="CC355" s="865">
        <v>8</v>
      </c>
      <c r="CD355" s="866"/>
      <c r="CE355" s="866"/>
      <c r="CF355" s="866"/>
      <c r="CG355" s="866"/>
      <c r="CH355" s="866"/>
      <c r="CI355" s="866"/>
      <c r="CJ355" s="866"/>
      <c r="CK355" s="866"/>
      <c r="CL355" s="866"/>
      <c r="CM355" s="31"/>
      <c r="CN355" s="31"/>
      <c r="CO355" s="31"/>
      <c r="CP355" s="31"/>
      <c r="CQ355" s="31"/>
      <c r="CR355" s="31"/>
      <c r="CS355" s="31"/>
      <c r="CT355" s="31"/>
      <c r="CU355" s="31"/>
      <c r="CV355" s="31"/>
      <c r="CW355" s="31"/>
      <c r="CX355" s="31"/>
      <c r="CY355" s="31"/>
      <c r="CZ355" s="31"/>
      <c r="DA355" s="31"/>
      <c r="DB355" s="31"/>
      <c r="DC355" s="31"/>
      <c r="DD355" s="31"/>
      <c r="DE355" s="31"/>
      <c r="DF355" s="31"/>
      <c r="DG355" s="31"/>
      <c r="DH355" s="31"/>
      <c r="DI355" s="31"/>
      <c r="DJ355" s="31"/>
      <c r="DK355" s="31"/>
      <c r="DL355" s="31"/>
      <c r="DM355" s="31"/>
      <c r="DN355" s="31"/>
      <c r="DO355" s="31"/>
      <c r="DP355" s="31"/>
      <c r="DQ355" s="31"/>
      <c r="DR355" s="31"/>
    </row>
    <row r="356" spans="1:122" ht="15" hidden="1">
      <c r="A356" s="672" t="s">
        <v>197</v>
      </c>
      <c r="B356" s="673"/>
      <c r="C356" s="673"/>
      <c r="D356" s="674"/>
      <c r="E356" s="459" t="s">
        <v>461</v>
      </c>
      <c r="F356" s="460"/>
      <c r="G356" s="460"/>
      <c r="H356" s="460"/>
      <c r="I356" s="460"/>
      <c r="J356" s="460"/>
      <c r="K356" s="460"/>
      <c r="L356" s="460"/>
      <c r="M356" s="460"/>
      <c r="N356" s="460"/>
      <c r="O356" s="460"/>
      <c r="P356" s="460"/>
      <c r="Q356" s="460"/>
      <c r="R356" s="460"/>
      <c r="S356" s="460"/>
      <c r="T356" s="460"/>
      <c r="U356" s="460"/>
      <c r="V356" s="460"/>
      <c r="W356" s="460"/>
      <c r="X356" s="460"/>
      <c r="Y356" s="460"/>
      <c r="Z356" s="460"/>
      <c r="AA356" s="460"/>
      <c r="AB356" s="460"/>
      <c r="AC356" s="460"/>
      <c r="AD356" s="460"/>
      <c r="AE356" s="460"/>
      <c r="AF356" s="460"/>
      <c r="AG356" s="460"/>
      <c r="AH356" s="460"/>
      <c r="AI356" s="460"/>
      <c r="AJ356" s="460"/>
      <c r="AK356" s="460"/>
      <c r="AL356" s="460"/>
      <c r="AM356" s="460"/>
      <c r="AN356" s="460"/>
      <c r="AO356" s="460"/>
      <c r="AP356" s="460"/>
      <c r="AQ356" s="460"/>
      <c r="AR356" s="460"/>
      <c r="AS356" s="460"/>
      <c r="AT356" s="460"/>
      <c r="AU356" s="460"/>
      <c r="AV356" s="460"/>
      <c r="AW356" s="460"/>
      <c r="AX356" s="460"/>
      <c r="AY356" s="461"/>
      <c r="AZ356" s="748"/>
      <c r="BA356" s="610"/>
      <c r="BB356" s="610"/>
      <c r="BC356" s="610"/>
      <c r="BD356" s="610"/>
      <c r="BE356" s="610"/>
      <c r="BF356" s="611"/>
      <c r="BG356" s="126"/>
      <c r="BH356" s="126"/>
      <c r="BI356" s="537"/>
      <c r="BJ356" s="538"/>
      <c r="BK356" s="538"/>
      <c r="BL356" s="538"/>
      <c r="BM356" s="538"/>
      <c r="BN356" s="538"/>
      <c r="BO356" s="538"/>
      <c r="BP356" s="538"/>
      <c r="BQ356" s="539"/>
      <c r="BR356" s="537">
        <v>0</v>
      </c>
      <c r="BS356" s="538"/>
      <c r="BT356" s="538"/>
      <c r="BU356" s="538"/>
      <c r="BV356" s="538"/>
      <c r="BW356" s="538"/>
      <c r="BX356" s="538"/>
      <c r="BY356" s="538"/>
      <c r="BZ356" s="538"/>
      <c r="CA356" s="538"/>
      <c r="CB356" s="539"/>
      <c r="CC356" s="407">
        <v>0</v>
      </c>
      <c r="CD356" s="349"/>
      <c r="CE356" s="349"/>
      <c r="CF356" s="349"/>
      <c r="CG356" s="349"/>
      <c r="CH356" s="349"/>
      <c r="CI356" s="349"/>
      <c r="CJ356" s="349"/>
      <c r="CK356" s="349"/>
      <c r="CL356" s="349"/>
      <c r="CM356" s="31"/>
      <c r="CN356" s="31"/>
      <c r="CO356" s="31"/>
      <c r="CP356" s="31"/>
      <c r="CQ356" s="31"/>
      <c r="CR356" s="31"/>
      <c r="CS356" s="31"/>
      <c r="CT356" s="31"/>
      <c r="CU356" s="31"/>
      <c r="CV356" s="31"/>
      <c r="CW356" s="31"/>
      <c r="CX356" s="31"/>
      <c r="CY356" s="31"/>
      <c r="CZ356" s="31"/>
      <c r="DA356" s="31"/>
      <c r="DB356" s="31"/>
      <c r="DC356" s="31"/>
      <c r="DD356" s="31"/>
      <c r="DE356" s="31"/>
      <c r="DF356" s="31"/>
      <c r="DG356" s="31"/>
      <c r="DH356" s="31"/>
      <c r="DI356" s="31"/>
      <c r="DJ356" s="31"/>
      <c r="DK356" s="31"/>
      <c r="DL356" s="31"/>
      <c r="DM356" s="31"/>
      <c r="DN356" s="31"/>
      <c r="DO356" s="31"/>
      <c r="DP356" s="31"/>
      <c r="DQ356" s="31"/>
      <c r="DR356" s="31"/>
    </row>
    <row r="357" spans="1:122" ht="15" hidden="1">
      <c r="A357" s="672"/>
      <c r="B357" s="673"/>
      <c r="C357" s="673"/>
      <c r="D357" s="674"/>
      <c r="E357" s="1036" t="s">
        <v>168</v>
      </c>
      <c r="F357" s="1050"/>
      <c r="G357" s="1050"/>
      <c r="H357" s="1050"/>
      <c r="I357" s="1050"/>
      <c r="J357" s="1050"/>
      <c r="K357" s="1050"/>
      <c r="L357" s="1050"/>
      <c r="M357" s="1050"/>
      <c r="N357" s="1050"/>
      <c r="O357" s="1050"/>
      <c r="P357" s="1050"/>
      <c r="Q357" s="1050"/>
      <c r="R357" s="1050"/>
      <c r="S357" s="1050"/>
      <c r="T357" s="1050"/>
      <c r="U357" s="1050"/>
      <c r="V357" s="1050"/>
      <c r="W357" s="1050"/>
      <c r="X357" s="1050"/>
      <c r="Y357" s="1050"/>
      <c r="Z357" s="1050"/>
      <c r="AA357" s="1050"/>
      <c r="AB357" s="1050"/>
      <c r="AC357" s="1050"/>
      <c r="AD357" s="1050"/>
      <c r="AE357" s="1050"/>
      <c r="AF357" s="1050"/>
      <c r="AG357" s="1050"/>
      <c r="AH357" s="1050"/>
      <c r="AI357" s="1050"/>
      <c r="AJ357" s="1050"/>
      <c r="AK357" s="1050"/>
      <c r="AL357" s="1050"/>
      <c r="AM357" s="1050"/>
      <c r="AN357" s="1050" t="s">
        <v>5</v>
      </c>
      <c r="AO357" s="1050"/>
      <c r="AP357" s="1050"/>
      <c r="AQ357" s="1050"/>
      <c r="AR357" s="1050"/>
      <c r="AS357" s="1050" t="s">
        <v>5</v>
      </c>
      <c r="AT357" s="1050"/>
      <c r="AU357" s="1050" t="s">
        <v>5</v>
      </c>
      <c r="AV357" s="1050"/>
      <c r="AW357" s="1050"/>
      <c r="AX357" s="1050"/>
      <c r="AY357" s="1051"/>
      <c r="AZ357" s="1052"/>
      <c r="BA357" s="1053"/>
      <c r="BB357" s="1053"/>
      <c r="BC357" s="1053" t="s">
        <v>5</v>
      </c>
      <c r="BD357" s="1053"/>
      <c r="BE357" s="1053"/>
      <c r="BF357" s="1054"/>
      <c r="BG357" s="127"/>
      <c r="BH357" s="127"/>
      <c r="BI357" s="542">
        <f>SUM(BI356:BQ356)</f>
        <v>0</v>
      </c>
      <c r="BJ357" s="543"/>
      <c r="BK357" s="543"/>
      <c r="BL357" s="543"/>
      <c r="BM357" s="543"/>
      <c r="BN357" s="543"/>
      <c r="BO357" s="543"/>
      <c r="BP357" s="543"/>
      <c r="BQ357" s="544"/>
      <c r="BR357" s="542">
        <f>BR356</f>
        <v>0</v>
      </c>
      <c r="BS357" s="543"/>
      <c r="BT357" s="543"/>
      <c r="BU357" s="543"/>
      <c r="BV357" s="543"/>
      <c r="BW357" s="543"/>
      <c r="BX357" s="543"/>
      <c r="BY357" s="543"/>
      <c r="BZ357" s="543"/>
      <c r="CA357" s="543"/>
      <c r="CB357" s="544"/>
      <c r="CC357" s="414">
        <f>CC356</f>
        <v>0</v>
      </c>
      <c r="CD357" s="360"/>
      <c r="CE357" s="360"/>
      <c r="CF357" s="360"/>
      <c r="CG357" s="360"/>
      <c r="CH357" s="360"/>
      <c r="CI357" s="360"/>
      <c r="CJ357" s="360"/>
      <c r="CK357" s="360"/>
      <c r="CL357" s="360"/>
      <c r="CM357" s="31"/>
      <c r="CN357" s="31"/>
      <c r="CO357" s="31"/>
      <c r="CP357" s="31"/>
      <c r="CQ357" s="31"/>
      <c r="CR357" s="31"/>
      <c r="CS357" s="31"/>
      <c r="CT357" s="31"/>
      <c r="CU357" s="31"/>
      <c r="CV357" s="31"/>
      <c r="CW357" s="31"/>
      <c r="CX357" s="31"/>
      <c r="CY357" s="31"/>
      <c r="CZ357" s="31"/>
      <c r="DA357" s="31"/>
      <c r="DB357" s="31"/>
      <c r="DC357" s="31"/>
      <c r="DD357" s="31"/>
      <c r="DE357" s="31"/>
      <c r="DF357" s="31"/>
      <c r="DG357" s="31"/>
      <c r="DH357" s="31"/>
      <c r="DI357" s="31"/>
      <c r="DJ357" s="31"/>
      <c r="DK357" s="31"/>
      <c r="DL357" s="31"/>
      <c r="DM357" s="31"/>
      <c r="DN357" s="31"/>
      <c r="DO357" s="31"/>
      <c r="DP357" s="31"/>
      <c r="DQ357" s="31"/>
      <c r="DR357" s="31"/>
    </row>
    <row r="358" spans="1:122" ht="20.45" customHeight="1">
      <c r="A358" s="389" t="s">
        <v>474</v>
      </c>
      <c r="B358" s="389"/>
      <c r="C358" s="389"/>
      <c r="D358" s="389"/>
      <c r="E358" s="389"/>
      <c r="F358" s="389"/>
      <c r="G358" s="389"/>
      <c r="H358" s="389"/>
      <c r="I358" s="389"/>
      <c r="J358" s="389"/>
      <c r="K358" s="389"/>
      <c r="L358" s="389"/>
      <c r="M358" s="389"/>
      <c r="N358" s="389"/>
      <c r="O358" s="389"/>
      <c r="P358" s="389"/>
      <c r="Q358" s="389"/>
      <c r="R358" s="389"/>
      <c r="S358" s="389"/>
      <c r="T358" s="389"/>
      <c r="U358" s="389"/>
      <c r="V358" s="389"/>
      <c r="W358" s="389"/>
      <c r="X358" s="389"/>
      <c r="Y358" s="389"/>
      <c r="Z358" s="389"/>
      <c r="AA358" s="389"/>
      <c r="AB358" s="389"/>
      <c r="AC358" s="389"/>
      <c r="AD358" s="389"/>
      <c r="AE358" s="389"/>
      <c r="AF358" s="389"/>
      <c r="AG358" s="389"/>
      <c r="AH358" s="389"/>
      <c r="AI358" s="389"/>
      <c r="AJ358" s="389"/>
      <c r="AK358" s="389"/>
      <c r="AL358" s="389"/>
      <c r="AM358" s="389"/>
      <c r="AN358" s="389"/>
      <c r="AO358" s="389"/>
      <c r="AP358" s="389"/>
      <c r="AQ358" s="389"/>
      <c r="AR358" s="389"/>
      <c r="AS358" s="389"/>
      <c r="AT358" s="389"/>
      <c r="AU358" s="389"/>
      <c r="AV358" s="389"/>
      <c r="AW358" s="389"/>
      <c r="AX358" s="389"/>
      <c r="AY358" s="389"/>
      <c r="AZ358" s="389"/>
      <c r="BA358" s="389"/>
      <c r="BB358" s="389"/>
      <c r="BC358" s="389"/>
      <c r="BD358" s="389"/>
      <c r="BE358" s="389"/>
      <c r="BF358" s="389"/>
      <c r="BG358" s="389"/>
      <c r="BH358" s="389"/>
      <c r="BI358" s="389"/>
      <c r="BJ358" s="389"/>
      <c r="BK358" s="389"/>
      <c r="BL358" s="389"/>
      <c r="BM358" s="389"/>
      <c r="BN358" s="389"/>
      <c r="BO358" s="389"/>
      <c r="BP358" s="389"/>
      <c r="BQ358" s="389"/>
      <c r="BR358" s="389"/>
      <c r="BS358" s="389"/>
      <c r="BT358" s="389"/>
      <c r="BU358" s="389"/>
      <c r="BV358" s="389"/>
      <c r="BW358" s="389"/>
      <c r="BX358" s="389"/>
      <c r="BY358" s="389"/>
      <c r="BZ358" s="389"/>
      <c r="CA358" s="389"/>
      <c r="CB358" s="389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  <c r="CO358" s="31"/>
      <c r="CP358" s="31"/>
      <c r="CQ358" s="31"/>
      <c r="CR358" s="31"/>
      <c r="CS358" s="31"/>
      <c r="CT358" s="31"/>
      <c r="CU358" s="31"/>
      <c r="CV358" s="31"/>
      <c r="CW358" s="31"/>
      <c r="CX358" s="31"/>
      <c r="CY358" s="31"/>
      <c r="CZ358" s="31"/>
      <c r="DA358" s="31"/>
      <c r="DB358" s="31"/>
      <c r="DC358" s="31"/>
      <c r="DD358" s="31"/>
      <c r="DE358" s="31"/>
      <c r="DF358" s="31"/>
      <c r="DG358" s="31"/>
      <c r="DH358" s="31"/>
      <c r="DI358" s="31"/>
      <c r="DJ358" s="31"/>
      <c r="DK358" s="31"/>
      <c r="DL358" s="31"/>
      <c r="DM358" s="31"/>
      <c r="DN358" s="31"/>
      <c r="DO358" s="31"/>
      <c r="DP358" s="31"/>
      <c r="DQ358" s="31"/>
      <c r="DR358" s="31"/>
    </row>
    <row r="359" spans="1:122" ht="7.9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  <c r="CO359" s="31"/>
      <c r="CP359" s="31"/>
      <c r="CQ359" s="31"/>
      <c r="CR359" s="31"/>
      <c r="CS359" s="31"/>
      <c r="CT359" s="31"/>
      <c r="CU359" s="31"/>
      <c r="CV359" s="31"/>
      <c r="CW359" s="31"/>
      <c r="CX359" s="31"/>
      <c r="CY359" s="31"/>
      <c r="CZ359" s="31"/>
      <c r="DA359" s="31"/>
      <c r="DB359" s="31"/>
      <c r="DC359" s="31"/>
      <c r="DD359" s="31"/>
      <c r="DE359" s="31"/>
      <c r="DF359" s="31"/>
      <c r="DG359" s="31"/>
      <c r="DH359" s="31"/>
      <c r="DI359" s="31"/>
      <c r="DJ359" s="31"/>
      <c r="DK359" s="31"/>
      <c r="DL359" s="31"/>
      <c r="DM359" s="31"/>
      <c r="DN359" s="31"/>
      <c r="DO359" s="31"/>
      <c r="DP359" s="31"/>
      <c r="DQ359" s="31"/>
      <c r="DR359" s="31"/>
    </row>
    <row r="360" spans="1:122" ht="15.75" customHeight="1">
      <c r="A360" s="389" t="s">
        <v>161</v>
      </c>
      <c r="B360" s="389"/>
      <c r="C360" s="389"/>
      <c r="D360" s="389"/>
      <c r="E360" s="389"/>
      <c r="F360" s="389"/>
      <c r="G360" s="389"/>
      <c r="H360" s="389"/>
      <c r="I360" s="389"/>
      <c r="J360" s="389"/>
      <c r="K360" s="389"/>
      <c r="L360" s="389"/>
      <c r="M360" s="389"/>
      <c r="N360" s="389"/>
      <c r="O360" s="389"/>
      <c r="P360" s="389"/>
      <c r="Q360" s="389"/>
      <c r="R360" s="389"/>
      <c r="S360" s="389"/>
      <c r="T360" s="389"/>
      <c r="U360" s="389"/>
      <c r="V360" s="389"/>
      <c r="W360" s="389"/>
      <c r="X360" s="389"/>
      <c r="Y360" s="389"/>
      <c r="Z360" s="389"/>
      <c r="AA360" s="389"/>
      <c r="AB360" s="389"/>
      <c r="AC360" s="389"/>
      <c r="AD360" s="389"/>
      <c r="AE360" s="569" t="s">
        <v>510</v>
      </c>
      <c r="AF360" s="569"/>
      <c r="AG360" s="569"/>
      <c r="AH360" s="569"/>
      <c r="AI360" s="569"/>
      <c r="AJ360" s="569"/>
      <c r="AK360" s="569"/>
      <c r="AL360" s="569"/>
      <c r="AM360" s="569"/>
      <c r="AN360" s="569"/>
      <c r="AO360" s="569"/>
      <c r="AP360" s="569"/>
      <c r="AQ360" s="569"/>
      <c r="AR360" s="569"/>
      <c r="AS360" s="569"/>
      <c r="AT360" s="569"/>
      <c r="AU360" s="569"/>
      <c r="AV360" s="569"/>
      <c r="AW360" s="569"/>
      <c r="AX360" s="569"/>
      <c r="AY360" s="569"/>
      <c r="AZ360" s="569"/>
      <c r="BA360" s="569"/>
      <c r="BB360" s="569"/>
      <c r="BC360" s="569"/>
      <c r="BD360" s="569"/>
      <c r="BE360" s="569"/>
      <c r="BF360" s="569"/>
      <c r="BG360" s="569"/>
      <c r="BH360" s="569"/>
      <c r="BI360" s="569"/>
      <c r="BJ360" s="569"/>
      <c r="BK360" s="569"/>
      <c r="BL360" s="569"/>
      <c r="BM360" s="569"/>
      <c r="BN360" s="569"/>
      <c r="BO360" s="569"/>
      <c r="BP360" s="569"/>
      <c r="BQ360" s="569"/>
      <c r="BR360" s="569"/>
      <c r="BS360" s="569"/>
      <c r="BT360" s="569"/>
      <c r="BU360" s="569"/>
      <c r="BV360" s="569"/>
      <c r="BW360" s="569"/>
      <c r="BX360" s="569"/>
      <c r="BY360" s="569"/>
      <c r="BZ360" s="569"/>
      <c r="CA360" s="569"/>
      <c r="CB360" s="569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  <c r="CO360" s="31"/>
      <c r="CP360" s="31"/>
      <c r="CQ360" s="31"/>
      <c r="CR360" s="31"/>
      <c r="CS360" s="31"/>
      <c r="CT360" s="31"/>
      <c r="CU360" s="31"/>
      <c r="CV360" s="31"/>
      <c r="CW360" s="31"/>
      <c r="CX360" s="31"/>
      <c r="CY360" s="31"/>
      <c r="CZ360" s="31"/>
      <c r="DA360" s="31"/>
      <c r="DB360" s="31"/>
      <c r="DC360" s="31"/>
      <c r="DD360" s="31"/>
      <c r="DE360" s="31"/>
      <c r="DF360" s="31"/>
      <c r="DG360" s="31"/>
      <c r="DH360" s="31"/>
      <c r="DI360" s="31"/>
      <c r="DJ360" s="31"/>
      <c r="DK360" s="31"/>
      <c r="DL360" s="31"/>
      <c r="DM360" s="31"/>
      <c r="DN360" s="31"/>
      <c r="DO360" s="31"/>
      <c r="DP360" s="31"/>
      <c r="DQ360" s="31"/>
      <c r="DR360" s="31"/>
    </row>
    <row r="361" spans="1:122" ht="12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  <c r="CR361" s="31"/>
      <c r="CS361" s="31"/>
      <c r="CT361" s="31"/>
      <c r="CU361" s="31"/>
      <c r="CV361" s="31"/>
      <c r="CW361" s="31"/>
      <c r="CX361" s="31"/>
      <c r="CY361" s="31"/>
      <c r="CZ361" s="31"/>
      <c r="DA361" s="31"/>
      <c r="DB361" s="31"/>
      <c r="DC361" s="31"/>
      <c r="DD361" s="31"/>
      <c r="DE361" s="31"/>
      <c r="DF361" s="31"/>
      <c r="DG361" s="31"/>
      <c r="DH361" s="31"/>
      <c r="DI361" s="31"/>
      <c r="DJ361" s="31"/>
      <c r="DK361" s="31"/>
      <c r="DL361" s="31"/>
      <c r="DM361" s="31"/>
      <c r="DN361" s="31"/>
      <c r="DO361" s="31"/>
      <c r="DP361" s="31"/>
      <c r="DQ361" s="31"/>
      <c r="DR361" s="31"/>
    </row>
    <row r="362" spans="1:122" ht="12.75" customHeight="1">
      <c r="A362" s="33" t="s">
        <v>162</v>
      </c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570" t="s">
        <v>172</v>
      </c>
      <c r="T362" s="570"/>
      <c r="U362" s="570"/>
      <c r="V362" s="570"/>
      <c r="W362" s="570"/>
      <c r="X362" s="570"/>
      <c r="Y362" s="570"/>
      <c r="Z362" s="570"/>
      <c r="AA362" s="570"/>
      <c r="AB362" s="570"/>
      <c r="AC362" s="570"/>
      <c r="AD362" s="570"/>
      <c r="AE362" s="570"/>
      <c r="AF362" s="570"/>
      <c r="AG362" s="570"/>
      <c r="AH362" s="570"/>
      <c r="AI362" s="570"/>
      <c r="AJ362" s="570"/>
      <c r="AK362" s="570"/>
      <c r="AL362" s="570"/>
      <c r="AM362" s="570"/>
      <c r="AN362" s="570"/>
      <c r="AO362" s="570"/>
      <c r="AP362" s="570"/>
      <c r="AQ362" s="570"/>
      <c r="AR362" s="570"/>
      <c r="AS362" s="570"/>
      <c r="AT362" s="570"/>
      <c r="AU362" s="570"/>
      <c r="AV362" s="570"/>
      <c r="AW362" s="570"/>
      <c r="AX362" s="570"/>
      <c r="AY362" s="570"/>
      <c r="AZ362" s="570"/>
      <c r="BA362" s="570"/>
      <c r="BB362" s="570"/>
      <c r="BC362" s="570"/>
      <c r="BD362" s="570"/>
      <c r="BE362" s="570"/>
      <c r="BF362" s="570"/>
      <c r="BG362" s="570"/>
      <c r="BH362" s="570"/>
      <c r="BI362" s="570"/>
      <c r="BJ362" s="570"/>
      <c r="BK362" s="570"/>
      <c r="BL362" s="570"/>
      <c r="BM362" s="570"/>
      <c r="BN362" s="570"/>
      <c r="BO362" s="570"/>
      <c r="BP362" s="570"/>
      <c r="BQ362" s="570"/>
      <c r="BR362" s="570"/>
      <c r="BS362" s="570"/>
      <c r="BT362" s="570"/>
      <c r="BU362" s="570"/>
      <c r="BV362" s="570"/>
      <c r="BW362" s="570"/>
      <c r="BX362" s="570"/>
      <c r="BY362" s="570"/>
      <c r="BZ362" s="570"/>
      <c r="CA362" s="570"/>
      <c r="CB362" s="570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  <c r="CM362" s="31"/>
      <c r="CN362" s="31"/>
      <c r="CO362" s="31"/>
      <c r="CP362" s="31"/>
      <c r="CQ362" s="31"/>
      <c r="CR362" s="31"/>
      <c r="CS362" s="31"/>
      <c r="CT362" s="31"/>
      <c r="CU362" s="31"/>
      <c r="CV362" s="31"/>
      <c r="CW362" s="31"/>
      <c r="CX362" s="31"/>
      <c r="CY362" s="31"/>
      <c r="CZ362" s="31"/>
      <c r="DA362" s="31"/>
      <c r="DB362" s="31"/>
      <c r="DC362" s="31"/>
      <c r="DD362" s="31"/>
      <c r="DE362" s="31"/>
      <c r="DF362" s="31"/>
      <c r="DG362" s="31"/>
      <c r="DH362" s="31"/>
      <c r="DI362" s="31"/>
      <c r="DJ362" s="31"/>
      <c r="DK362" s="31"/>
      <c r="DL362" s="31"/>
      <c r="DM362" s="31"/>
      <c r="DN362" s="31"/>
      <c r="DO362" s="31"/>
      <c r="DP362" s="31"/>
      <c r="DQ362" s="31"/>
      <c r="DR362" s="31"/>
    </row>
    <row r="363" spans="1:122" ht="12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  <c r="CR363" s="31"/>
      <c r="CS363" s="31"/>
      <c r="CT363" s="31"/>
      <c r="CU363" s="31"/>
      <c r="CV363" s="31"/>
      <c r="CW363" s="31"/>
      <c r="CX363" s="31"/>
      <c r="CY363" s="31"/>
      <c r="CZ363" s="31"/>
      <c r="DA363" s="31"/>
      <c r="DB363" s="31"/>
      <c r="DC363" s="31"/>
      <c r="DD363" s="31"/>
      <c r="DE363" s="31"/>
      <c r="DF363" s="31"/>
      <c r="DG363" s="31"/>
      <c r="DH363" s="31"/>
      <c r="DI363" s="31"/>
      <c r="DJ363" s="31"/>
      <c r="DK363" s="31"/>
      <c r="DL363" s="31"/>
      <c r="DM363" s="31"/>
      <c r="DN363" s="31"/>
      <c r="DO363" s="31"/>
      <c r="DP363" s="31"/>
      <c r="DQ363" s="31"/>
      <c r="DR363" s="31"/>
    </row>
    <row r="364" spans="1:122" ht="69.75" customHeight="1">
      <c r="A364" s="33" t="s">
        <v>164</v>
      </c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1034" t="s">
        <v>511</v>
      </c>
      <c r="AI364" s="1034"/>
      <c r="AJ364" s="1034"/>
      <c r="AK364" s="1034"/>
      <c r="AL364" s="1034"/>
      <c r="AM364" s="1034"/>
      <c r="AN364" s="1034"/>
      <c r="AO364" s="1034"/>
      <c r="AP364" s="1034"/>
      <c r="AQ364" s="1034"/>
      <c r="AR364" s="1034"/>
      <c r="AS364" s="1034"/>
      <c r="AT364" s="1034"/>
      <c r="AU364" s="1034"/>
      <c r="AV364" s="1034"/>
      <c r="AW364" s="1034"/>
      <c r="AX364" s="1034"/>
      <c r="AY364" s="1034"/>
      <c r="AZ364" s="1034"/>
      <c r="BA364" s="1034"/>
      <c r="BB364" s="1034"/>
      <c r="BC364" s="1034"/>
      <c r="BD364" s="1034"/>
      <c r="BE364" s="1034"/>
      <c r="BF364" s="1034"/>
      <c r="BG364" s="1034"/>
      <c r="BH364" s="1034"/>
      <c r="BI364" s="1034"/>
      <c r="BJ364" s="1034"/>
      <c r="BK364" s="1034"/>
      <c r="BL364" s="1034"/>
      <c r="BM364" s="1034"/>
      <c r="BN364" s="1034"/>
      <c r="BO364" s="1034"/>
      <c r="BP364" s="1034"/>
      <c r="BQ364" s="1034"/>
      <c r="BR364" s="1034"/>
      <c r="BS364" s="1034"/>
      <c r="BT364" s="1034"/>
      <c r="BU364" s="1034"/>
      <c r="BV364" s="1034"/>
      <c r="BW364" s="1034"/>
      <c r="BX364" s="1034"/>
      <c r="BY364" s="1034"/>
      <c r="BZ364" s="1034"/>
      <c r="CA364" s="1034"/>
      <c r="CB364" s="1034"/>
      <c r="CC364" s="1034"/>
      <c r="CD364" s="1034"/>
      <c r="CE364" s="1034"/>
      <c r="CF364" s="1034"/>
      <c r="CG364" s="1034"/>
      <c r="CH364" s="1034"/>
      <c r="CI364" s="1034"/>
      <c r="CJ364" s="1034"/>
      <c r="CK364" s="1034"/>
      <c r="CL364" s="1034"/>
      <c r="CM364" s="1034"/>
      <c r="CN364" s="1034"/>
      <c r="CO364" s="1034"/>
      <c r="CP364" s="1034"/>
      <c r="CQ364" s="1034"/>
      <c r="CR364" s="1034"/>
      <c r="CS364" s="1034"/>
      <c r="CT364" s="1034"/>
      <c r="CU364" s="1034"/>
      <c r="CV364" s="1034"/>
      <c r="CW364" s="1034"/>
      <c r="CX364" s="1034"/>
      <c r="CY364" s="1034"/>
      <c r="CZ364" s="1034"/>
      <c r="DA364" s="1034"/>
      <c r="DB364" s="1034"/>
      <c r="DC364" s="1034"/>
      <c r="DD364" s="131"/>
      <c r="DE364" s="131"/>
      <c r="DF364" s="131"/>
      <c r="DG364" s="131"/>
      <c r="DH364" s="131"/>
      <c r="DI364" s="131"/>
      <c r="DJ364" s="131"/>
      <c r="DK364" s="131"/>
      <c r="DL364" s="131"/>
      <c r="DM364" s="131"/>
      <c r="DN364" s="131"/>
      <c r="DO364" s="131"/>
      <c r="DP364" s="131"/>
      <c r="DQ364" s="131"/>
      <c r="DR364" s="65"/>
    </row>
    <row r="365" spans="1:122" ht="12.75" customHeight="1">
      <c r="A365" s="33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  <c r="CA365" s="69"/>
      <c r="CB365" s="69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  <c r="CR365" s="31"/>
      <c r="CS365" s="31"/>
      <c r="CT365" s="31"/>
      <c r="CU365" s="31"/>
      <c r="CV365" s="31"/>
      <c r="CW365" s="31"/>
      <c r="CX365" s="31"/>
      <c r="CY365" s="31"/>
      <c r="CZ365" s="31"/>
      <c r="DA365" s="31"/>
      <c r="DB365" s="31"/>
      <c r="DC365" s="31"/>
      <c r="DD365" s="31"/>
      <c r="DE365" s="31"/>
      <c r="DF365" s="31"/>
      <c r="DG365" s="31"/>
      <c r="DH365" s="31"/>
      <c r="DI365" s="31"/>
      <c r="DJ365" s="31"/>
      <c r="DK365" s="31"/>
      <c r="DL365" s="31"/>
      <c r="DM365" s="31"/>
      <c r="DN365" s="31"/>
      <c r="DO365" s="31"/>
      <c r="DP365" s="31"/>
      <c r="DQ365" s="31"/>
      <c r="DR365" s="31"/>
    </row>
    <row r="366" spans="1:122" ht="21.75" customHeight="1">
      <c r="A366" s="389" t="s">
        <v>563</v>
      </c>
      <c r="B366" s="389"/>
      <c r="C366" s="389"/>
      <c r="D366" s="389"/>
      <c r="E366" s="389"/>
      <c r="F366" s="389"/>
      <c r="G366" s="389"/>
      <c r="H366" s="389"/>
      <c r="I366" s="389"/>
      <c r="J366" s="389"/>
      <c r="K366" s="389"/>
      <c r="L366" s="389"/>
      <c r="M366" s="389"/>
      <c r="N366" s="389"/>
      <c r="O366" s="389"/>
      <c r="P366" s="389"/>
      <c r="Q366" s="389"/>
      <c r="R366" s="389"/>
      <c r="S366" s="389"/>
      <c r="T366" s="389"/>
      <c r="U366" s="389"/>
      <c r="V366" s="389"/>
      <c r="W366" s="389"/>
      <c r="X366" s="389"/>
      <c r="Y366" s="389"/>
      <c r="Z366" s="389"/>
      <c r="AA366" s="389"/>
      <c r="AB366" s="389"/>
      <c r="AC366" s="389"/>
      <c r="AD366" s="389"/>
      <c r="AE366" s="389"/>
      <c r="AF366" s="389"/>
      <c r="AG366" s="389"/>
      <c r="AH366" s="389"/>
      <c r="AI366" s="389"/>
      <c r="AJ366" s="389"/>
      <c r="AK366" s="389"/>
      <c r="AL366" s="389"/>
      <c r="AM366" s="389"/>
      <c r="AN366" s="389"/>
      <c r="AO366" s="389"/>
      <c r="AP366" s="389"/>
      <c r="AQ366" s="389"/>
      <c r="AR366" s="389"/>
      <c r="AS366" s="389"/>
      <c r="AT366" s="389"/>
      <c r="AU366" s="389"/>
      <c r="AV366" s="389"/>
      <c r="AW366" s="389"/>
      <c r="AX366" s="389"/>
      <c r="AY366" s="389"/>
      <c r="AZ366" s="389"/>
      <c r="BA366" s="389"/>
      <c r="BB366" s="389"/>
      <c r="BC366" s="389"/>
      <c r="BD366" s="389"/>
      <c r="BE366" s="389"/>
      <c r="BF366" s="389"/>
      <c r="BG366" s="389"/>
      <c r="BH366" s="389"/>
      <c r="BI366" s="389"/>
      <c r="BJ366" s="389"/>
      <c r="BK366" s="389"/>
      <c r="BL366" s="389"/>
      <c r="BM366" s="389"/>
      <c r="BN366" s="389"/>
      <c r="BO366" s="389"/>
      <c r="BP366" s="389"/>
      <c r="BQ366" s="389"/>
      <c r="BR366" s="389"/>
      <c r="BS366" s="389"/>
      <c r="BT366" s="389"/>
      <c r="BU366" s="389"/>
      <c r="BV366" s="389"/>
      <c r="BW366" s="389"/>
      <c r="BX366" s="389"/>
      <c r="BY366" s="389"/>
      <c r="BZ366" s="389"/>
      <c r="CA366" s="389"/>
      <c r="CB366" s="389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  <c r="CO366" s="31"/>
      <c r="CP366" s="31"/>
      <c r="CQ366" s="31"/>
      <c r="CR366" s="31"/>
      <c r="CS366" s="31"/>
      <c r="CT366" s="31"/>
      <c r="CU366" s="31"/>
      <c r="CV366" s="31"/>
      <c r="CW366" s="31"/>
      <c r="CX366" s="31"/>
      <c r="CY366" s="31"/>
      <c r="CZ366" s="31"/>
      <c r="DA366" s="31"/>
      <c r="DB366" s="31"/>
      <c r="DC366" s="31"/>
      <c r="DD366" s="31"/>
      <c r="DE366" s="31"/>
      <c r="DF366" s="31"/>
      <c r="DG366" s="31"/>
      <c r="DH366" s="31"/>
      <c r="DI366" s="31"/>
      <c r="DJ366" s="31"/>
      <c r="DK366" s="31"/>
      <c r="DL366" s="31"/>
      <c r="DM366" s="31"/>
      <c r="DN366" s="31"/>
      <c r="DO366" s="31"/>
      <c r="DP366" s="31"/>
      <c r="DQ366" s="31"/>
      <c r="DR366" s="31"/>
    </row>
    <row r="367" spans="1:122" ht="12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  <c r="BZ367" s="32"/>
      <c r="CA367" s="32"/>
      <c r="CB367" s="32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  <c r="CR367" s="31"/>
      <c r="CS367" s="31"/>
      <c r="CT367" s="31"/>
      <c r="CU367" s="31"/>
      <c r="CV367" s="31"/>
      <c r="CW367" s="31"/>
      <c r="CX367" s="31"/>
      <c r="CY367" s="31"/>
      <c r="CZ367" s="31"/>
      <c r="DA367" s="31"/>
      <c r="DB367" s="31"/>
      <c r="DC367" s="31"/>
      <c r="DD367" s="31"/>
      <c r="DE367" s="31"/>
      <c r="DF367" s="31"/>
      <c r="DG367" s="31"/>
      <c r="DH367" s="31"/>
      <c r="DI367" s="31"/>
      <c r="DJ367" s="31"/>
      <c r="DK367" s="31"/>
      <c r="DL367" s="31"/>
      <c r="DM367" s="31"/>
      <c r="DN367" s="31"/>
      <c r="DO367" s="31"/>
      <c r="DP367" s="31"/>
      <c r="DQ367" s="31"/>
      <c r="DR367" s="31"/>
    </row>
    <row r="368" spans="1:122" ht="12.75" customHeight="1">
      <c r="A368" s="370" t="s">
        <v>187</v>
      </c>
      <c r="B368" s="371"/>
      <c r="C368" s="371"/>
      <c r="D368" s="372"/>
      <c r="E368" s="370" t="s">
        <v>166</v>
      </c>
      <c r="F368" s="518"/>
      <c r="G368" s="518"/>
      <c r="H368" s="518"/>
      <c r="I368" s="518"/>
      <c r="J368" s="518"/>
      <c r="K368" s="518"/>
      <c r="L368" s="518"/>
      <c r="M368" s="518"/>
      <c r="N368" s="518"/>
      <c r="O368" s="518"/>
      <c r="P368" s="518"/>
      <c r="Q368" s="518"/>
      <c r="R368" s="518"/>
      <c r="S368" s="518"/>
      <c r="T368" s="518"/>
      <c r="U368" s="518"/>
      <c r="V368" s="518"/>
      <c r="W368" s="518"/>
      <c r="X368" s="518"/>
      <c r="Y368" s="518"/>
      <c r="Z368" s="518"/>
      <c r="AA368" s="518"/>
      <c r="AB368" s="518"/>
      <c r="AC368" s="518"/>
      <c r="AD368" s="518"/>
      <c r="AE368" s="518"/>
      <c r="AF368" s="518"/>
      <c r="AG368" s="518"/>
      <c r="AH368" s="518"/>
      <c r="AI368" s="518"/>
      <c r="AJ368" s="518"/>
      <c r="AK368" s="518"/>
      <c r="AL368" s="518"/>
      <c r="AM368" s="518"/>
      <c r="AN368" s="518"/>
      <c r="AO368" s="518"/>
      <c r="AP368" s="518"/>
      <c r="AQ368" s="518"/>
      <c r="AR368" s="518"/>
      <c r="AS368" s="518"/>
      <c r="AT368" s="518"/>
      <c r="AU368" s="518"/>
      <c r="AV368" s="518"/>
      <c r="AW368" s="518"/>
      <c r="AX368" s="518"/>
      <c r="AY368" s="519"/>
      <c r="AZ368" s="1047" t="s">
        <v>280</v>
      </c>
      <c r="BA368" s="1047"/>
      <c r="BB368" s="1047"/>
      <c r="BC368" s="1047"/>
      <c r="BD368" s="1047"/>
      <c r="BE368" s="340"/>
      <c r="BF368" s="340"/>
      <c r="BG368" s="230"/>
      <c r="BH368" s="230"/>
      <c r="BI368" s="1047" t="s">
        <v>281</v>
      </c>
      <c r="BJ368" s="536"/>
      <c r="BK368" s="536"/>
      <c r="BL368" s="536"/>
      <c r="BM368" s="536"/>
      <c r="BN368" s="536"/>
      <c r="BO368" s="536"/>
      <c r="BP368" s="536"/>
      <c r="BQ368" s="536"/>
      <c r="BR368" s="536"/>
      <c r="BS368" s="536"/>
      <c r="BT368" s="536"/>
      <c r="BU368" s="536"/>
      <c r="BV368" s="536"/>
      <c r="BW368" s="536"/>
      <c r="BX368" s="536"/>
      <c r="BY368" s="536"/>
      <c r="BZ368" s="536"/>
      <c r="CA368" s="536"/>
      <c r="CB368" s="536"/>
      <c r="CC368" s="536"/>
      <c r="CD368" s="536"/>
      <c r="CE368" s="536"/>
      <c r="CF368" s="536"/>
      <c r="CG368" s="536"/>
      <c r="CH368" s="536"/>
      <c r="CI368" s="536"/>
      <c r="CJ368" s="536"/>
      <c r="CK368" s="536"/>
      <c r="CL368" s="536"/>
      <c r="CM368" s="31"/>
      <c r="CN368" s="31"/>
      <c r="CO368" s="31"/>
      <c r="CP368" s="31"/>
      <c r="CQ368" s="31"/>
      <c r="CR368" s="31"/>
      <c r="CS368" s="31"/>
      <c r="CT368" s="31"/>
      <c r="CU368" s="31"/>
      <c r="CV368" s="31"/>
      <c r="CW368" s="31"/>
      <c r="CX368" s="31"/>
      <c r="CY368" s="31"/>
      <c r="CZ368" s="31"/>
      <c r="DA368" s="31"/>
      <c r="DB368" s="31"/>
      <c r="DC368" s="31"/>
      <c r="DD368" s="31"/>
      <c r="DE368" s="31"/>
      <c r="DF368" s="31"/>
      <c r="DG368" s="31"/>
      <c r="DH368" s="31"/>
      <c r="DI368" s="31"/>
      <c r="DJ368" s="31"/>
      <c r="DK368" s="31"/>
      <c r="DL368" s="31"/>
      <c r="DM368" s="31"/>
      <c r="DN368" s="31"/>
      <c r="DO368" s="31"/>
      <c r="DP368" s="31"/>
      <c r="DQ368" s="31"/>
      <c r="DR368" s="31"/>
    </row>
    <row r="369" spans="1:122" ht="17.25" customHeight="1">
      <c r="A369" s="373"/>
      <c r="B369" s="374"/>
      <c r="C369" s="374"/>
      <c r="D369" s="375"/>
      <c r="E369" s="520"/>
      <c r="F369" s="521"/>
      <c r="G369" s="521"/>
      <c r="H369" s="521"/>
      <c r="I369" s="521"/>
      <c r="J369" s="521"/>
      <c r="K369" s="521"/>
      <c r="L369" s="521"/>
      <c r="M369" s="521"/>
      <c r="N369" s="521"/>
      <c r="O369" s="521"/>
      <c r="P369" s="521"/>
      <c r="Q369" s="521"/>
      <c r="R369" s="521"/>
      <c r="S369" s="521"/>
      <c r="T369" s="521"/>
      <c r="U369" s="521"/>
      <c r="V369" s="521"/>
      <c r="W369" s="521"/>
      <c r="X369" s="521"/>
      <c r="Y369" s="521"/>
      <c r="Z369" s="521"/>
      <c r="AA369" s="521"/>
      <c r="AB369" s="521"/>
      <c r="AC369" s="521"/>
      <c r="AD369" s="521"/>
      <c r="AE369" s="521"/>
      <c r="AF369" s="521"/>
      <c r="AG369" s="521"/>
      <c r="AH369" s="521"/>
      <c r="AI369" s="521"/>
      <c r="AJ369" s="521"/>
      <c r="AK369" s="521"/>
      <c r="AL369" s="521"/>
      <c r="AM369" s="521"/>
      <c r="AN369" s="521"/>
      <c r="AO369" s="521"/>
      <c r="AP369" s="521"/>
      <c r="AQ369" s="521"/>
      <c r="AR369" s="521"/>
      <c r="AS369" s="521"/>
      <c r="AT369" s="521"/>
      <c r="AU369" s="521"/>
      <c r="AV369" s="521"/>
      <c r="AW369" s="521"/>
      <c r="AX369" s="521"/>
      <c r="AY369" s="522"/>
      <c r="AZ369" s="1047"/>
      <c r="BA369" s="1047"/>
      <c r="BB369" s="1047"/>
      <c r="BC369" s="1047"/>
      <c r="BD369" s="1047"/>
      <c r="BE369" s="340"/>
      <c r="BF369" s="340"/>
      <c r="BG369" s="230"/>
      <c r="BH369" s="230"/>
      <c r="BI369" s="547" t="s">
        <v>276</v>
      </c>
      <c r="BJ369" s="546"/>
      <c r="BK369" s="546"/>
      <c r="BL369" s="546"/>
      <c r="BM369" s="546"/>
      <c r="BN369" s="546"/>
      <c r="BO369" s="546"/>
      <c r="BP369" s="546"/>
      <c r="BQ369" s="546"/>
      <c r="BR369" s="547" t="s">
        <v>274</v>
      </c>
      <c r="BS369" s="1048"/>
      <c r="BT369" s="1048"/>
      <c r="BU369" s="1048"/>
      <c r="BV369" s="1048"/>
      <c r="BW369" s="1048"/>
      <c r="BX369" s="1048"/>
      <c r="BY369" s="1048"/>
      <c r="BZ369" s="1048"/>
      <c r="CA369" s="1048"/>
      <c r="CB369" s="1048"/>
      <c r="CC369" s="1048"/>
      <c r="CD369" s="1048"/>
      <c r="CE369" s="1048"/>
      <c r="CF369" s="1048"/>
      <c r="CG369" s="1048"/>
      <c r="CH369" s="1048"/>
      <c r="CI369" s="1048"/>
      <c r="CJ369" s="1048"/>
      <c r="CK369" s="1048"/>
      <c r="CL369" s="1048"/>
      <c r="CM369" s="31"/>
      <c r="CN369" s="31"/>
      <c r="CO369" s="31"/>
      <c r="CP369" s="31"/>
      <c r="CQ369" s="31"/>
      <c r="CR369" s="31"/>
      <c r="CS369" s="31"/>
      <c r="CT369" s="31"/>
      <c r="CU369" s="31"/>
      <c r="CV369" s="31"/>
      <c r="CW369" s="31"/>
      <c r="CX369" s="31"/>
      <c r="CY369" s="31"/>
      <c r="CZ369" s="31"/>
      <c r="DA369" s="31"/>
      <c r="DB369" s="31"/>
      <c r="DC369" s="31"/>
      <c r="DD369" s="31"/>
      <c r="DE369" s="31"/>
      <c r="DF369" s="31"/>
      <c r="DG369" s="31"/>
      <c r="DH369" s="31"/>
      <c r="DI369" s="31"/>
      <c r="DJ369" s="31"/>
      <c r="DK369" s="31"/>
      <c r="DL369" s="31"/>
      <c r="DM369" s="31"/>
      <c r="DN369" s="31"/>
      <c r="DO369" s="31"/>
      <c r="DP369" s="31"/>
      <c r="DQ369" s="31"/>
      <c r="DR369" s="31"/>
    </row>
    <row r="370" spans="1:122" ht="12.75" customHeight="1">
      <c r="A370" s="376"/>
      <c r="B370" s="377"/>
      <c r="C370" s="377"/>
      <c r="D370" s="378"/>
      <c r="E370" s="523"/>
      <c r="F370" s="524"/>
      <c r="G370" s="524"/>
      <c r="H370" s="524"/>
      <c r="I370" s="524"/>
      <c r="J370" s="524"/>
      <c r="K370" s="524"/>
      <c r="L370" s="524"/>
      <c r="M370" s="524"/>
      <c r="N370" s="524"/>
      <c r="O370" s="524"/>
      <c r="P370" s="524"/>
      <c r="Q370" s="524"/>
      <c r="R370" s="524"/>
      <c r="S370" s="524"/>
      <c r="T370" s="524"/>
      <c r="U370" s="524"/>
      <c r="V370" s="524"/>
      <c r="W370" s="524"/>
      <c r="X370" s="524"/>
      <c r="Y370" s="524"/>
      <c r="Z370" s="524"/>
      <c r="AA370" s="524"/>
      <c r="AB370" s="524"/>
      <c r="AC370" s="524"/>
      <c r="AD370" s="524"/>
      <c r="AE370" s="524"/>
      <c r="AF370" s="524"/>
      <c r="AG370" s="524"/>
      <c r="AH370" s="524"/>
      <c r="AI370" s="524"/>
      <c r="AJ370" s="524"/>
      <c r="AK370" s="524"/>
      <c r="AL370" s="524"/>
      <c r="AM370" s="524"/>
      <c r="AN370" s="524"/>
      <c r="AO370" s="524"/>
      <c r="AP370" s="524"/>
      <c r="AQ370" s="524"/>
      <c r="AR370" s="524"/>
      <c r="AS370" s="524"/>
      <c r="AT370" s="524"/>
      <c r="AU370" s="524"/>
      <c r="AV370" s="524"/>
      <c r="AW370" s="524"/>
      <c r="AX370" s="524"/>
      <c r="AY370" s="525"/>
      <c r="AZ370" s="1047"/>
      <c r="BA370" s="1047"/>
      <c r="BB370" s="1047"/>
      <c r="BC370" s="1047"/>
      <c r="BD370" s="1047"/>
      <c r="BE370" s="340"/>
      <c r="BF370" s="340"/>
      <c r="BG370" s="230"/>
      <c r="BH370" s="230"/>
      <c r="BI370" s="546"/>
      <c r="BJ370" s="546"/>
      <c r="BK370" s="546"/>
      <c r="BL370" s="546"/>
      <c r="BM370" s="546"/>
      <c r="BN370" s="546"/>
      <c r="BO370" s="546"/>
      <c r="BP370" s="546"/>
      <c r="BQ370" s="546"/>
      <c r="BR370" s="547" t="s">
        <v>485</v>
      </c>
      <c r="BS370" s="547"/>
      <c r="BT370" s="547"/>
      <c r="BU370" s="547"/>
      <c r="BV370" s="547"/>
      <c r="BW370" s="547"/>
      <c r="BX370" s="547"/>
      <c r="BY370" s="547"/>
      <c r="BZ370" s="547"/>
      <c r="CA370" s="547"/>
      <c r="CB370" s="547"/>
      <c r="CC370" s="534" t="s">
        <v>518</v>
      </c>
      <c r="CD370" s="1049"/>
      <c r="CE370" s="1049"/>
      <c r="CF370" s="1049"/>
      <c r="CG370" s="1049"/>
      <c r="CH370" s="1049"/>
      <c r="CI370" s="1049"/>
      <c r="CJ370" s="1049"/>
      <c r="CK370" s="1049"/>
      <c r="CL370" s="1049"/>
      <c r="CM370" s="31"/>
      <c r="CN370" s="31"/>
      <c r="CO370" s="31"/>
      <c r="CP370" s="31"/>
      <c r="CQ370" s="31"/>
      <c r="CR370" s="31"/>
      <c r="CS370" s="31"/>
      <c r="CT370" s="31"/>
      <c r="CU370" s="31"/>
      <c r="CV370" s="31"/>
      <c r="CW370" s="31"/>
      <c r="CX370" s="31"/>
      <c r="CY370" s="31"/>
      <c r="CZ370" s="31"/>
      <c r="DA370" s="31"/>
      <c r="DB370" s="31"/>
      <c r="DC370" s="31"/>
      <c r="DD370" s="31"/>
      <c r="DE370" s="31"/>
      <c r="DF370" s="31"/>
      <c r="DG370" s="31"/>
      <c r="DH370" s="31"/>
      <c r="DI370" s="31"/>
      <c r="DJ370" s="31"/>
      <c r="DK370" s="31"/>
      <c r="DL370" s="31"/>
      <c r="DM370" s="31"/>
      <c r="DN370" s="31"/>
      <c r="DO370" s="31"/>
      <c r="DP370" s="31"/>
      <c r="DQ370" s="31"/>
      <c r="DR370" s="31"/>
    </row>
    <row r="371" spans="1:122" ht="15">
      <c r="A371" s="361">
        <v>1</v>
      </c>
      <c r="B371" s="362"/>
      <c r="C371" s="362"/>
      <c r="D371" s="363"/>
      <c r="E371" s="361">
        <v>2</v>
      </c>
      <c r="F371" s="526"/>
      <c r="G371" s="526"/>
      <c r="H371" s="526"/>
      <c r="I371" s="526"/>
      <c r="J371" s="526"/>
      <c r="K371" s="526"/>
      <c r="L371" s="526"/>
      <c r="M371" s="526"/>
      <c r="N371" s="526"/>
      <c r="O371" s="526"/>
      <c r="P371" s="526"/>
      <c r="Q371" s="526"/>
      <c r="R371" s="526"/>
      <c r="S371" s="526"/>
      <c r="T371" s="526"/>
      <c r="U371" s="526"/>
      <c r="V371" s="526"/>
      <c r="W371" s="526"/>
      <c r="X371" s="526"/>
      <c r="Y371" s="526"/>
      <c r="Z371" s="526"/>
      <c r="AA371" s="526"/>
      <c r="AB371" s="526"/>
      <c r="AC371" s="526"/>
      <c r="AD371" s="526"/>
      <c r="AE371" s="526"/>
      <c r="AF371" s="526"/>
      <c r="AG371" s="526"/>
      <c r="AH371" s="526"/>
      <c r="AI371" s="526"/>
      <c r="AJ371" s="526"/>
      <c r="AK371" s="526"/>
      <c r="AL371" s="526"/>
      <c r="AM371" s="526"/>
      <c r="AN371" s="526"/>
      <c r="AO371" s="526"/>
      <c r="AP371" s="526"/>
      <c r="AQ371" s="526"/>
      <c r="AR371" s="526"/>
      <c r="AS371" s="526"/>
      <c r="AT371" s="526"/>
      <c r="AU371" s="526"/>
      <c r="AV371" s="526"/>
      <c r="AW371" s="526"/>
      <c r="AX371" s="526"/>
      <c r="AY371" s="527"/>
      <c r="AZ371" s="1045">
        <v>5</v>
      </c>
      <c r="BA371" s="526"/>
      <c r="BB371" s="526"/>
      <c r="BC371" s="526"/>
      <c r="BD371" s="526"/>
      <c r="BE371" s="526"/>
      <c r="BF371" s="527"/>
      <c r="BG371" s="231"/>
      <c r="BH371" s="231"/>
      <c r="BI371" s="1045">
        <v>6</v>
      </c>
      <c r="BJ371" s="526"/>
      <c r="BK371" s="526"/>
      <c r="BL371" s="526"/>
      <c r="BM371" s="526"/>
      <c r="BN371" s="526"/>
      <c r="BO371" s="526"/>
      <c r="BP371" s="526"/>
      <c r="BQ371" s="527"/>
      <c r="BR371" s="1045">
        <v>7</v>
      </c>
      <c r="BS371" s="526"/>
      <c r="BT371" s="526"/>
      <c r="BU371" s="526"/>
      <c r="BV371" s="526"/>
      <c r="BW371" s="526"/>
      <c r="BX371" s="526"/>
      <c r="BY371" s="526"/>
      <c r="BZ371" s="526"/>
      <c r="CA371" s="526"/>
      <c r="CB371" s="527"/>
      <c r="CC371" s="865">
        <v>8</v>
      </c>
      <c r="CD371" s="1046"/>
      <c r="CE371" s="1046"/>
      <c r="CF371" s="1046"/>
      <c r="CG371" s="1046"/>
      <c r="CH371" s="1046"/>
      <c r="CI371" s="1046"/>
      <c r="CJ371" s="1046"/>
      <c r="CK371" s="1046"/>
      <c r="CL371" s="1046"/>
      <c r="CM371" s="31"/>
      <c r="CN371" s="31"/>
      <c r="CO371" s="31"/>
      <c r="CP371" s="31"/>
      <c r="CQ371" s="31"/>
      <c r="CR371" s="31"/>
      <c r="CS371" s="31"/>
      <c r="CT371" s="31"/>
      <c r="CU371" s="31"/>
      <c r="CV371" s="31"/>
      <c r="CW371" s="31"/>
      <c r="CX371" s="31"/>
      <c r="CY371" s="31"/>
      <c r="CZ371" s="31"/>
      <c r="DA371" s="31"/>
      <c r="DB371" s="31"/>
      <c r="DC371" s="31"/>
      <c r="DD371" s="31"/>
      <c r="DE371" s="31"/>
      <c r="DF371" s="31"/>
      <c r="DG371" s="31"/>
      <c r="DH371" s="31"/>
      <c r="DI371" s="31"/>
      <c r="DJ371" s="31"/>
      <c r="DK371" s="31"/>
      <c r="DL371" s="31"/>
      <c r="DM371" s="31"/>
      <c r="DN371" s="31"/>
      <c r="DO371" s="31"/>
      <c r="DP371" s="31"/>
      <c r="DQ371" s="31"/>
      <c r="DR371" s="31"/>
    </row>
    <row r="372" spans="1:122" ht="31.5" customHeight="1">
      <c r="A372" s="672" t="s">
        <v>197</v>
      </c>
      <c r="B372" s="673"/>
      <c r="C372" s="673"/>
      <c r="D372" s="674"/>
      <c r="E372" s="459" t="s">
        <v>503</v>
      </c>
      <c r="F372" s="661"/>
      <c r="G372" s="661"/>
      <c r="H372" s="661"/>
      <c r="I372" s="661"/>
      <c r="J372" s="661"/>
      <c r="K372" s="661"/>
      <c r="L372" s="661"/>
      <c r="M372" s="661"/>
      <c r="N372" s="661"/>
      <c r="O372" s="661"/>
      <c r="P372" s="661"/>
      <c r="Q372" s="661"/>
      <c r="R372" s="661"/>
      <c r="S372" s="661"/>
      <c r="T372" s="661"/>
      <c r="U372" s="661"/>
      <c r="V372" s="661"/>
      <c r="W372" s="661"/>
      <c r="X372" s="661"/>
      <c r="Y372" s="661"/>
      <c r="Z372" s="661"/>
      <c r="AA372" s="661"/>
      <c r="AB372" s="661"/>
      <c r="AC372" s="661"/>
      <c r="AD372" s="661"/>
      <c r="AE372" s="661"/>
      <c r="AF372" s="661"/>
      <c r="AG372" s="661"/>
      <c r="AH372" s="661"/>
      <c r="AI372" s="661"/>
      <c r="AJ372" s="661"/>
      <c r="AK372" s="661"/>
      <c r="AL372" s="661"/>
      <c r="AM372" s="661"/>
      <c r="AN372" s="661"/>
      <c r="AO372" s="661"/>
      <c r="AP372" s="661"/>
      <c r="AQ372" s="661"/>
      <c r="AR372" s="661"/>
      <c r="AS372" s="661"/>
      <c r="AT372" s="661"/>
      <c r="AU372" s="661"/>
      <c r="AV372" s="661"/>
      <c r="AW372" s="661"/>
      <c r="AX372" s="661"/>
      <c r="AY372" s="662"/>
      <c r="AZ372" s="1042"/>
      <c r="BA372" s="1043"/>
      <c r="BB372" s="1043"/>
      <c r="BC372" s="1043"/>
      <c r="BD372" s="1043"/>
      <c r="BE372" s="1043"/>
      <c r="BF372" s="1044"/>
      <c r="BG372" s="232"/>
      <c r="BH372" s="232"/>
      <c r="BI372" s="641">
        <v>120991</v>
      </c>
      <c r="BJ372" s="1005"/>
      <c r="BK372" s="1005"/>
      <c r="BL372" s="1005"/>
      <c r="BM372" s="1005"/>
      <c r="BN372" s="1005"/>
      <c r="BO372" s="1005"/>
      <c r="BP372" s="1005"/>
      <c r="BQ372" s="1006"/>
      <c r="BR372" s="641">
        <v>120991</v>
      </c>
      <c r="BS372" s="1005"/>
      <c r="BT372" s="1005"/>
      <c r="BU372" s="1005"/>
      <c r="BV372" s="1005"/>
      <c r="BW372" s="1005"/>
      <c r="BX372" s="1005"/>
      <c r="BY372" s="1005"/>
      <c r="BZ372" s="1005"/>
      <c r="CA372" s="1005"/>
      <c r="CB372" s="1006"/>
      <c r="CC372" s="407">
        <v>120991</v>
      </c>
      <c r="CD372" s="395"/>
      <c r="CE372" s="395"/>
      <c r="CF372" s="395"/>
      <c r="CG372" s="395"/>
      <c r="CH372" s="395"/>
      <c r="CI372" s="395"/>
      <c r="CJ372" s="395"/>
      <c r="CK372" s="395"/>
      <c r="CL372" s="395"/>
      <c r="CM372" s="31"/>
      <c r="CN372" s="31"/>
      <c r="CO372" s="31"/>
      <c r="CP372" s="31"/>
      <c r="CQ372" s="31"/>
      <c r="CR372" s="31"/>
      <c r="CS372" s="31"/>
      <c r="CT372" s="31"/>
      <c r="CU372" s="31"/>
      <c r="CV372" s="31"/>
      <c r="CW372" s="31"/>
      <c r="CX372" s="31"/>
      <c r="CY372" s="31"/>
      <c r="CZ372" s="31"/>
      <c r="DA372" s="31"/>
      <c r="DB372" s="31"/>
      <c r="DC372" s="31"/>
      <c r="DD372" s="31"/>
      <c r="DE372" s="31"/>
      <c r="DF372" s="31"/>
      <c r="DG372" s="31"/>
      <c r="DH372" s="31"/>
      <c r="DI372" s="31"/>
      <c r="DJ372" s="31"/>
      <c r="DK372" s="31"/>
      <c r="DL372" s="31"/>
      <c r="DM372" s="31"/>
      <c r="DN372" s="31"/>
      <c r="DO372" s="31"/>
      <c r="DP372" s="31"/>
      <c r="DQ372" s="31"/>
      <c r="DR372" s="31"/>
    </row>
    <row r="373" spans="1:122" ht="15">
      <c r="A373" s="672"/>
      <c r="B373" s="673"/>
      <c r="C373" s="673"/>
      <c r="D373" s="674"/>
      <c r="E373" s="1036" t="s">
        <v>168</v>
      </c>
      <c r="F373" s="1037"/>
      <c r="G373" s="1037"/>
      <c r="H373" s="1037"/>
      <c r="I373" s="1037"/>
      <c r="J373" s="1037"/>
      <c r="K373" s="1037"/>
      <c r="L373" s="1037"/>
      <c r="M373" s="1037"/>
      <c r="N373" s="1037"/>
      <c r="O373" s="1037"/>
      <c r="P373" s="1037"/>
      <c r="Q373" s="1037"/>
      <c r="R373" s="1037"/>
      <c r="S373" s="1037"/>
      <c r="T373" s="1037"/>
      <c r="U373" s="1037"/>
      <c r="V373" s="1037"/>
      <c r="W373" s="1037"/>
      <c r="X373" s="1037"/>
      <c r="Y373" s="1037"/>
      <c r="Z373" s="1037"/>
      <c r="AA373" s="1037"/>
      <c r="AB373" s="1037"/>
      <c r="AC373" s="1037"/>
      <c r="AD373" s="1037"/>
      <c r="AE373" s="1037"/>
      <c r="AF373" s="1037"/>
      <c r="AG373" s="1037"/>
      <c r="AH373" s="1037"/>
      <c r="AI373" s="1037"/>
      <c r="AJ373" s="1037"/>
      <c r="AK373" s="1037"/>
      <c r="AL373" s="1037"/>
      <c r="AM373" s="1037"/>
      <c r="AN373" s="1037" t="s">
        <v>5</v>
      </c>
      <c r="AO373" s="1037"/>
      <c r="AP373" s="1037"/>
      <c r="AQ373" s="1037"/>
      <c r="AR373" s="1037"/>
      <c r="AS373" s="1037" t="s">
        <v>5</v>
      </c>
      <c r="AT373" s="1037"/>
      <c r="AU373" s="1037" t="s">
        <v>5</v>
      </c>
      <c r="AV373" s="1037"/>
      <c r="AW373" s="1037"/>
      <c r="AX373" s="1037"/>
      <c r="AY373" s="1038"/>
      <c r="AZ373" s="1039"/>
      <c r="BA373" s="1040"/>
      <c r="BB373" s="1040"/>
      <c r="BC373" s="1040" t="s">
        <v>5</v>
      </c>
      <c r="BD373" s="1040"/>
      <c r="BE373" s="1040"/>
      <c r="BF373" s="1041"/>
      <c r="BG373" s="233"/>
      <c r="BH373" s="233"/>
      <c r="BI373" s="993">
        <f>BI372</f>
        <v>120991</v>
      </c>
      <c r="BJ373" s="994"/>
      <c r="BK373" s="994"/>
      <c r="BL373" s="994"/>
      <c r="BM373" s="994"/>
      <c r="BN373" s="994"/>
      <c r="BO373" s="994"/>
      <c r="BP373" s="994"/>
      <c r="BQ373" s="995"/>
      <c r="BR373" s="993">
        <f>BR372</f>
        <v>120991</v>
      </c>
      <c r="BS373" s="994"/>
      <c r="BT373" s="994"/>
      <c r="BU373" s="994"/>
      <c r="BV373" s="994"/>
      <c r="BW373" s="994"/>
      <c r="BX373" s="994"/>
      <c r="BY373" s="994"/>
      <c r="BZ373" s="994"/>
      <c r="CA373" s="994"/>
      <c r="CB373" s="995"/>
      <c r="CC373" s="414">
        <f>CC372</f>
        <v>120991</v>
      </c>
      <c r="CD373" s="401"/>
      <c r="CE373" s="401"/>
      <c r="CF373" s="401"/>
      <c r="CG373" s="401"/>
      <c r="CH373" s="401"/>
      <c r="CI373" s="401"/>
      <c r="CJ373" s="401"/>
      <c r="CK373" s="401"/>
      <c r="CL373" s="401"/>
      <c r="CM373" s="31"/>
      <c r="CN373" s="31"/>
      <c r="CO373" s="31"/>
      <c r="CP373" s="31"/>
      <c r="CQ373" s="31"/>
      <c r="CR373" s="31"/>
      <c r="CS373" s="31"/>
      <c r="CT373" s="31"/>
      <c r="CU373" s="31"/>
      <c r="CV373" s="31"/>
      <c r="CW373" s="31"/>
      <c r="CX373" s="31"/>
      <c r="CY373" s="31"/>
      <c r="CZ373" s="31"/>
      <c r="DA373" s="31"/>
      <c r="DB373" s="31"/>
      <c r="DC373" s="31"/>
      <c r="DD373" s="31"/>
      <c r="DE373" s="31"/>
      <c r="DF373" s="31"/>
      <c r="DG373" s="31"/>
      <c r="DH373" s="31"/>
      <c r="DI373" s="31"/>
      <c r="DJ373" s="31"/>
      <c r="DK373" s="31"/>
      <c r="DL373" s="31"/>
      <c r="DM373" s="31"/>
      <c r="DN373" s="31"/>
      <c r="DO373" s="31"/>
      <c r="DP373" s="31"/>
      <c r="DQ373" s="31"/>
      <c r="DR373" s="31"/>
    </row>
    <row r="374" spans="1:122" ht="15">
      <c r="A374" s="61"/>
      <c r="B374" s="61"/>
      <c r="C374" s="61"/>
      <c r="D374" s="61"/>
      <c r="E374" s="76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128"/>
      <c r="BA374" s="128"/>
      <c r="BB374" s="128"/>
      <c r="BC374" s="128"/>
      <c r="BD374" s="128"/>
      <c r="BE374" s="128"/>
      <c r="BF374" s="128"/>
      <c r="BG374" s="128"/>
      <c r="BH374" s="128"/>
      <c r="BI374" s="175"/>
      <c r="BJ374" s="175"/>
      <c r="BK374" s="175"/>
      <c r="BL374" s="175"/>
      <c r="BM374" s="175"/>
      <c r="BN374" s="175"/>
      <c r="BO374" s="175"/>
      <c r="BP374" s="175"/>
      <c r="BQ374" s="175"/>
      <c r="BR374" s="175"/>
      <c r="BS374" s="175"/>
      <c r="BT374" s="175"/>
      <c r="BU374" s="175"/>
      <c r="BV374" s="175"/>
      <c r="BW374" s="175"/>
      <c r="BX374" s="175"/>
      <c r="BY374" s="175"/>
      <c r="BZ374" s="175"/>
      <c r="CA374" s="175"/>
      <c r="CB374" s="175"/>
      <c r="CC374" s="96"/>
      <c r="CD374" s="175"/>
      <c r="CE374" s="175"/>
      <c r="CF374" s="175"/>
      <c r="CG374" s="175"/>
      <c r="CH374" s="175"/>
      <c r="CI374" s="175"/>
      <c r="CJ374" s="175"/>
      <c r="CK374" s="175"/>
      <c r="CL374" s="175"/>
      <c r="CM374" s="31"/>
      <c r="CN374" s="31"/>
      <c r="CO374" s="31"/>
      <c r="CP374" s="31"/>
      <c r="CQ374" s="31"/>
      <c r="CR374" s="31"/>
      <c r="CS374" s="31"/>
      <c r="CT374" s="31"/>
      <c r="CU374" s="31"/>
      <c r="CV374" s="31"/>
      <c r="CW374" s="31"/>
      <c r="CX374" s="31"/>
      <c r="CY374" s="31"/>
      <c r="CZ374" s="31"/>
      <c r="DA374" s="31"/>
      <c r="DB374" s="31"/>
      <c r="DC374" s="31"/>
      <c r="DD374" s="31"/>
      <c r="DE374" s="31"/>
      <c r="DF374" s="31"/>
      <c r="DG374" s="31"/>
      <c r="DH374" s="31"/>
      <c r="DI374" s="31"/>
      <c r="DJ374" s="31"/>
      <c r="DK374" s="31"/>
      <c r="DL374" s="31"/>
      <c r="DM374" s="31"/>
      <c r="DN374" s="31"/>
      <c r="DO374" s="31"/>
      <c r="DP374" s="31"/>
      <c r="DQ374" s="31"/>
      <c r="DR374" s="31"/>
    </row>
    <row r="375" spans="1:122" ht="20.45" customHeight="1">
      <c r="A375" s="389" t="s">
        <v>564</v>
      </c>
      <c r="B375" s="389"/>
      <c r="C375" s="389"/>
      <c r="D375" s="389"/>
      <c r="E375" s="389"/>
      <c r="F375" s="389"/>
      <c r="G375" s="389"/>
      <c r="H375" s="389"/>
      <c r="I375" s="389"/>
      <c r="J375" s="389"/>
      <c r="K375" s="389"/>
      <c r="L375" s="389"/>
      <c r="M375" s="389"/>
      <c r="N375" s="389"/>
      <c r="O375" s="389"/>
      <c r="P375" s="389"/>
      <c r="Q375" s="389"/>
      <c r="R375" s="389"/>
      <c r="S375" s="389"/>
      <c r="T375" s="389"/>
      <c r="U375" s="389"/>
      <c r="V375" s="389"/>
      <c r="W375" s="389"/>
      <c r="X375" s="389"/>
      <c r="Y375" s="389"/>
      <c r="Z375" s="389"/>
      <c r="AA375" s="389"/>
      <c r="AB375" s="389"/>
      <c r="AC375" s="389"/>
      <c r="AD375" s="389"/>
      <c r="AE375" s="389"/>
      <c r="AF375" s="389"/>
      <c r="AG375" s="389"/>
      <c r="AH375" s="389"/>
      <c r="AI375" s="389"/>
      <c r="AJ375" s="389"/>
      <c r="AK375" s="389"/>
      <c r="AL375" s="389"/>
      <c r="AM375" s="389"/>
      <c r="AN375" s="389"/>
      <c r="AO375" s="389"/>
      <c r="AP375" s="389"/>
      <c r="AQ375" s="389"/>
      <c r="AR375" s="389"/>
      <c r="AS375" s="389"/>
      <c r="AT375" s="389"/>
      <c r="AU375" s="389"/>
      <c r="AV375" s="389"/>
      <c r="AW375" s="389"/>
      <c r="AX375" s="389"/>
      <c r="AY375" s="389"/>
      <c r="AZ375" s="389"/>
      <c r="BA375" s="389"/>
      <c r="BB375" s="389"/>
      <c r="BC375" s="389"/>
      <c r="BD375" s="389"/>
      <c r="BE375" s="389"/>
      <c r="BF375" s="389"/>
      <c r="BG375" s="389"/>
      <c r="BH375" s="389"/>
      <c r="BI375" s="389"/>
      <c r="BJ375" s="389"/>
      <c r="BK375" s="389"/>
      <c r="BL375" s="389"/>
      <c r="BM375" s="389"/>
      <c r="BN375" s="389"/>
      <c r="BO375" s="389"/>
      <c r="BP375" s="389"/>
      <c r="BQ375" s="389"/>
      <c r="BR375" s="389"/>
      <c r="BS375" s="389"/>
      <c r="BT375" s="389"/>
      <c r="BU375" s="389"/>
      <c r="BV375" s="389"/>
      <c r="BW375" s="389"/>
      <c r="BX375" s="389"/>
      <c r="BY375" s="389"/>
      <c r="BZ375" s="389"/>
      <c r="CA375" s="389"/>
      <c r="CB375" s="389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  <c r="CO375" s="31"/>
      <c r="CP375" s="31"/>
      <c r="CQ375" s="31"/>
      <c r="CR375" s="31"/>
      <c r="CS375" s="31"/>
      <c r="CT375" s="31"/>
      <c r="CU375" s="31"/>
      <c r="CV375" s="31"/>
      <c r="CW375" s="31"/>
      <c r="CX375" s="31"/>
      <c r="CY375" s="31"/>
      <c r="CZ375" s="31"/>
      <c r="DA375" s="31"/>
      <c r="DB375" s="31"/>
      <c r="DC375" s="31"/>
      <c r="DD375" s="31"/>
      <c r="DE375" s="31"/>
      <c r="DF375" s="31"/>
      <c r="DG375" s="31"/>
      <c r="DH375" s="31"/>
      <c r="DI375" s="31"/>
      <c r="DJ375" s="31"/>
      <c r="DK375" s="31"/>
      <c r="DL375" s="31"/>
      <c r="DM375" s="31"/>
      <c r="DN375" s="31"/>
      <c r="DO375" s="31"/>
      <c r="DP375" s="31"/>
      <c r="DQ375" s="31"/>
      <c r="DR375" s="31"/>
    </row>
    <row r="376" spans="1:122" ht="7.9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  <c r="CO376" s="31"/>
      <c r="CP376" s="31"/>
      <c r="CQ376" s="31"/>
      <c r="CR376" s="31"/>
      <c r="CS376" s="31"/>
      <c r="CT376" s="31"/>
      <c r="CU376" s="31"/>
      <c r="CV376" s="31"/>
      <c r="CW376" s="31"/>
      <c r="CX376" s="31"/>
      <c r="CY376" s="31"/>
      <c r="CZ376" s="31"/>
      <c r="DA376" s="31"/>
      <c r="DB376" s="31"/>
      <c r="DC376" s="31"/>
      <c r="DD376" s="31"/>
      <c r="DE376" s="31"/>
      <c r="DF376" s="31"/>
      <c r="DG376" s="31"/>
      <c r="DH376" s="31"/>
      <c r="DI376" s="31"/>
      <c r="DJ376" s="31"/>
      <c r="DK376" s="31"/>
      <c r="DL376" s="31"/>
      <c r="DM376" s="31"/>
      <c r="DN376" s="31"/>
      <c r="DO376" s="31"/>
      <c r="DP376" s="31"/>
      <c r="DQ376" s="31"/>
      <c r="DR376" s="31"/>
    </row>
    <row r="377" spans="1:122" ht="15.75" customHeight="1">
      <c r="A377" s="389" t="s">
        <v>161</v>
      </c>
      <c r="B377" s="389"/>
      <c r="C377" s="389"/>
      <c r="D377" s="389"/>
      <c r="E377" s="389"/>
      <c r="F377" s="389"/>
      <c r="G377" s="389"/>
      <c r="H377" s="389"/>
      <c r="I377" s="389"/>
      <c r="J377" s="389"/>
      <c r="K377" s="389"/>
      <c r="L377" s="389"/>
      <c r="M377" s="389"/>
      <c r="N377" s="389"/>
      <c r="O377" s="389"/>
      <c r="P377" s="389"/>
      <c r="Q377" s="389"/>
      <c r="R377" s="389"/>
      <c r="S377" s="389"/>
      <c r="T377" s="389"/>
      <c r="U377" s="389"/>
      <c r="V377" s="389"/>
      <c r="W377" s="389"/>
      <c r="X377" s="389"/>
      <c r="Y377" s="389"/>
      <c r="Z377" s="389"/>
      <c r="AA377" s="389"/>
      <c r="AB377" s="389"/>
      <c r="AC377" s="389"/>
      <c r="AD377" s="389"/>
      <c r="AE377" s="569" t="s">
        <v>550</v>
      </c>
      <c r="AF377" s="569"/>
      <c r="AG377" s="569"/>
      <c r="AH377" s="569"/>
      <c r="AI377" s="569"/>
      <c r="AJ377" s="569"/>
      <c r="AK377" s="569"/>
      <c r="AL377" s="569"/>
      <c r="AM377" s="569"/>
      <c r="AN377" s="569"/>
      <c r="AO377" s="569"/>
      <c r="AP377" s="569"/>
      <c r="AQ377" s="569"/>
      <c r="AR377" s="569"/>
      <c r="AS377" s="569"/>
      <c r="AT377" s="569"/>
      <c r="AU377" s="569"/>
      <c r="AV377" s="569"/>
      <c r="AW377" s="569"/>
      <c r="AX377" s="569"/>
      <c r="AY377" s="569"/>
      <c r="AZ377" s="569"/>
      <c r="BA377" s="569"/>
      <c r="BB377" s="569"/>
      <c r="BC377" s="569"/>
      <c r="BD377" s="569"/>
      <c r="BE377" s="569"/>
      <c r="BF377" s="569"/>
      <c r="BG377" s="569"/>
      <c r="BH377" s="569"/>
      <c r="BI377" s="569"/>
      <c r="BJ377" s="569"/>
      <c r="BK377" s="569"/>
      <c r="BL377" s="569"/>
      <c r="BM377" s="569"/>
      <c r="BN377" s="569"/>
      <c r="BO377" s="569"/>
      <c r="BP377" s="569"/>
      <c r="BQ377" s="569"/>
      <c r="BR377" s="569"/>
      <c r="BS377" s="569"/>
      <c r="BT377" s="569"/>
      <c r="BU377" s="569"/>
      <c r="BV377" s="569"/>
      <c r="BW377" s="569"/>
      <c r="BX377" s="569"/>
      <c r="BY377" s="569"/>
      <c r="BZ377" s="569"/>
      <c r="CA377" s="569"/>
      <c r="CB377" s="569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  <c r="CO377" s="31"/>
      <c r="CP377" s="31"/>
      <c r="CQ377" s="31"/>
      <c r="CR377" s="31"/>
      <c r="CS377" s="31"/>
      <c r="CT377" s="31"/>
      <c r="CU377" s="31"/>
      <c r="CV377" s="31"/>
      <c r="CW377" s="31"/>
      <c r="CX377" s="31"/>
      <c r="CY377" s="31"/>
      <c r="CZ377" s="31"/>
      <c r="DA377" s="31"/>
      <c r="DB377" s="31"/>
      <c r="DC377" s="31"/>
      <c r="DD377" s="31"/>
      <c r="DE377" s="31"/>
      <c r="DF377" s="31"/>
      <c r="DG377" s="31"/>
      <c r="DH377" s="31"/>
      <c r="DI377" s="31"/>
      <c r="DJ377" s="31"/>
      <c r="DK377" s="31"/>
      <c r="DL377" s="31"/>
      <c r="DM377" s="31"/>
      <c r="DN377" s="31"/>
      <c r="DO377" s="31"/>
      <c r="DP377" s="31"/>
      <c r="DQ377" s="31"/>
      <c r="DR377" s="31"/>
    </row>
    <row r="378" spans="1:122" ht="12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  <c r="CO378" s="31"/>
      <c r="CP378" s="31"/>
      <c r="CQ378" s="31"/>
      <c r="CR378" s="31"/>
      <c r="CS378" s="31"/>
      <c r="CT378" s="31"/>
      <c r="CU378" s="31"/>
      <c r="CV378" s="31"/>
      <c r="CW378" s="31"/>
      <c r="CX378" s="31"/>
      <c r="CY378" s="31"/>
      <c r="CZ378" s="31"/>
      <c r="DA378" s="31"/>
      <c r="DB378" s="31"/>
      <c r="DC378" s="31"/>
      <c r="DD378" s="31"/>
      <c r="DE378" s="31"/>
      <c r="DF378" s="31"/>
      <c r="DG378" s="31"/>
      <c r="DH378" s="31"/>
      <c r="DI378" s="31"/>
      <c r="DJ378" s="31"/>
      <c r="DK378" s="31"/>
      <c r="DL378" s="31"/>
      <c r="DM378" s="31"/>
      <c r="DN378" s="31"/>
      <c r="DO378" s="31"/>
      <c r="DP378" s="31"/>
      <c r="DQ378" s="31"/>
      <c r="DR378" s="31"/>
    </row>
    <row r="379" spans="1:122" ht="12.75" customHeight="1">
      <c r="A379" s="33" t="s">
        <v>162</v>
      </c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570" t="s">
        <v>186</v>
      </c>
      <c r="T379" s="570"/>
      <c r="U379" s="570"/>
      <c r="V379" s="570"/>
      <c r="W379" s="570"/>
      <c r="X379" s="570"/>
      <c r="Y379" s="570"/>
      <c r="Z379" s="570"/>
      <c r="AA379" s="570"/>
      <c r="AB379" s="570"/>
      <c r="AC379" s="570"/>
      <c r="AD379" s="570"/>
      <c r="AE379" s="570"/>
      <c r="AF379" s="570"/>
      <c r="AG379" s="570"/>
      <c r="AH379" s="570"/>
      <c r="AI379" s="570"/>
      <c r="AJ379" s="570"/>
      <c r="AK379" s="570"/>
      <c r="AL379" s="570"/>
      <c r="AM379" s="570"/>
      <c r="AN379" s="570"/>
      <c r="AO379" s="570"/>
      <c r="AP379" s="570"/>
      <c r="AQ379" s="570"/>
      <c r="AR379" s="570"/>
      <c r="AS379" s="570"/>
      <c r="AT379" s="570"/>
      <c r="AU379" s="570"/>
      <c r="AV379" s="570"/>
      <c r="AW379" s="570"/>
      <c r="AX379" s="570"/>
      <c r="AY379" s="570"/>
      <c r="AZ379" s="570"/>
      <c r="BA379" s="570"/>
      <c r="BB379" s="570"/>
      <c r="BC379" s="570"/>
      <c r="BD379" s="570"/>
      <c r="BE379" s="570"/>
      <c r="BF379" s="570"/>
      <c r="BG379" s="570"/>
      <c r="BH379" s="570"/>
      <c r="BI379" s="570"/>
      <c r="BJ379" s="570"/>
      <c r="BK379" s="570"/>
      <c r="BL379" s="570"/>
      <c r="BM379" s="570"/>
      <c r="BN379" s="570"/>
      <c r="BO379" s="570"/>
      <c r="BP379" s="570"/>
      <c r="BQ379" s="570"/>
      <c r="BR379" s="570"/>
      <c r="BS379" s="570"/>
      <c r="BT379" s="570"/>
      <c r="BU379" s="570"/>
      <c r="BV379" s="570"/>
      <c r="BW379" s="570"/>
      <c r="BX379" s="570"/>
      <c r="BY379" s="570"/>
      <c r="BZ379" s="570"/>
      <c r="CA379" s="570"/>
      <c r="CB379" s="570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  <c r="CO379" s="31"/>
      <c r="CP379" s="31"/>
      <c r="CQ379" s="31"/>
      <c r="CR379" s="31"/>
      <c r="CS379" s="31"/>
      <c r="CT379" s="31"/>
      <c r="CU379" s="31"/>
      <c r="CV379" s="31"/>
      <c r="CW379" s="31"/>
      <c r="CX379" s="31"/>
      <c r="CY379" s="31"/>
      <c r="CZ379" s="31"/>
      <c r="DA379" s="31"/>
      <c r="DB379" s="31"/>
      <c r="DC379" s="31"/>
      <c r="DD379" s="31"/>
      <c r="DE379" s="31"/>
      <c r="DF379" s="31"/>
      <c r="DG379" s="31"/>
      <c r="DH379" s="31"/>
      <c r="DI379" s="31"/>
      <c r="DJ379" s="31"/>
      <c r="DK379" s="31"/>
      <c r="DL379" s="31"/>
      <c r="DM379" s="31"/>
      <c r="DN379" s="31"/>
      <c r="DO379" s="31"/>
      <c r="DP379" s="31"/>
      <c r="DQ379" s="31"/>
      <c r="DR379" s="31"/>
    </row>
    <row r="380" spans="1:122" ht="12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  <c r="BZ380" s="32"/>
      <c r="CA380" s="32"/>
      <c r="CB380" s="32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  <c r="CO380" s="31"/>
      <c r="CP380" s="31"/>
      <c r="CQ380" s="31"/>
      <c r="CR380" s="31"/>
      <c r="CS380" s="31"/>
      <c r="CT380" s="31"/>
      <c r="CU380" s="31"/>
      <c r="CV380" s="31"/>
      <c r="CW380" s="31"/>
      <c r="CX380" s="31"/>
      <c r="CY380" s="31"/>
      <c r="CZ380" s="31"/>
      <c r="DA380" s="31"/>
      <c r="DB380" s="31"/>
      <c r="DC380" s="31"/>
      <c r="DD380" s="31"/>
      <c r="DE380" s="31"/>
      <c r="DF380" s="31"/>
      <c r="DG380" s="31"/>
      <c r="DH380" s="31"/>
      <c r="DI380" s="31"/>
      <c r="DJ380" s="31"/>
      <c r="DK380" s="31"/>
      <c r="DL380" s="31"/>
      <c r="DM380" s="31"/>
      <c r="DN380" s="31"/>
      <c r="DO380" s="31"/>
      <c r="DP380" s="31"/>
      <c r="DQ380" s="31"/>
      <c r="DR380" s="31"/>
    </row>
    <row r="381" spans="1:122" ht="58.5" customHeight="1">
      <c r="A381" s="33" t="s">
        <v>164</v>
      </c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1034" t="s">
        <v>512</v>
      </c>
      <c r="AI381" s="1034"/>
      <c r="AJ381" s="1034"/>
      <c r="AK381" s="1034"/>
      <c r="AL381" s="1034"/>
      <c r="AM381" s="1034"/>
      <c r="AN381" s="1034"/>
      <c r="AO381" s="1034"/>
      <c r="AP381" s="1034"/>
      <c r="AQ381" s="1034"/>
      <c r="AR381" s="1034"/>
      <c r="AS381" s="1034"/>
      <c r="AT381" s="1034"/>
      <c r="AU381" s="1034"/>
      <c r="AV381" s="1034"/>
      <c r="AW381" s="1034"/>
      <c r="AX381" s="1034"/>
      <c r="AY381" s="1034"/>
      <c r="AZ381" s="1034"/>
      <c r="BA381" s="1034"/>
      <c r="BB381" s="1034"/>
      <c r="BC381" s="1034"/>
      <c r="BD381" s="1034"/>
      <c r="BE381" s="1034"/>
      <c r="BF381" s="1034"/>
      <c r="BG381" s="1034"/>
      <c r="BH381" s="1034"/>
      <c r="BI381" s="1034"/>
      <c r="BJ381" s="1034"/>
      <c r="BK381" s="1034"/>
      <c r="BL381" s="1034"/>
      <c r="BM381" s="1034"/>
      <c r="BN381" s="1034"/>
      <c r="BO381" s="1034"/>
      <c r="BP381" s="1034"/>
      <c r="BQ381" s="1034"/>
      <c r="BR381" s="1034"/>
      <c r="BS381" s="1034"/>
      <c r="BT381" s="1034"/>
      <c r="BU381" s="1034"/>
      <c r="BV381" s="1034"/>
      <c r="BW381" s="1034"/>
      <c r="BX381" s="1034"/>
      <c r="BY381" s="1034"/>
      <c r="BZ381" s="1034"/>
      <c r="CA381" s="1034"/>
      <c r="CB381" s="1034"/>
      <c r="CC381" s="1034"/>
      <c r="CD381" s="1034"/>
      <c r="CE381" s="1034"/>
      <c r="CF381" s="1034"/>
      <c r="CG381" s="1034"/>
      <c r="CH381" s="1034"/>
      <c r="CI381" s="1034"/>
      <c r="CJ381" s="1034"/>
      <c r="CK381" s="1034"/>
      <c r="CL381" s="1034"/>
      <c r="CM381" s="1034"/>
      <c r="CN381" s="1034"/>
      <c r="CO381" s="1034"/>
      <c r="CP381" s="1034"/>
      <c r="CQ381" s="1034"/>
      <c r="CR381" s="1034"/>
      <c r="CS381" s="1034"/>
      <c r="CT381" s="1034"/>
      <c r="CU381" s="1034"/>
      <c r="CV381" s="1034"/>
      <c r="CW381" s="1034"/>
      <c r="CX381" s="1034"/>
      <c r="CY381" s="1034"/>
      <c r="CZ381" s="1034"/>
      <c r="DA381" s="1034"/>
      <c r="DB381" s="1034"/>
      <c r="DC381" s="1034"/>
      <c r="DD381" s="131"/>
      <c r="DE381" s="131"/>
      <c r="DF381" s="131"/>
      <c r="DG381" s="131"/>
      <c r="DH381" s="131"/>
      <c r="DI381" s="131"/>
      <c r="DJ381" s="131"/>
      <c r="DK381" s="131"/>
      <c r="DL381" s="131"/>
      <c r="DM381" s="131"/>
      <c r="DN381" s="131"/>
      <c r="DO381" s="131"/>
      <c r="DP381" s="131"/>
      <c r="DQ381" s="131"/>
      <c r="DR381" s="65"/>
    </row>
    <row r="382" spans="1:122" ht="17.25" customHeight="1">
      <c r="A382" s="33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240"/>
      <c r="AI382" s="240"/>
      <c r="AJ382" s="240"/>
      <c r="AK382" s="240"/>
      <c r="AL382" s="240"/>
      <c r="AM382" s="240"/>
      <c r="AN382" s="240"/>
      <c r="AO382" s="240"/>
      <c r="AP382" s="240"/>
      <c r="AQ382" s="240"/>
      <c r="AR382" s="240"/>
      <c r="AS382" s="240"/>
      <c r="AT382" s="240"/>
      <c r="AU382" s="240"/>
      <c r="AV382" s="240"/>
      <c r="AW382" s="240"/>
      <c r="AX382" s="240"/>
      <c r="AY382" s="240"/>
      <c r="AZ382" s="240"/>
      <c r="BA382" s="240"/>
      <c r="BB382" s="240"/>
      <c r="BC382" s="240"/>
      <c r="BD382" s="240"/>
      <c r="BE382" s="240"/>
      <c r="BF382" s="240"/>
      <c r="BG382" s="240"/>
      <c r="BH382" s="240"/>
      <c r="BI382" s="240"/>
      <c r="BJ382" s="240"/>
      <c r="BK382" s="240"/>
      <c r="BL382" s="240"/>
      <c r="BM382" s="240"/>
      <c r="BN382" s="240"/>
      <c r="BO382" s="240"/>
      <c r="BP382" s="240"/>
      <c r="BQ382" s="240"/>
      <c r="BR382" s="240"/>
      <c r="BS382" s="240"/>
      <c r="BT382" s="240"/>
      <c r="BU382" s="240"/>
      <c r="BV382" s="240"/>
      <c r="BW382" s="240"/>
      <c r="BX382" s="240"/>
      <c r="BY382" s="240"/>
      <c r="BZ382" s="240"/>
      <c r="CA382" s="240"/>
      <c r="CB382" s="240"/>
      <c r="CC382" s="240"/>
      <c r="CD382" s="240"/>
      <c r="CE382" s="240"/>
      <c r="CF382" s="240"/>
      <c r="CG382" s="240"/>
      <c r="CH382" s="240"/>
      <c r="CI382" s="240"/>
      <c r="CJ382" s="240"/>
      <c r="CK382" s="240"/>
      <c r="CL382" s="240"/>
      <c r="CM382" s="240"/>
      <c r="CN382" s="240"/>
      <c r="CO382" s="240"/>
      <c r="CP382" s="240"/>
      <c r="CQ382" s="240"/>
      <c r="CR382" s="240"/>
      <c r="CS382" s="240"/>
      <c r="CT382" s="240"/>
      <c r="CU382" s="240"/>
      <c r="CV382" s="240"/>
      <c r="CW382" s="240"/>
      <c r="CX382" s="240"/>
      <c r="CY382" s="240"/>
      <c r="CZ382" s="240"/>
      <c r="DA382" s="240"/>
      <c r="DB382" s="240"/>
      <c r="DC382" s="240"/>
      <c r="DD382" s="108"/>
      <c r="DE382" s="108"/>
      <c r="DF382" s="108"/>
      <c r="DG382" s="108"/>
      <c r="DH382" s="108"/>
      <c r="DI382" s="108"/>
      <c r="DJ382" s="108"/>
      <c r="DK382" s="108"/>
      <c r="DL382" s="108"/>
      <c r="DM382" s="108"/>
      <c r="DN382" s="108"/>
      <c r="DO382" s="108"/>
      <c r="DP382" s="108"/>
      <c r="DQ382" s="108"/>
      <c r="DR382" s="65"/>
    </row>
    <row r="383" spans="1:122" ht="14.25">
      <c r="A383" s="389" t="s">
        <v>565</v>
      </c>
      <c r="B383" s="389"/>
      <c r="C383" s="389"/>
      <c r="D383" s="389"/>
      <c r="E383" s="389"/>
      <c r="F383" s="389"/>
      <c r="G383" s="389"/>
      <c r="H383" s="389"/>
      <c r="I383" s="389"/>
      <c r="J383" s="389"/>
      <c r="K383" s="389"/>
      <c r="L383" s="389"/>
      <c r="M383" s="389"/>
      <c r="N383" s="389"/>
      <c r="O383" s="389"/>
      <c r="P383" s="389"/>
      <c r="Q383" s="389"/>
      <c r="R383" s="389"/>
      <c r="S383" s="389"/>
      <c r="T383" s="389"/>
      <c r="U383" s="389"/>
      <c r="V383" s="389"/>
      <c r="W383" s="389"/>
      <c r="X383" s="389"/>
      <c r="Y383" s="389"/>
      <c r="Z383" s="389"/>
      <c r="AA383" s="389"/>
      <c r="AB383" s="389"/>
      <c r="AC383" s="389"/>
      <c r="AD383" s="389"/>
      <c r="AE383" s="389"/>
      <c r="AF383" s="389"/>
      <c r="AG383" s="389"/>
      <c r="AH383" s="389"/>
      <c r="AI383" s="389"/>
      <c r="AJ383" s="389"/>
      <c r="AK383" s="389"/>
      <c r="AL383" s="389"/>
      <c r="AM383" s="389"/>
      <c r="AN383" s="389"/>
      <c r="AO383" s="389"/>
      <c r="AP383" s="389"/>
      <c r="AQ383" s="389"/>
      <c r="AR383" s="389"/>
      <c r="AS383" s="389"/>
      <c r="AT383" s="389"/>
      <c r="AU383" s="389"/>
      <c r="AV383" s="389"/>
      <c r="AW383" s="389"/>
      <c r="AX383" s="389"/>
      <c r="AY383" s="389"/>
      <c r="AZ383" s="389"/>
      <c r="BA383" s="389"/>
      <c r="BB383" s="389"/>
      <c r="BC383" s="389"/>
      <c r="BD383" s="389"/>
      <c r="BE383" s="389"/>
      <c r="BF383" s="389"/>
      <c r="BG383" s="389"/>
      <c r="BH383" s="389"/>
      <c r="BI383" s="389"/>
      <c r="BJ383" s="389"/>
      <c r="BK383" s="389"/>
      <c r="BL383" s="389"/>
      <c r="BM383" s="389"/>
      <c r="BN383" s="389"/>
      <c r="BO383" s="389"/>
      <c r="BP383" s="389"/>
      <c r="BQ383" s="389"/>
      <c r="BR383" s="389"/>
      <c r="BS383" s="389"/>
      <c r="BT383" s="389"/>
      <c r="BU383" s="389"/>
      <c r="BV383" s="389"/>
      <c r="BW383" s="389"/>
      <c r="BX383" s="389"/>
      <c r="BY383" s="389"/>
      <c r="BZ383" s="389"/>
      <c r="CA383" s="389"/>
      <c r="CB383" s="389"/>
      <c r="CC383" s="389"/>
      <c r="CD383" s="389"/>
      <c r="CE383" s="389"/>
      <c r="CF383" s="389"/>
      <c r="CG383" s="389"/>
      <c r="CH383" s="389"/>
      <c r="CI383" s="389"/>
      <c r="CJ383" s="389"/>
      <c r="CK383" s="389"/>
      <c r="CL383" s="389"/>
      <c r="CM383" s="389"/>
      <c r="CN383" s="389"/>
      <c r="CO383" s="389"/>
      <c r="CP383" s="389"/>
      <c r="CQ383" s="389"/>
      <c r="CR383" s="389"/>
      <c r="CS383" s="389"/>
      <c r="CT383" s="389"/>
      <c r="CU383" s="389"/>
      <c r="CV383" s="389"/>
      <c r="CW383" s="389"/>
      <c r="CX383" s="389"/>
      <c r="CY383" s="389"/>
      <c r="CZ383" s="389"/>
      <c r="DA383" s="389"/>
      <c r="DB383" s="389"/>
      <c r="DC383" s="389"/>
      <c r="DD383" s="389"/>
      <c r="DE383" s="389"/>
      <c r="DF383" s="389"/>
      <c r="DG383" s="389"/>
      <c r="DH383" s="389"/>
      <c r="DI383" s="389"/>
    </row>
    <row r="384" spans="1:122" ht="1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  <c r="CR384" s="31"/>
      <c r="CS384" s="31"/>
      <c r="CT384" s="31"/>
      <c r="CU384" s="31"/>
      <c r="CV384" s="31"/>
      <c r="CW384" s="31"/>
      <c r="CX384" s="31"/>
      <c r="CY384" s="31"/>
      <c r="CZ384" s="31"/>
      <c r="DA384" s="31"/>
      <c r="DB384" s="31"/>
      <c r="DC384" s="31"/>
      <c r="DD384" s="31"/>
      <c r="DE384" s="31"/>
      <c r="DF384" s="31"/>
      <c r="DG384" s="31"/>
      <c r="DH384" s="31"/>
      <c r="DI384" s="31"/>
    </row>
    <row r="385" spans="1:113" ht="15">
      <c r="A385" s="768" t="s">
        <v>165</v>
      </c>
      <c r="B385" s="769"/>
      <c r="C385" s="769"/>
      <c r="D385" s="770"/>
      <c r="E385" s="768" t="s">
        <v>255</v>
      </c>
      <c r="F385" s="769"/>
      <c r="G385" s="769"/>
      <c r="H385" s="769"/>
      <c r="I385" s="769"/>
      <c r="J385" s="769"/>
      <c r="K385" s="769"/>
      <c r="L385" s="769"/>
      <c r="M385" s="769"/>
      <c r="N385" s="769"/>
      <c r="O385" s="769"/>
      <c r="P385" s="769"/>
      <c r="Q385" s="769"/>
      <c r="R385" s="769"/>
      <c r="S385" s="769"/>
      <c r="T385" s="770"/>
      <c r="U385" s="768" t="s">
        <v>256</v>
      </c>
      <c r="V385" s="769"/>
      <c r="W385" s="769"/>
      <c r="X385" s="769"/>
      <c r="Y385" s="769"/>
      <c r="Z385" s="769"/>
      <c r="AA385" s="769"/>
      <c r="AB385" s="769"/>
      <c r="AC385" s="769"/>
      <c r="AD385" s="769"/>
      <c r="AE385" s="769"/>
      <c r="AF385" s="770"/>
      <c r="AG385" s="791" t="s">
        <v>190</v>
      </c>
      <c r="AH385" s="841"/>
      <c r="AI385" s="841"/>
      <c r="AJ385" s="841"/>
      <c r="AK385" s="841"/>
      <c r="AL385" s="841"/>
      <c r="AM385" s="841"/>
      <c r="AN385" s="841"/>
      <c r="AO385" s="841"/>
      <c r="AP385" s="841"/>
      <c r="AQ385" s="841"/>
      <c r="AR385" s="841"/>
      <c r="AS385" s="841"/>
      <c r="AT385" s="841"/>
      <c r="AU385" s="841"/>
      <c r="AV385" s="841"/>
      <c r="AW385" s="841"/>
      <c r="AX385" s="841"/>
      <c r="AY385" s="841"/>
      <c r="AZ385" s="841"/>
      <c r="BA385" s="841"/>
      <c r="BB385" s="841"/>
      <c r="BC385" s="841"/>
      <c r="BD385" s="841"/>
      <c r="BE385" s="841"/>
      <c r="BF385" s="841"/>
      <c r="BG385" s="841"/>
      <c r="BH385" s="841"/>
      <c r="BI385" s="841"/>
      <c r="BJ385" s="841"/>
      <c r="BK385" s="841"/>
      <c r="BL385" s="841"/>
      <c r="BM385" s="841"/>
      <c r="BN385" s="841"/>
      <c r="BO385" s="841"/>
      <c r="BP385" s="841"/>
      <c r="BQ385" s="841"/>
      <c r="BR385" s="841"/>
      <c r="BS385" s="841"/>
      <c r="BT385" s="841"/>
      <c r="BU385" s="841"/>
      <c r="BV385" s="841"/>
      <c r="BW385" s="841"/>
      <c r="BX385" s="841"/>
      <c r="BY385" s="841"/>
      <c r="BZ385" s="841"/>
      <c r="CA385" s="841"/>
      <c r="CB385" s="841"/>
      <c r="CC385" s="841"/>
      <c r="CD385" s="841"/>
      <c r="CE385" s="841"/>
      <c r="CF385" s="841"/>
      <c r="CG385" s="841"/>
      <c r="CH385" s="841"/>
      <c r="CI385" s="841"/>
      <c r="CJ385" s="842"/>
      <c r="CK385" s="768" t="s">
        <v>257</v>
      </c>
      <c r="CL385" s="769"/>
      <c r="CM385" s="769"/>
      <c r="CN385" s="769"/>
      <c r="CO385" s="769"/>
      <c r="CP385" s="769"/>
      <c r="CQ385" s="769"/>
      <c r="CR385" s="769"/>
      <c r="CS385" s="769"/>
      <c r="CT385" s="769"/>
      <c r="CU385" s="770"/>
      <c r="CV385" s="768" t="s">
        <v>258</v>
      </c>
      <c r="CW385" s="769"/>
      <c r="CX385" s="769"/>
      <c r="CY385" s="769"/>
      <c r="CZ385" s="769"/>
      <c r="DA385" s="769"/>
      <c r="DB385" s="769"/>
      <c r="DC385" s="769"/>
      <c r="DD385" s="769"/>
      <c r="DE385" s="769"/>
      <c r="DF385" s="769"/>
      <c r="DG385" s="769"/>
      <c r="DH385" s="769"/>
      <c r="DI385" s="770"/>
    </row>
    <row r="386" spans="1:113" ht="15">
      <c r="A386" s="793" t="s">
        <v>167</v>
      </c>
      <c r="B386" s="794"/>
      <c r="C386" s="794"/>
      <c r="D386" s="795"/>
      <c r="E386" s="793" t="s">
        <v>259</v>
      </c>
      <c r="F386" s="794"/>
      <c r="G386" s="794"/>
      <c r="H386" s="794"/>
      <c r="I386" s="794"/>
      <c r="J386" s="794"/>
      <c r="K386" s="794"/>
      <c r="L386" s="794"/>
      <c r="M386" s="794"/>
      <c r="N386" s="794"/>
      <c r="O386" s="794"/>
      <c r="P386" s="794"/>
      <c r="Q386" s="794"/>
      <c r="R386" s="794"/>
      <c r="S386" s="794"/>
      <c r="T386" s="795"/>
      <c r="U386" s="793" t="s">
        <v>260</v>
      </c>
      <c r="V386" s="794"/>
      <c r="W386" s="794"/>
      <c r="X386" s="794"/>
      <c r="Y386" s="794"/>
      <c r="Z386" s="794"/>
      <c r="AA386" s="794"/>
      <c r="AB386" s="794"/>
      <c r="AC386" s="794"/>
      <c r="AD386" s="794"/>
      <c r="AE386" s="794"/>
      <c r="AF386" s="795"/>
      <c r="AG386" s="768" t="s">
        <v>192</v>
      </c>
      <c r="AH386" s="769"/>
      <c r="AI386" s="769"/>
      <c r="AJ386" s="769"/>
      <c r="AK386" s="769"/>
      <c r="AL386" s="769"/>
      <c r="AM386" s="769"/>
      <c r="AN386" s="769"/>
      <c r="AO386" s="769"/>
      <c r="AP386" s="769"/>
      <c r="AQ386" s="769"/>
      <c r="AR386" s="769"/>
      <c r="AS386" s="769"/>
      <c r="AT386" s="770"/>
      <c r="AU386" s="791" t="s">
        <v>30</v>
      </c>
      <c r="AV386" s="841"/>
      <c r="AW386" s="841"/>
      <c r="AX386" s="841"/>
      <c r="AY386" s="841"/>
      <c r="AZ386" s="841"/>
      <c r="BA386" s="841"/>
      <c r="BB386" s="841"/>
      <c r="BC386" s="841"/>
      <c r="BD386" s="841"/>
      <c r="BE386" s="841"/>
      <c r="BF386" s="841"/>
      <c r="BG386" s="841"/>
      <c r="BH386" s="841"/>
      <c r="BI386" s="841"/>
      <c r="BJ386" s="841"/>
      <c r="BK386" s="841"/>
      <c r="BL386" s="841"/>
      <c r="BM386" s="841"/>
      <c r="BN386" s="841"/>
      <c r="BO386" s="841"/>
      <c r="BP386" s="841"/>
      <c r="BQ386" s="841"/>
      <c r="BR386" s="841"/>
      <c r="BS386" s="841"/>
      <c r="BT386" s="841"/>
      <c r="BU386" s="841"/>
      <c r="BV386" s="841"/>
      <c r="BW386" s="841"/>
      <c r="BX386" s="841"/>
      <c r="BY386" s="841"/>
      <c r="BZ386" s="841"/>
      <c r="CA386" s="841"/>
      <c r="CB386" s="841"/>
      <c r="CC386" s="841"/>
      <c r="CD386" s="841"/>
      <c r="CE386" s="841"/>
      <c r="CF386" s="841"/>
      <c r="CG386" s="841"/>
      <c r="CH386" s="841"/>
      <c r="CI386" s="841"/>
      <c r="CJ386" s="842"/>
      <c r="CK386" s="793" t="s">
        <v>261</v>
      </c>
      <c r="CL386" s="794"/>
      <c r="CM386" s="794"/>
      <c r="CN386" s="794"/>
      <c r="CO386" s="794"/>
      <c r="CP386" s="794"/>
      <c r="CQ386" s="794"/>
      <c r="CR386" s="794"/>
      <c r="CS386" s="794"/>
      <c r="CT386" s="794"/>
      <c r="CU386" s="795"/>
      <c r="CV386" s="793" t="s">
        <v>262</v>
      </c>
      <c r="CW386" s="794"/>
      <c r="CX386" s="794"/>
      <c r="CY386" s="794"/>
      <c r="CZ386" s="794"/>
      <c r="DA386" s="794"/>
      <c r="DB386" s="794"/>
      <c r="DC386" s="794"/>
      <c r="DD386" s="794"/>
      <c r="DE386" s="794"/>
      <c r="DF386" s="794"/>
      <c r="DG386" s="794"/>
      <c r="DH386" s="794"/>
      <c r="DI386" s="795"/>
    </row>
    <row r="387" spans="1:113" ht="15">
      <c r="A387" s="793"/>
      <c r="B387" s="794"/>
      <c r="C387" s="794"/>
      <c r="D387" s="795"/>
      <c r="E387" s="793" t="s">
        <v>263</v>
      </c>
      <c r="F387" s="794"/>
      <c r="G387" s="794"/>
      <c r="H387" s="794"/>
      <c r="I387" s="794"/>
      <c r="J387" s="794"/>
      <c r="K387" s="794"/>
      <c r="L387" s="794"/>
      <c r="M387" s="794"/>
      <c r="N387" s="794"/>
      <c r="O387" s="794"/>
      <c r="P387" s="794"/>
      <c r="Q387" s="794"/>
      <c r="R387" s="794"/>
      <c r="S387" s="794"/>
      <c r="T387" s="795"/>
      <c r="U387" s="793" t="s">
        <v>264</v>
      </c>
      <c r="V387" s="794"/>
      <c r="W387" s="794"/>
      <c r="X387" s="794"/>
      <c r="Y387" s="794"/>
      <c r="Z387" s="794"/>
      <c r="AA387" s="794"/>
      <c r="AB387" s="794"/>
      <c r="AC387" s="794"/>
      <c r="AD387" s="794"/>
      <c r="AE387" s="794"/>
      <c r="AF387" s="795"/>
      <c r="AG387" s="793"/>
      <c r="AH387" s="794"/>
      <c r="AI387" s="794"/>
      <c r="AJ387" s="794"/>
      <c r="AK387" s="794"/>
      <c r="AL387" s="794"/>
      <c r="AM387" s="794"/>
      <c r="AN387" s="794"/>
      <c r="AO387" s="794"/>
      <c r="AP387" s="794"/>
      <c r="AQ387" s="794"/>
      <c r="AR387" s="794"/>
      <c r="AS387" s="794"/>
      <c r="AT387" s="795"/>
      <c r="AU387" s="768" t="s">
        <v>265</v>
      </c>
      <c r="AV387" s="769"/>
      <c r="AW387" s="769"/>
      <c r="AX387" s="769"/>
      <c r="AY387" s="769"/>
      <c r="AZ387" s="769"/>
      <c r="BA387" s="769"/>
      <c r="BB387" s="769"/>
      <c r="BC387" s="769"/>
      <c r="BD387" s="769"/>
      <c r="BE387" s="769"/>
      <c r="BF387" s="769"/>
      <c r="BG387" s="769"/>
      <c r="BH387" s="770"/>
      <c r="BI387" s="768" t="s">
        <v>266</v>
      </c>
      <c r="BJ387" s="769"/>
      <c r="BK387" s="769"/>
      <c r="BL387" s="769"/>
      <c r="BM387" s="769"/>
      <c r="BN387" s="769"/>
      <c r="BO387" s="769"/>
      <c r="BP387" s="769"/>
      <c r="BQ387" s="769"/>
      <c r="BR387" s="769"/>
      <c r="BS387" s="769"/>
      <c r="BT387" s="769"/>
      <c r="BU387" s="769"/>
      <c r="BV387" s="770"/>
      <c r="BW387" s="768" t="s">
        <v>266</v>
      </c>
      <c r="BX387" s="769"/>
      <c r="BY387" s="769"/>
      <c r="BZ387" s="769"/>
      <c r="CA387" s="769"/>
      <c r="CB387" s="769"/>
      <c r="CC387" s="769"/>
      <c r="CD387" s="769"/>
      <c r="CE387" s="769"/>
      <c r="CF387" s="769"/>
      <c r="CG387" s="769"/>
      <c r="CH387" s="769"/>
      <c r="CI387" s="769"/>
      <c r="CJ387" s="770"/>
      <c r="CK387" s="793" t="s">
        <v>267</v>
      </c>
      <c r="CL387" s="794"/>
      <c r="CM387" s="794"/>
      <c r="CN387" s="794"/>
      <c r="CO387" s="794"/>
      <c r="CP387" s="794"/>
      <c r="CQ387" s="794"/>
      <c r="CR387" s="794"/>
      <c r="CS387" s="794"/>
      <c r="CT387" s="794"/>
      <c r="CU387" s="795"/>
      <c r="CV387" s="1025"/>
      <c r="CW387" s="1026"/>
      <c r="CX387" s="1026"/>
      <c r="CY387" s="1026"/>
      <c r="CZ387" s="1026"/>
      <c r="DA387" s="1026"/>
      <c r="DB387" s="1026"/>
      <c r="DC387" s="1026"/>
      <c r="DD387" s="1026"/>
      <c r="DE387" s="1026"/>
      <c r="DF387" s="1026"/>
      <c r="DG387" s="1026"/>
      <c r="DH387" s="1026"/>
      <c r="DI387" s="1027"/>
    </row>
    <row r="388" spans="1:113" ht="15">
      <c r="A388" s="793"/>
      <c r="B388" s="794"/>
      <c r="C388" s="794"/>
      <c r="D388" s="795"/>
      <c r="E388" s="793"/>
      <c r="F388" s="794"/>
      <c r="G388" s="794"/>
      <c r="H388" s="794"/>
      <c r="I388" s="794"/>
      <c r="J388" s="794"/>
      <c r="K388" s="794"/>
      <c r="L388" s="794"/>
      <c r="M388" s="794"/>
      <c r="N388" s="794"/>
      <c r="O388" s="794"/>
      <c r="P388" s="794"/>
      <c r="Q388" s="794"/>
      <c r="R388" s="794"/>
      <c r="S388" s="794"/>
      <c r="T388" s="795"/>
      <c r="U388" s="793"/>
      <c r="V388" s="794"/>
      <c r="W388" s="794"/>
      <c r="X388" s="794"/>
      <c r="Y388" s="794"/>
      <c r="Z388" s="794"/>
      <c r="AA388" s="794"/>
      <c r="AB388" s="794"/>
      <c r="AC388" s="794"/>
      <c r="AD388" s="794"/>
      <c r="AE388" s="794"/>
      <c r="AF388" s="795"/>
      <c r="AG388" s="793"/>
      <c r="AH388" s="794"/>
      <c r="AI388" s="794"/>
      <c r="AJ388" s="794"/>
      <c r="AK388" s="794"/>
      <c r="AL388" s="794"/>
      <c r="AM388" s="794"/>
      <c r="AN388" s="794"/>
      <c r="AO388" s="794"/>
      <c r="AP388" s="794"/>
      <c r="AQ388" s="794"/>
      <c r="AR388" s="794"/>
      <c r="AS388" s="794"/>
      <c r="AT388" s="795"/>
      <c r="AU388" s="793" t="s">
        <v>267</v>
      </c>
      <c r="AV388" s="794"/>
      <c r="AW388" s="794"/>
      <c r="AX388" s="794"/>
      <c r="AY388" s="794"/>
      <c r="AZ388" s="794"/>
      <c r="BA388" s="794"/>
      <c r="BB388" s="794"/>
      <c r="BC388" s="794"/>
      <c r="BD388" s="794"/>
      <c r="BE388" s="794"/>
      <c r="BF388" s="794"/>
      <c r="BG388" s="794"/>
      <c r="BH388" s="795"/>
      <c r="BI388" s="1022" t="s">
        <v>268</v>
      </c>
      <c r="BJ388" s="1023"/>
      <c r="BK388" s="1023"/>
      <c r="BL388" s="1023"/>
      <c r="BM388" s="1023"/>
      <c r="BN388" s="1023"/>
      <c r="BO388" s="1023"/>
      <c r="BP388" s="1023"/>
      <c r="BQ388" s="1023"/>
      <c r="BR388" s="1023"/>
      <c r="BS388" s="1023"/>
      <c r="BT388" s="1023"/>
      <c r="BU388" s="1023"/>
      <c r="BV388" s="1024"/>
      <c r="BW388" s="1022" t="s">
        <v>269</v>
      </c>
      <c r="BX388" s="1023"/>
      <c r="BY388" s="1023"/>
      <c r="BZ388" s="1023"/>
      <c r="CA388" s="1023"/>
      <c r="CB388" s="1023"/>
      <c r="CC388" s="1023"/>
      <c r="CD388" s="1023"/>
      <c r="CE388" s="1023"/>
      <c r="CF388" s="1023"/>
      <c r="CG388" s="1023"/>
      <c r="CH388" s="1023"/>
      <c r="CI388" s="1023"/>
      <c r="CJ388" s="1024"/>
      <c r="CK388" s="793" t="s">
        <v>270</v>
      </c>
      <c r="CL388" s="794"/>
      <c r="CM388" s="794"/>
      <c r="CN388" s="794"/>
      <c r="CO388" s="794"/>
      <c r="CP388" s="794"/>
      <c r="CQ388" s="794"/>
      <c r="CR388" s="794"/>
      <c r="CS388" s="794"/>
      <c r="CT388" s="794"/>
      <c r="CU388" s="795"/>
      <c r="CV388" s="1028"/>
      <c r="CW388" s="1029"/>
      <c r="CX388" s="1029"/>
      <c r="CY388" s="1029"/>
      <c r="CZ388" s="1029"/>
      <c r="DA388" s="1029"/>
      <c r="DB388" s="1029"/>
      <c r="DC388" s="1029"/>
      <c r="DD388" s="1029"/>
      <c r="DE388" s="1029"/>
      <c r="DF388" s="1029"/>
      <c r="DG388" s="1029"/>
      <c r="DH388" s="1029"/>
      <c r="DI388" s="1030"/>
    </row>
    <row r="389" spans="1:113" ht="15">
      <c r="A389" s="793"/>
      <c r="B389" s="794"/>
      <c r="C389" s="794"/>
      <c r="D389" s="795"/>
      <c r="E389" s="793"/>
      <c r="F389" s="794"/>
      <c r="G389" s="794"/>
      <c r="H389" s="794"/>
      <c r="I389" s="794"/>
      <c r="J389" s="794"/>
      <c r="K389" s="794"/>
      <c r="L389" s="794"/>
      <c r="M389" s="794"/>
      <c r="N389" s="794"/>
      <c r="O389" s="794"/>
      <c r="P389" s="794"/>
      <c r="Q389" s="794"/>
      <c r="R389" s="794"/>
      <c r="S389" s="794"/>
      <c r="T389" s="795"/>
      <c r="U389" s="793"/>
      <c r="V389" s="794"/>
      <c r="W389" s="794"/>
      <c r="X389" s="794"/>
      <c r="Y389" s="794"/>
      <c r="Z389" s="794"/>
      <c r="AA389" s="794"/>
      <c r="AB389" s="794"/>
      <c r="AC389" s="794"/>
      <c r="AD389" s="794"/>
      <c r="AE389" s="794"/>
      <c r="AF389" s="795"/>
      <c r="AG389" s="793"/>
      <c r="AH389" s="794"/>
      <c r="AI389" s="794"/>
      <c r="AJ389" s="794"/>
      <c r="AK389" s="794"/>
      <c r="AL389" s="794"/>
      <c r="AM389" s="794"/>
      <c r="AN389" s="794"/>
      <c r="AO389" s="794"/>
      <c r="AP389" s="794"/>
      <c r="AQ389" s="794"/>
      <c r="AR389" s="794"/>
      <c r="AS389" s="794"/>
      <c r="AT389" s="795"/>
      <c r="AU389" s="793" t="s">
        <v>271</v>
      </c>
      <c r="AV389" s="794"/>
      <c r="AW389" s="794"/>
      <c r="AX389" s="794"/>
      <c r="AY389" s="794"/>
      <c r="AZ389" s="794"/>
      <c r="BA389" s="794"/>
      <c r="BB389" s="794"/>
      <c r="BC389" s="794"/>
      <c r="BD389" s="794"/>
      <c r="BE389" s="794"/>
      <c r="BF389" s="794"/>
      <c r="BG389" s="794"/>
      <c r="BH389" s="795"/>
      <c r="BI389" s="793" t="s">
        <v>272</v>
      </c>
      <c r="BJ389" s="794"/>
      <c r="BK389" s="794"/>
      <c r="BL389" s="794"/>
      <c r="BM389" s="794"/>
      <c r="BN389" s="794"/>
      <c r="BO389" s="794"/>
      <c r="BP389" s="794"/>
      <c r="BQ389" s="794"/>
      <c r="BR389" s="794"/>
      <c r="BS389" s="794"/>
      <c r="BT389" s="794"/>
      <c r="BU389" s="794"/>
      <c r="BV389" s="795"/>
      <c r="BW389" s="793" t="s">
        <v>272</v>
      </c>
      <c r="BX389" s="794"/>
      <c r="BY389" s="794"/>
      <c r="BZ389" s="794"/>
      <c r="CA389" s="794"/>
      <c r="CB389" s="794"/>
      <c r="CC389" s="794"/>
      <c r="CD389" s="794"/>
      <c r="CE389" s="794"/>
      <c r="CF389" s="794"/>
      <c r="CG389" s="794"/>
      <c r="CH389" s="794"/>
      <c r="CI389" s="794"/>
      <c r="CJ389" s="795"/>
      <c r="CK389" s="793"/>
      <c r="CL389" s="794"/>
      <c r="CM389" s="794"/>
      <c r="CN389" s="794"/>
      <c r="CO389" s="794"/>
      <c r="CP389" s="794"/>
      <c r="CQ389" s="794"/>
      <c r="CR389" s="794"/>
      <c r="CS389" s="794"/>
      <c r="CT389" s="794"/>
      <c r="CU389" s="795"/>
      <c r="CV389" s="1031"/>
      <c r="CW389" s="1032"/>
      <c r="CX389" s="1032"/>
      <c r="CY389" s="1032"/>
      <c r="CZ389" s="1032"/>
      <c r="DA389" s="1032"/>
      <c r="DB389" s="1032"/>
      <c r="DC389" s="1032"/>
      <c r="DD389" s="1032"/>
      <c r="DE389" s="1032"/>
      <c r="DF389" s="1032"/>
      <c r="DG389" s="1032"/>
      <c r="DH389" s="1032"/>
      <c r="DI389" s="1033"/>
    </row>
    <row r="390" spans="1:113" ht="15">
      <c r="A390" s="791">
        <v>1</v>
      </c>
      <c r="B390" s="841"/>
      <c r="C390" s="841"/>
      <c r="D390" s="842"/>
      <c r="E390" s="791">
        <v>2</v>
      </c>
      <c r="F390" s="841"/>
      <c r="G390" s="841"/>
      <c r="H390" s="841"/>
      <c r="I390" s="841"/>
      <c r="J390" s="841"/>
      <c r="K390" s="841"/>
      <c r="L390" s="841"/>
      <c r="M390" s="841"/>
      <c r="N390" s="841"/>
      <c r="O390" s="841"/>
      <c r="P390" s="841"/>
      <c r="Q390" s="841"/>
      <c r="R390" s="841"/>
      <c r="S390" s="841"/>
      <c r="T390" s="842"/>
      <c r="U390" s="791">
        <v>3</v>
      </c>
      <c r="V390" s="841"/>
      <c r="W390" s="841"/>
      <c r="X390" s="841"/>
      <c r="Y390" s="841"/>
      <c r="Z390" s="841"/>
      <c r="AA390" s="841"/>
      <c r="AB390" s="841"/>
      <c r="AC390" s="841"/>
      <c r="AD390" s="841"/>
      <c r="AE390" s="841"/>
      <c r="AF390" s="842"/>
      <c r="AG390" s="791">
        <v>4</v>
      </c>
      <c r="AH390" s="841"/>
      <c r="AI390" s="841"/>
      <c r="AJ390" s="841"/>
      <c r="AK390" s="841"/>
      <c r="AL390" s="841"/>
      <c r="AM390" s="841"/>
      <c r="AN390" s="841"/>
      <c r="AO390" s="841"/>
      <c r="AP390" s="841"/>
      <c r="AQ390" s="841"/>
      <c r="AR390" s="841"/>
      <c r="AS390" s="841"/>
      <c r="AT390" s="842"/>
      <c r="AU390" s="791">
        <v>5</v>
      </c>
      <c r="AV390" s="841"/>
      <c r="AW390" s="841"/>
      <c r="AX390" s="841"/>
      <c r="AY390" s="841"/>
      <c r="AZ390" s="841"/>
      <c r="BA390" s="841"/>
      <c r="BB390" s="841"/>
      <c r="BC390" s="841"/>
      <c r="BD390" s="841"/>
      <c r="BE390" s="841"/>
      <c r="BF390" s="841"/>
      <c r="BG390" s="841"/>
      <c r="BH390" s="842"/>
      <c r="BI390" s="791">
        <v>6</v>
      </c>
      <c r="BJ390" s="841"/>
      <c r="BK390" s="841"/>
      <c r="BL390" s="841"/>
      <c r="BM390" s="841"/>
      <c r="BN390" s="841"/>
      <c r="BO390" s="841"/>
      <c r="BP390" s="841"/>
      <c r="BQ390" s="841"/>
      <c r="BR390" s="841"/>
      <c r="BS390" s="841"/>
      <c r="BT390" s="841"/>
      <c r="BU390" s="841"/>
      <c r="BV390" s="842"/>
      <c r="BW390" s="791">
        <v>7</v>
      </c>
      <c r="BX390" s="841"/>
      <c r="BY390" s="841"/>
      <c r="BZ390" s="841"/>
      <c r="CA390" s="841"/>
      <c r="CB390" s="841"/>
      <c r="CC390" s="841"/>
      <c r="CD390" s="841"/>
      <c r="CE390" s="841"/>
      <c r="CF390" s="841"/>
      <c r="CG390" s="841"/>
      <c r="CH390" s="841"/>
      <c r="CI390" s="841"/>
      <c r="CJ390" s="842"/>
      <c r="CK390" s="791">
        <v>8</v>
      </c>
      <c r="CL390" s="841"/>
      <c r="CM390" s="841"/>
      <c r="CN390" s="841"/>
      <c r="CO390" s="841"/>
      <c r="CP390" s="841"/>
      <c r="CQ390" s="841"/>
      <c r="CR390" s="841"/>
      <c r="CS390" s="841"/>
      <c r="CT390" s="841"/>
      <c r="CU390" s="842"/>
      <c r="CV390" s="791">
        <v>8</v>
      </c>
      <c r="CW390" s="841"/>
      <c r="CX390" s="841"/>
      <c r="CY390" s="841"/>
      <c r="CZ390" s="841"/>
      <c r="DA390" s="841"/>
      <c r="DB390" s="841"/>
      <c r="DC390" s="841"/>
      <c r="DD390" s="841"/>
      <c r="DE390" s="841"/>
      <c r="DF390" s="841"/>
      <c r="DG390" s="841"/>
      <c r="DH390" s="841"/>
      <c r="DI390" s="842"/>
    </row>
    <row r="391" spans="1:113" ht="15">
      <c r="A391" s="854">
        <v>1</v>
      </c>
      <c r="B391" s="855"/>
      <c r="C391" s="855"/>
      <c r="D391" s="856"/>
      <c r="E391" s="1019"/>
      <c r="F391" s="1020"/>
      <c r="G391" s="1020"/>
      <c r="H391" s="1020"/>
      <c r="I391" s="1020"/>
      <c r="J391" s="1020"/>
      <c r="K391" s="1020"/>
      <c r="L391" s="1020"/>
      <c r="M391" s="1020"/>
      <c r="N391" s="1020"/>
      <c r="O391" s="1020"/>
      <c r="P391" s="1020"/>
      <c r="Q391" s="1020"/>
      <c r="R391" s="1020"/>
      <c r="S391" s="1020"/>
      <c r="T391" s="1021"/>
      <c r="U391" s="871"/>
      <c r="V391" s="872"/>
      <c r="W391" s="872"/>
      <c r="X391" s="872"/>
      <c r="Y391" s="872"/>
      <c r="Z391" s="872"/>
      <c r="AA391" s="872"/>
      <c r="AB391" s="872"/>
      <c r="AC391" s="872"/>
      <c r="AD391" s="872"/>
      <c r="AE391" s="872"/>
      <c r="AF391" s="873"/>
      <c r="AG391" s="1013">
        <f>AU391+BI391+BW391</f>
        <v>0</v>
      </c>
      <c r="AH391" s="1014"/>
      <c r="AI391" s="1014"/>
      <c r="AJ391" s="1014"/>
      <c r="AK391" s="1014"/>
      <c r="AL391" s="1014"/>
      <c r="AM391" s="1014"/>
      <c r="AN391" s="1014"/>
      <c r="AO391" s="1014"/>
      <c r="AP391" s="1014"/>
      <c r="AQ391" s="1014"/>
      <c r="AR391" s="1014"/>
      <c r="AS391" s="1014"/>
      <c r="AT391" s="1015"/>
      <c r="AU391" s="1013"/>
      <c r="AV391" s="1014"/>
      <c r="AW391" s="1014"/>
      <c r="AX391" s="1014"/>
      <c r="AY391" s="1014"/>
      <c r="AZ391" s="1014"/>
      <c r="BA391" s="1014"/>
      <c r="BB391" s="1014"/>
      <c r="BC391" s="1014"/>
      <c r="BD391" s="1014"/>
      <c r="BE391" s="1014"/>
      <c r="BF391" s="1014"/>
      <c r="BG391" s="1014"/>
      <c r="BH391" s="1015"/>
      <c r="BI391" s="1013">
        <v>0</v>
      </c>
      <c r="BJ391" s="1014"/>
      <c r="BK391" s="1014"/>
      <c r="BL391" s="1014"/>
      <c r="BM391" s="1014"/>
      <c r="BN391" s="1014"/>
      <c r="BO391" s="1014"/>
      <c r="BP391" s="1014"/>
      <c r="BQ391" s="1014"/>
      <c r="BR391" s="1014"/>
      <c r="BS391" s="1014"/>
      <c r="BT391" s="1014"/>
      <c r="BU391" s="1014"/>
      <c r="BV391" s="1015"/>
      <c r="BW391" s="1013">
        <v>0</v>
      </c>
      <c r="BX391" s="1014"/>
      <c r="BY391" s="1014"/>
      <c r="BZ391" s="1014"/>
      <c r="CA391" s="1014"/>
      <c r="CB391" s="1014"/>
      <c r="CC391" s="1014"/>
      <c r="CD391" s="1014"/>
      <c r="CE391" s="1014"/>
      <c r="CF391" s="1014"/>
      <c r="CG391" s="1014"/>
      <c r="CH391" s="1014"/>
      <c r="CI391" s="1014"/>
      <c r="CJ391" s="1015"/>
      <c r="CK391" s="1013">
        <v>0</v>
      </c>
      <c r="CL391" s="1014"/>
      <c r="CM391" s="1014"/>
      <c r="CN391" s="1014"/>
      <c r="CO391" s="1014"/>
      <c r="CP391" s="1014"/>
      <c r="CQ391" s="1014"/>
      <c r="CR391" s="1014"/>
      <c r="CS391" s="1014"/>
      <c r="CT391" s="1014"/>
      <c r="CU391" s="1015"/>
      <c r="CV391" s="1013">
        <v>184206.38</v>
      </c>
      <c r="CW391" s="1014"/>
      <c r="CX391" s="1014"/>
      <c r="CY391" s="1014"/>
      <c r="CZ391" s="1014"/>
      <c r="DA391" s="1014"/>
      <c r="DB391" s="1014"/>
      <c r="DC391" s="1014"/>
      <c r="DD391" s="1014"/>
      <c r="DE391" s="1014"/>
      <c r="DF391" s="1014"/>
      <c r="DG391" s="1014"/>
      <c r="DH391" s="1014"/>
      <c r="DI391" s="1015"/>
    </row>
    <row r="392" spans="1:113" ht="15">
      <c r="A392" s="871" t="s">
        <v>168</v>
      </c>
      <c r="B392" s="872"/>
      <c r="C392" s="872"/>
      <c r="D392" s="872"/>
      <c r="E392" s="872"/>
      <c r="F392" s="872"/>
      <c r="G392" s="872"/>
      <c r="H392" s="872"/>
      <c r="I392" s="872"/>
      <c r="J392" s="872"/>
      <c r="K392" s="872"/>
      <c r="L392" s="872"/>
      <c r="M392" s="872"/>
      <c r="N392" s="872"/>
      <c r="O392" s="872"/>
      <c r="P392" s="872"/>
      <c r="Q392" s="872"/>
      <c r="R392" s="872"/>
      <c r="S392" s="872"/>
      <c r="T392" s="873"/>
      <c r="U392" s="854" t="s">
        <v>5</v>
      </c>
      <c r="V392" s="855"/>
      <c r="W392" s="855"/>
      <c r="X392" s="855"/>
      <c r="Y392" s="855"/>
      <c r="Z392" s="855"/>
      <c r="AA392" s="855"/>
      <c r="AB392" s="855"/>
      <c r="AC392" s="855"/>
      <c r="AD392" s="855"/>
      <c r="AE392" s="855"/>
      <c r="AF392" s="856"/>
      <c r="AG392" s="871"/>
      <c r="AH392" s="872"/>
      <c r="AI392" s="872"/>
      <c r="AJ392" s="872"/>
      <c r="AK392" s="872"/>
      <c r="AL392" s="872"/>
      <c r="AM392" s="872"/>
      <c r="AN392" s="872"/>
      <c r="AO392" s="872"/>
      <c r="AP392" s="872"/>
      <c r="AQ392" s="872"/>
      <c r="AR392" s="872"/>
      <c r="AS392" s="872"/>
      <c r="AT392" s="873"/>
      <c r="AU392" s="854" t="s">
        <v>5</v>
      </c>
      <c r="AV392" s="855"/>
      <c r="AW392" s="855"/>
      <c r="AX392" s="855"/>
      <c r="AY392" s="855"/>
      <c r="AZ392" s="855"/>
      <c r="BA392" s="855"/>
      <c r="BB392" s="855"/>
      <c r="BC392" s="855"/>
      <c r="BD392" s="855"/>
      <c r="BE392" s="855"/>
      <c r="BF392" s="855"/>
      <c r="BG392" s="855"/>
      <c r="BH392" s="856"/>
      <c r="BI392" s="854" t="s">
        <v>5</v>
      </c>
      <c r="BJ392" s="855"/>
      <c r="BK392" s="855"/>
      <c r="BL392" s="855"/>
      <c r="BM392" s="855"/>
      <c r="BN392" s="855"/>
      <c r="BO392" s="855"/>
      <c r="BP392" s="855"/>
      <c r="BQ392" s="855"/>
      <c r="BR392" s="855"/>
      <c r="BS392" s="855"/>
      <c r="BT392" s="855"/>
      <c r="BU392" s="855"/>
      <c r="BV392" s="856"/>
      <c r="BW392" s="854" t="s">
        <v>5</v>
      </c>
      <c r="BX392" s="855"/>
      <c r="BY392" s="855"/>
      <c r="BZ392" s="855"/>
      <c r="CA392" s="855"/>
      <c r="CB392" s="855"/>
      <c r="CC392" s="855"/>
      <c r="CD392" s="855"/>
      <c r="CE392" s="855"/>
      <c r="CF392" s="855"/>
      <c r="CG392" s="855"/>
      <c r="CH392" s="855"/>
      <c r="CI392" s="855"/>
      <c r="CJ392" s="856"/>
      <c r="CK392" s="939" t="s">
        <v>5</v>
      </c>
      <c r="CL392" s="940"/>
      <c r="CM392" s="940"/>
      <c r="CN392" s="940"/>
      <c r="CO392" s="940"/>
      <c r="CP392" s="940"/>
      <c r="CQ392" s="940"/>
      <c r="CR392" s="940"/>
      <c r="CS392" s="940"/>
      <c r="CT392" s="940"/>
      <c r="CU392" s="941"/>
      <c r="CV392" s="1016">
        <f>CV391</f>
        <v>184206.38</v>
      </c>
      <c r="CW392" s="1017"/>
      <c r="CX392" s="1017"/>
      <c r="CY392" s="1017"/>
      <c r="CZ392" s="1017"/>
      <c r="DA392" s="1017"/>
      <c r="DB392" s="1017"/>
      <c r="DC392" s="1017"/>
      <c r="DD392" s="1017"/>
      <c r="DE392" s="1017"/>
      <c r="DF392" s="1017"/>
      <c r="DG392" s="1017"/>
      <c r="DH392" s="1017"/>
      <c r="DI392" s="1018"/>
    </row>
    <row r="393" spans="1:113" ht="1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58"/>
      <c r="CW393" s="58"/>
      <c r="CX393" s="58"/>
      <c r="CY393" s="58"/>
      <c r="CZ393" s="58"/>
      <c r="DA393" s="58"/>
      <c r="DB393" s="58"/>
      <c r="DC393" s="58"/>
      <c r="DD393" s="58"/>
      <c r="DE393" s="58"/>
      <c r="DF393" s="58"/>
      <c r="DG393" s="58"/>
      <c r="DH393" s="58"/>
      <c r="DI393" s="58"/>
    </row>
    <row r="394" spans="1:113" ht="20.25" customHeight="1">
      <c r="A394" s="389" t="s">
        <v>566</v>
      </c>
      <c r="B394" s="389"/>
      <c r="C394" s="389"/>
      <c r="D394" s="389"/>
      <c r="E394" s="389"/>
      <c r="F394" s="389"/>
      <c r="G394" s="389"/>
      <c r="H394" s="389"/>
      <c r="I394" s="389"/>
      <c r="J394" s="389"/>
      <c r="K394" s="389"/>
      <c r="L394" s="389"/>
      <c r="M394" s="389"/>
      <c r="N394" s="389"/>
      <c r="O394" s="389"/>
      <c r="P394" s="389"/>
      <c r="Q394" s="389"/>
      <c r="R394" s="389"/>
      <c r="S394" s="389"/>
      <c r="T394" s="389"/>
      <c r="U394" s="389"/>
      <c r="V394" s="389"/>
      <c r="W394" s="389"/>
      <c r="X394" s="389"/>
      <c r="Y394" s="389"/>
      <c r="Z394" s="389"/>
      <c r="AA394" s="389"/>
      <c r="AB394" s="389"/>
      <c r="AC394" s="389"/>
      <c r="AD394" s="389"/>
      <c r="AE394" s="389"/>
      <c r="AF394" s="389"/>
      <c r="AG394" s="389"/>
      <c r="AH394" s="389"/>
      <c r="AI394" s="389"/>
      <c r="AJ394" s="389"/>
      <c r="AK394" s="389"/>
      <c r="AL394" s="389"/>
      <c r="AM394" s="389"/>
      <c r="AN394" s="389"/>
      <c r="AO394" s="389"/>
      <c r="AP394" s="389"/>
      <c r="AQ394" s="389"/>
      <c r="AR394" s="389"/>
      <c r="AS394" s="389"/>
      <c r="AT394" s="389"/>
      <c r="AU394" s="389"/>
      <c r="AV394" s="389"/>
      <c r="AW394" s="389"/>
      <c r="AX394" s="389"/>
      <c r="AY394" s="389"/>
      <c r="AZ394" s="389"/>
      <c r="BA394" s="389"/>
      <c r="BB394" s="389"/>
      <c r="BC394" s="389"/>
      <c r="BD394" s="389"/>
      <c r="BE394" s="389"/>
      <c r="BF394" s="389"/>
      <c r="BG394" s="389"/>
      <c r="BH394" s="389"/>
      <c r="BI394" s="389"/>
      <c r="BJ394" s="389"/>
      <c r="BK394" s="389"/>
      <c r="BL394" s="389"/>
      <c r="BM394" s="389"/>
      <c r="BN394" s="389"/>
      <c r="BO394" s="389"/>
      <c r="BP394" s="389"/>
      <c r="BQ394" s="389"/>
      <c r="BR394" s="389"/>
      <c r="BS394" s="389"/>
      <c r="BT394" s="389"/>
      <c r="BU394" s="389"/>
      <c r="BV394" s="389"/>
      <c r="BW394" s="389"/>
      <c r="BX394" s="389"/>
      <c r="BY394" s="389"/>
      <c r="BZ394" s="389"/>
      <c r="CA394" s="389"/>
      <c r="CB394" s="389"/>
      <c r="CC394" s="389"/>
      <c r="CD394" s="389"/>
      <c r="CE394" s="389"/>
      <c r="CF394" s="389"/>
      <c r="CG394" s="389"/>
      <c r="CH394" s="389"/>
      <c r="CI394" s="389"/>
      <c r="CJ394" s="389"/>
      <c r="CK394" s="389"/>
      <c r="CL394" s="389"/>
      <c r="CM394" s="389"/>
      <c r="CN394" s="389"/>
      <c r="CO394" s="389"/>
      <c r="CP394" s="389"/>
      <c r="CQ394" s="389"/>
      <c r="CR394" s="389"/>
      <c r="CS394" s="389"/>
      <c r="CT394" s="389"/>
      <c r="CU394" s="389"/>
      <c r="CV394" s="389"/>
      <c r="CW394" s="389"/>
      <c r="CX394" s="389"/>
      <c r="CY394" s="389"/>
      <c r="CZ394" s="389"/>
      <c r="DA394" s="389"/>
      <c r="DB394" s="389"/>
      <c r="DC394" s="389"/>
      <c r="DD394" s="389"/>
      <c r="DE394" s="389"/>
      <c r="DF394" s="389"/>
      <c r="DG394" s="389"/>
      <c r="DH394" s="389"/>
      <c r="DI394" s="389"/>
    </row>
    <row r="395" spans="1:113" ht="1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  <c r="CR395" s="31"/>
      <c r="CS395" s="31"/>
      <c r="CT395" s="31"/>
      <c r="CU395" s="31"/>
      <c r="CV395" s="31"/>
      <c r="CW395" s="31"/>
      <c r="CX395" s="31"/>
      <c r="CY395" s="31"/>
      <c r="CZ395" s="31"/>
      <c r="DA395" s="31"/>
      <c r="DB395" s="31"/>
      <c r="DC395" s="31"/>
      <c r="DD395" s="31"/>
      <c r="DE395" s="31"/>
      <c r="DF395" s="31"/>
      <c r="DG395" s="31"/>
      <c r="DH395" s="31"/>
      <c r="DI395" s="31"/>
    </row>
    <row r="396" spans="1:113" ht="15">
      <c r="A396" s="768" t="s">
        <v>165</v>
      </c>
      <c r="B396" s="769"/>
      <c r="C396" s="769"/>
      <c r="D396" s="770"/>
      <c r="E396" s="768" t="s">
        <v>255</v>
      </c>
      <c r="F396" s="769"/>
      <c r="G396" s="769"/>
      <c r="H396" s="769"/>
      <c r="I396" s="769"/>
      <c r="J396" s="769"/>
      <c r="K396" s="769"/>
      <c r="L396" s="769"/>
      <c r="M396" s="769"/>
      <c r="N396" s="769"/>
      <c r="O396" s="769"/>
      <c r="P396" s="769"/>
      <c r="Q396" s="769"/>
      <c r="R396" s="769"/>
      <c r="S396" s="769"/>
      <c r="T396" s="770"/>
      <c r="U396" s="768" t="s">
        <v>256</v>
      </c>
      <c r="V396" s="769"/>
      <c r="W396" s="769"/>
      <c r="X396" s="769"/>
      <c r="Y396" s="769"/>
      <c r="Z396" s="769"/>
      <c r="AA396" s="769"/>
      <c r="AB396" s="769"/>
      <c r="AC396" s="769"/>
      <c r="AD396" s="769"/>
      <c r="AE396" s="769"/>
      <c r="AF396" s="770"/>
      <c r="AG396" s="791" t="s">
        <v>190</v>
      </c>
      <c r="AH396" s="841"/>
      <c r="AI396" s="841"/>
      <c r="AJ396" s="841"/>
      <c r="AK396" s="841"/>
      <c r="AL396" s="841"/>
      <c r="AM396" s="841"/>
      <c r="AN396" s="841"/>
      <c r="AO396" s="841"/>
      <c r="AP396" s="841"/>
      <c r="AQ396" s="841"/>
      <c r="AR396" s="841"/>
      <c r="AS396" s="841"/>
      <c r="AT396" s="841"/>
      <c r="AU396" s="841"/>
      <c r="AV396" s="841"/>
      <c r="AW396" s="841"/>
      <c r="AX396" s="841"/>
      <c r="AY396" s="841"/>
      <c r="AZ396" s="841"/>
      <c r="BA396" s="841"/>
      <c r="BB396" s="841"/>
      <c r="BC396" s="841"/>
      <c r="BD396" s="841"/>
      <c r="BE396" s="841"/>
      <c r="BF396" s="841"/>
      <c r="BG396" s="841"/>
      <c r="BH396" s="841"/>
      <c r="BI396" s="841"/>
      <c r="BJ396" s="841"/>
      <c r="BK396" s="841"/>
      <c r="BL396" s="841"/>
      <c r="BM396" s="841"/>
      <c r="BN396" s="841"/>
      <c r="BO396" s="841"/>
      <c r="BP396" s="841"/>
      <c r="BQ396" s="841"/>
      <c r="BR396" s="841"/>
      <c r="BS396" s="841"/>
      <c r="BT396" s="841"/>
      <c r="BU396" s="841"/>
      <c r="BV396" s="841"/>
      <c r="BW396" s="841"/>
      <c r="BX396" s="841"/>
      <c r="BY396" s="841"/>
      <c r="BZ396" s="841"/>
      <c r="CA396" s="841"/>
      <c r="CB396" s="841"/>
      <c r="CC396" s="841"/>
      <c r="CD396" s="841"/>
      <c r="CE396" s="841"/>
      <c r="CF396" s="841"/>
      <c r="CG396" s="841"/>
      <c r="CH396" s="841"/>
      <c r="CI396" s="841"/>
      <c r="CJ396" s="842"/>
      <c r="CK396" s="768" t="s">
        <v>257</v>
      </c>
      <c r="CL396" s="769"/>
      <c r="CM396" s="769"/>
      <c r="CN396" s="769"/>
      <c r="CO396" s="769"/>
      <c r="CP396" s="769"/>
      <c r="CQ396" s="769"/>
      <c r="CR396" s="769"/>
      <c r="CS396" s="769"/>
      <c r="CT396" s="769"/>
      <c r="CU396" s="770"/>
      <c r="CV396" s="768" t="s">
        <v>258</v>
      </c>
      <c r="CW396" s="769"/>
      <c r="CX396" s="769"/>
      <c r="CY396" s="769"/>
      <c r="CZ396" s="769"/>
      <c r="DA396" s="769"/>
      <c r="DB396" s="769"/>
      <c r="DC396" s="769"/>
      <c r="DD396" s="769"/>
      <c r="DE396" s="769"/>
      <c r="DF396" s="769"/>
      <c r="DG396" s="769"/>
      <c r="DH396" s="769"/>
      <c r="DI396" s="770"/>
    </row>
    <row r="397" spans="1:113" ht="15">
      <c r="A397" s="793" t="s">
        <v>167</v>
      </c>
      <c r="B397" s="794"/>
      <c r="C397" s="794"/>
      <c r="D397" s="795"/>
      <c r="E397" s="793" t="s">
        <v>259</v>
      </c>
      <c r="F397" s="794"/>
      <c r="G397" s="794"/>
      <c r="H397" s="794"/>
      <c r="I397" s="794"/>
      <c r="J397" s="794"/>
      <c r="K397" s="794"/>
      <c r="L397" s="794"/>
      <c r="M397" s="794"/>
      <c r="N397" s="794"/>
      <c r="O397" s="794"/>
      <c r="P397" s="794"/>
      <c r="Q397" s="794"/>
      <c r="R397" s="794"/>
      <c r="S397" s="794"/>
      <c r="T397" s="795"/>
      <c r="U397" s="793" t="s">
        <v>260</v>
      </c>
      <c r="V397" s="794"/>
      <c r="W397" s="794"/>
      <c r="X397" s="794"/>
      <c r="Y397" s="794"/>
      <c r="Z397" s="794"/>
      <c r="AA397" s="794"/>
      <c r="AB397" s="794"/>
      <c r="AC397" s="794"/>
      <c r="AD397" s="794"/>
      <c r="AE397" s="794"/>
      <c r="AF397" s="795"/>
      <c r="AG397" s="768" t="s">
        <v>192</v>
      </c>
      <c r="AH397" s="769"/>
      <c r="AI397" s="769"/>
      <c r="AJ397" s="769"/>
      <c r="AK397" s="769"/>
      <c r="AL397" s="769"/>
      <c r="AM397" s="769"/>
      <c r="AN397" s="769"/>
      <c r="AO397" s="769"/>
      <c r="AP397" s="769"/>
      <c r="AQ397" s="769"/>
      <c r="AR397" s="769"/>
      <c r="AS397" s="769"/>
      <c r="AT397" s="770"/>
      <c r="AU397" s="791" t="s">
        <v>30</v>
      </c>
      <c r="AV397" s="841"/>
      <c r="AW397" s="841"/>
      <c r="AX397" s="841"/>
      <c r="AY397" s="841"/>
      <c r="AZ397" s="841"/>
      <c r="BA397" s="841"/>
      <c r="BB397" s="841"/>
      <c r="BC397" s="841"/>
      <c r="BD397" s="841"/>
      <c r="BE397" s="841"/>
      <c r="BF397" s="841"/>
      <c r="BG397" s="841"/>
      <c r="BH397" s="841"/>
      <c r="BI397" s="841"/>
      <c r="BJ397" s="841"/>
      <c r="BK397" s="841"/>
      <c r="BL397" s="841"/>
      <c r="BM397" s="841"/>
      <c r="BN397" s="841"/>
      <c r="BO397" s="841"/>
      <c r="BP397" s="841"/>
      <c r="BQ397" s="841"/>
      <c r="BR397" s="841"/>
      <c r="BS397" s="841"/>
      <c r="BT397" s="841"/>
      <c r="BU397" s="841"/>
      <c r="BV397" s="841"/>
      <c r="BW397" s="841"/>
      <c r="BX397" s="841"/>
      <c r="BY397" s="841"/>
      <c r="BZ397" s="841"/>
      <c r="CA397" s="841"/>
      <c r="CB397" s="841"/>
      <c r="CC397" s="841"/>
      <c r="CD397" s="841"/>
      <c r="CE397" s="841"/>
      <c r="CF397" s="841"/>
      <c r="CG397" s="841"/>
      <c r="CH397" s="841"/>
      <c r="CI397" s="841"/>
      <c r="CJ397" s="842"/>
      <c r="CK397" s="793" t="s">
        <v>261</v>
      </c>
      <c r="CL397" s="794"/>
      <c r="CM397" s="794"/>
      <c r="CN397" s="794"/>
      <c r="CO397" s="794"/>
      <c r="CP397" s="794"/>
      <c r="CQ397" s="794"/>
      <c r="CR397" s="794"/>
      <c r="CS397" s="794"/>
      <c r="CT397" s="794"/>
      <c r="CU397" s="795"/>
      <c r="CV397" s="793" t="s">
        <v>262</v>
      </c>
      <c r="CW397" s="794"/>
      <c r="CX397" s="794"/>
      <c r="CY397" s="794"/>
      <c r="CZ397" s="794"/>
      <c r="DA397" s="794"/>
      <c r="DB397" s="794"/>
      <c r="DC397" s="794"/>
      <c r="DD397" s="794"/>
      <c r="DE397" s="794"/>
      <c r="DF397" s="794"/>
      <c r="DG397" s="794"/>
      <c r="DH397" s="794"/>
      <c r="DI397" s="795"/>
    </row>
    <row r="398" spans="1:113" ht="15">
      <c r="A398" s="793"/>
      <c r="B398" s="794"/>
      <c r="C398" s="794"/>
      <c r="D398" s="795"/>
      <c r="E398" s="793" t="s">
        <v>263</v>
      </c>
      <c r="F398" s="794"/>
      <c r="G398" s="794"/>
      <c r="H398" s="794"/>
      <c r="I398" s="794"/>
      <c r="J398" s="794"/>
      <c r="K398" s="794"/>
      <c r="L398" s="794"/>
      <c r="M398" s="794"/>
      <c r="N398" s="794"/>
      <c r="O398" s="794"/>
      <c r="P398" s="794"/>
      <c r="Q398" s="794"/>
      <c r="R398" s="794"/>
      <c r="S398" s="794"/>
      <c r="T398" s="795"/>
      <c r="U398" s="793" t="s">
        <v>264</v>
      </c>
      <c r="V398" s="794"/>
      <c r="W398" s="794"/>
      <c r="X398" s="794"/>
      <c r="Y398" s="794"/>
      <c r="Z398" s="794"/>
      <c r="AA398" s="794"/>
      <c r="AB398" s="794"/>
      <c r="AC398" s="794"/>
      <c r="AD398" s="794"/>
      <c r="AE398" s="794"/>
      <c r="AF398" s="795"/>
      <c r="AG398" s="793"/>
      <c r="AH398" s="794"/>
      <c r="AI398" s="794"/>
      <c r="AJ398" s="794"/>
      <c r="AK398" s="794"/>
      <c r="AL398" s="794"/>
      <c r="AM398" s="794"/>
      <c r="AN398" s="794"/>
      <c r="AO398" s="794"/>
      <c r="AP398" s="794"/>
      <c r="AQ398" s="794"/>
      <c r="AR398" s="794"/>
      <c r="AS398" s="794"/>
      <c r="AT398" s="795"/>
      <c r="AU398" s="768" t="s">
        <v>265</v>
      </c>
      <c r="AV398" s="769"/>
      <c r="AW398" s="769"/>
      <c r="AX398" s="769"/>
      <c r="AY398" s="769"/>
      <c r="AZ398" s="769"/>
      <c r="BA398" s="769"/>
      <c r="BB398" s="769"/>
      <c r="BC398" s="769"/>
      <c r="BD398" s="769"/>
      <c r="BE398" s="769"/>
      <c r="BF398" s="769"/>
      <c r="BG398" s="769"/>
      <c r="BH398" s="770"/>
      <c r="BI398" s="768" t="s">
        <v>266</v>
      </c>
      <c r="BJ398" s="769"/>
      <c r="BK398" s="769"/>
      <c r="BL398" s="769"/>
      <c r="BM398" s="769"/>
      <c r="BN398" s="769"/>
      <c r="BO398" s="769"/>
      <c r="BP398" s="769"/>
      <c r="BQ398" s="769"/>
      <c r="BR398" s="769"/>
      <c r="BS398" s="769"/>
      <c r="BT398" s="769"/>
      <c r="BU398" s="769"/>
      <c r="BV398" s="770"/>
      <c r="BW398" s="768" t="s">
        <v>266</v>
      </c>
      <c r="BX398" s="769"/>
      <c r="BY398" s="769"/>
      <c r="BZ398" s="769"/>
      <c r="CA398" s="769"/>
      <c r="CB398" s="769"/>
      <c r="CC398" s="769"/>
      <c r="CD398" s="769"/>
      <c r="CE398" s="769"/>
      <c r="CF398" s="769"/>
      <c r="CG398" s="769"/>
      <c r="CH398" s="769"/>
      <c r="CI398" s="769"/>
      <c r="CJ398" s="770"/>
      <c r="CK398" s="793" t="s">
        <v>267</v>
      </c>
      <c r="CL398" s="794"/>
      <c r="CM398" s="794"/>
      <c r="CN398" s="794"/>
      <c r="CO398" s="794"/>
      <c r="CP398" s="794"/>
      <c r="CQ398" s="794"/>
      <c r="CR398" s="794"/>
      <c r="CS398" s="794"/>
      <c r="CT398" s="794"/>
      <c r="CU398" s="795"/>
      <c r="CV398" s="1025"/>
      <c r="CW398" s="1026"/>
      <c r="CX398" s="1026"/>
      <c r="CY398" s="1026"/>
      <c r="CZ398" s="1026"/>
      <c r="DA398" s="1026"/>
      <c r="DB398" s="1026"/>
      <c r="DC398" s="1026"/>
      <c r="DD398" s="1026"/>
      <c r="DE398" s="1026"/>
      <c r="DF398" s="1026"/>
      <c r="DG398" s="1026"/>
      <c r="DH398" s="1026"/>
      <c r="DI398" s="1027"/>
    </row>
    <row r="399" spans="1:113" ht="15">
      <c r="A399" s="793"/>
      <c r="B399" s="794"/>
      <c r="C399" s="794"/>
      <c r="D399" s="795"/>
      <c r="E399" s="793"/>
      <c r="F399" s="794"/>
      <c r="G399" s="794"/>
      <c r="H399" s="794"/>
      <c r="I399" s="794"/>
      <c r="J399" s="794"/>
      <c r="K399" s="794"/>
      <c r="L399" s="794"/>
      <c r="M399" s="794"/>
      <c r="N399" s="794"/>
      <c r="O399" s="794"/>
      <c r="P399" s="794"/>
      <c r="Q399" s="794"/>
      <c r="R399" s="794"/>
      <c r="S399" s="794"/>
      <c r="T399" s="795"/>
      <c r="U399" s="793"/>
      <c r="V399" s="794"/>
      <c r="W399" s="794"/>
      <c r="X399" s="794"/>
      <c r="Y399" s="794"/>
      <c r="Z399" s="794"/>
      <c r="AA399" s="794"/>
      <c r="AB399" s="794"/>
      <c r="AC399" s="794"/>
      <c r="AD399" s="794"/>
      <c r="AE399" s="794"/>
      <c r="AF399" s="795"/>
      <c r="AG399" s="793"/>
      <c r="AH399" s="794"/>
      <c r="AI399" s="794"/>
      <c r="AJ399" s="794"/>
      <c r="AK399" s="794"/>
      <c r="AL399" s="794"/>
      <c r="AM399" s="794"/>
      <c r="AN399" s="794"/>
      <c r="AO399" s="794"/>
      <c r="AP399" s="794"/>
      <c r="AQ399" s="794"/>
      <c r="AR399" s="794"/>
      <c r="AS399" s="794"/>
      <c r="AT399" s="795"/>
      <c r="AU399" s="793" t="s">
        <v>267</v>
      </c>
      <c r="AV399" s="794"/>
      <c r="AW399" s="794"/>
      <c r="AX399" s="794"/>
      <c r="AY399" s="794"/>
      <c r="AZ399" s="794"/>
      <c r="BA399" s="794"/>
      <c r="BB399" s="794"/>
      <c r="BC399" s="794"/>
      <c r="BD399" s="794"/>
      <c r="BE399" s="794"/>
      <c r="BF399" s="794"/>
      <c r="BG399" s="794"/>
      <c r="BH399" s="795"/>
      <c r="BI399" s="1022" t="s">
        <v>268</v>
      </c>
      <c r="BJ399" s="1023"/>
      <c r="BK399" s="1023"/>
      <c r="BL399" s="1023"/>
      <c r="BM399" s="1023"/>
      <c r="BN399" s="1023"/>
      <c r="BO399" s="1023"/>
      <c r="BP399" s="1023"/>
      <c r="BQ399" s="1023"/>
      <c r="BR399" s="1023"/>
      <c r="BS399" s="1023"/>
      <c r="BT399" s="1023"/>
      <c r="BU399" s="1023"/>
      <c r="BV399" s="1024"/>
      <c r="BW399" s="1022" t="s">
        <v>269</v>
      </c>
      <c r="BX399" s="1023"/>
      <c r="BY399" s="1023"/>
      <c r="BZ399" s="1023"/>
      <c r="CA399" s="1023"/>
      <c r="CB399" s="1023"/>
      <c r="CC399" s="1023"/>
      <c r="CD399" s="1023"/>
      <c r="CE399" s="1023"/>
      <c r="CF399" s="1023"/>
      <c r="CG399" s="1023"/>
      <c r="CH399" s="1023"/>
      <c r="CI399" s="1023"/>
      <c r="CJ399" s="1024"/>
      <c r="CK399" s="793" t="s">
        <v>270</v>
      </c>
      <c r="CL399" s="794"/>
      <c r="CM399" s="794"/>
      <c r="CN399" s="794"/>
      <c r="CO399" s="794"/>
      <c r="CP399" s="794"/>
      <c r="CQ399" s="794"/>
      <c r="CR399" s="794"/>
      <c r="CS399" s="794"/>
      <c r="CT399" s="794"/>
      <c r="CU399" s="795"/>
      <c r="CV399" s="1028"/>
      <c r="CW399" s="1029"/>
      <c r="CX399" s="1029"/>
      <c r="CY399" s="1029"/>
      <c r="CZ399" s="1029"/>
      <c r="DA399" s="1029"/>
      <c r="DB399" s="1029"/>
      <c r="DC399" s="1029"/>
      <c r="DD399" s="1029"/>
      <c r="DE399" s="1029"/>
      <c r="DF399" s="1029"/>
      <c r="DG399" s="1029"/>
      <c r="DH399" s="1029"/>
      <c r="DI399" s="1030"/>
    </row>
    <row r="400" spans="1:113" ht="15">
      <c r="A400" s="793"/>
      <c r="B400" s="794"/>
      <c r="C400" s="794"/>
      <c r="D400" s="795"/>
      <c r="E400" s="793"/>
      <c r="F400" s="794"/>
      <c r="G400" s="794"/>
      <c r="H400" s="794"/>
      <c r="I400" s="794"/>
      <c r="J400" s="794"/>
      <c r="K400" s="794"/>
      <c r="L400" s="794"/>
      <c r="M400" s="794"/>
      <c r="N400" s="794"/>
      <c r="O400" s="794"/>
      <c r="P400" s="794"/>
      <c r="Q400" s="794"/>
      <c r="R400" s="794"/>
      <c r="S400" s="794"/>
      <c r="T400" s="795"/>
      <c r="U400" s="793"/>
      <c r="V400" s="794"/>
      <c r="W400" s="794"/>
      <c r="X400" s="794"/>
      <c r="Y400" s="794"/>
      <c r="Z400" s="794"/>
      <c r="AA400" s="794"/>
      <c r="AB400" s="794"/>
      <c r="AC400" s="794"/>
      <c r="AD400" s="794"/>
      <c r="AE400" s="794"/>
      <c r="AF400" s="795"/>
      <c r="AG400" s="793"/>
      <c r="AH400" s="794"/>
      <c r="AI400" s="794"/>
      <c r="AJ400" s="794"/>
      <c r="AK400" s="794"/>
      <c r="AL400" s="794"/>
      <c r="AM400" s="794"/>
      <c r="AN400" s="794"/>
      <c r="AO400" s="794"/>
      <c r="AP400" s="794"/>
      <c r="AQ400" s="794"/>
      <c r="AR400" s="794"/>
      <c r="AS400" s="794"/>
      <c r="AT400" s="795"/>
      <c r="AU400" s="793" t="s">
        <v>271</v>
      </c>
      <c r="AV400" s="794"/>
      <c r="AW400" s="794"/>
      <c r="AX400" s="794"/>
      <c r="AY400" s="794"/>
      <c r="AZ400" s="794"/>
      <c r="BA400" s="794"/>
      <c r="BB400" s="794"/>
      <c r="BC400" s="794"/>
      <c r="BD400" s="794"/>
      <c r="BE400" s="794"/>
      <c r="BF400" s="794"/>
      <c r="BG400" s="794"/>
      <c r="BH400" s="795"/>
      <c r="BI400" s="793" t="s">
        <v>272</v>
      </c>
      <c r="BJ400" s="794"/>
      <c r="BK400" s="794"/>
      <c r="BL400" s="794"/>
      <c r="BM400" s="794"/>
      <c r="BN400" s="794"/>
      <c r="BO400" s="794"/>
      <c r="BP400" s="794"/>
      <c r="BQ400" s="794"/>
      <c r="BR400" s="794"/>
      <c r="BS400" s="794"/>
      <c r="BT400" s="794"/>
      <c r="BU400" s="794"/>
      <c r="BV400" s="795"/>
      <c r="BW400" s="793" t="s">
        <v>272</v>
      </c>
      <c r="BX400" s="794"/>
      <c r="BY400" s="794"/>
      <c r="BZ400" s="794"/>
      <c r="CA400" s="794"/>
      <c r="CB400" s="794"/>
      <c r="CC400" s="794"/>
      <c r="CD400" s="794"/>
      <c r="CE400" s="794"/>
      <c r="CF400" s="794"/>
      <c r="CG400" s="794"/>
      <c r="CH400" s="794"/>
      <c r="CI400" s="794"/>
      <c r="CJ400" s="795"/>
      <c r="CK400" s="793"/>
      <c r="CL400" s="794"/>
      <c r="CM400" s="794"/>
      <c r="CN400" s="794"/>
      <c r="CO400" s="794"/>
      <c r="CP400" s="794"/>
      <c r="CQ400" s="794"/>
      <c r="CR400" s="794"/>
      <c r="CS400" s="794"/>
      <c r="CT400" s="794"/>
      <c r="CU400" s="795"/>
      <c r="CV400" s="1031"/>
      <c r="CW400" s="1032"/>
      <c r="CX400" s="1032"/>
      <c r="CY400" s="1032"/>
      <c r="CZ400" s="1032"/>
      <c r="DA400" s="1032"/>
      <c r="DB400" s="1032"/>
      <c r="DC400" s="1032"/>
      <c r="DD400" s="1032"/>
      <c r="DE400" s="1032"/>
      <c r="DF400" s="1032"/>
      <c r="DG400" s="1032"/>
      <c r="DH400" s="1032"/>
      <c r="DI400" s="1033"/>
    </row>
    <row r="401" spans="1:121" ht="15">
      <c r="A401" s="791">
        <v>1</v>
      </c>
      <c r="B401" s="841"/>
      <c r="C401" s="841"/>
      <c r="D401" s="842"/>
      <c r="E401" s="791">
        <v>2</v>
      </c>
      <c r="F401" s="841"/>
      <c r="G401" s="841"/>
      <c r="H401" s="841"/>
      <c r="I401" s="841"/>
      <c r="J401" s="841"/>
      <c r="K401" s="841"/>
      <c r="L401" s="841"/>
      <c r="M401" s="841"/>
      <c r="N401" s="841"/>
      <c r="O401" s="841"/>
      <c r="P401" s="841"/>
      <c r="Q401" s="841"/>
      <c r="R401" s="841"/>
      <c r="S401" s="841"/>
      <c r="T401" s="842"/>
      <c r="U401" s="791">
        <v>3</v>
      </c>
      <c r="V401" s="841"/>
      <c r="W401" s="841"/>
      <c r="X401" s="841"/>
      <c r="Y401" s="841"/>
      <c r="Z401" s="841"/>
      <c r="AA401" s="841"/>
      <c r="AB401" s="841"/>
      <c r="AC401" s="841"/>
      <c r="AD401" s="841"/>
      <c r="AE401" s="841"/>
      <c r="AF401" s="842"/>
      <c r="AG401" s="791">
        <v>4</v>
      </c>
      <c r="AH401" s="841"/>
      <c r="AI401" s="841"/>
      <c r="AJ401" s="841"/>
      <c r="AK401" s="841"/>
      <c r="AL401" s="841"/>
      <c r="AM401" s="841"/>
      <c r="AN401" s="841"/>
      <c r="AO401" s="841"/>
      <c r="AP401" s="841"/>
      <c r="AQ401" s="841"/>
      <c r="AR401" s="841"/>
      <c r="AS401" s="841"/>
      <c r="AT401" s="842"/>
      <c r="AU401" s="791">
        <v>5</v>
      </c>
      <c r="AV401" s="841"/>
      <c r="AW401" s="841"/>
      <c r="AX401" s="841"/>
      <c r="AY401" s="841"/>
      <c r="AZ401" s="841"/>
      <c r="BA401" s="841"/>
      <c r="BB401" s="841"/>
      <c r="BC401" s="841"/>
      <c r="BD401" s="841"/>
      <c r="BE401" s="841"/>
      <c r="BF401" s="841"/>
      <c r="BG401" s="841"/>
      <c r="BH401" s="842"/>
      <c r="BI401" s="791">
        <v>6</v>
      </c>
      <c r="BJ401" s="841"/>
      <c r="BK401" s="841"/>
      <c r="BL401" s="841"/>
      <c r="BM401" s="841"/>
      <c r="BN401" s="841"/>
      <c r="BO401" s="841"/>
      <c r="BP401" s="841"/>
      <c r="BQ401" s="841"/>
      <c r="BR401" s="841"/>
      <c r="BS401" s="841"/>
      <c r="BT401" s="841"/>
      <c r="BU401" s="841"/>
      <c r="BV401" s="842"/>
      <c r="BW401" s="791">
        <v>7</v>
      </c>
      <c r="BX401" s="841"/>
      <c r="BY401" s="841"/>
      <c r="BZ401" s="841"/>
      <c r="CA401" s="841"/>
      <c r="CB401" s="841"/>
      <c r="CC401" s="841"/>
      <c r="CD401" s="841"/>
      <c r="CE401" s="841"/>
      <c r="CF401" s="841"/>
      <c r="CG401" s="841"/>
      <c r="CH401" s="841"/>
      <c r="CI401" s="841"/>
      <c r="CJ401" s="842"/>
      <c r="CK401" s="791">
        <v>8</v>
      </c>
      <c r="CL401" s="841"/>
      <c r="CM401" s="841"/>
      <c r="CN401" s="841"/>
      <c r="CO401" s="841"/>
      <c r="CP401" s="841"/>
      <c r="CQ401" s="841"/>
      <c r="CR401" s="841"/>
      <c r="CS401" s="841"/>
      <c r="CT401" s="841"/>
      <c r="CU401" s="842"/>
      <c r="CV401" s="791">
        <v>8</v>
      </c>
      <c r="CW401" s="841"/>
      <c r="CX401" s="841"/>
      <c r="CY401" s="841"/>
      <c r="CZ401" s="841"/>
      <c r="DA401" s="841"/>
      <c r="DB401" s="841"/>
      <c r="DC401" s="841"/>
      <c r="DD401" s="841"/>
      <c r="DE401" s="841"/>
      <c r="DF401" s="841"/>
      <c r="DG401" s="841"/>
      <c r="DH401" s="841"/>
      <c r="DI401" s="842"/>
    </row>
    <row r="402" spans="1:121" ht="15">
      <c r="A402" s="854">
        <v>1</v>
      </c>
      <c r="B402" s="855"/>
      <c r="C402" s="855"/>
      <c r="D402" s="856"/>
      <c r="E402" s="1019"/>
      <c r="F402" s="1020"/>
      <c r="G402" s="1020"/>
      <c r="H402" s="1020"/>
      <c r="I402" s="1020"/>
      <c r="J402" s="1020"/>
      <c r="K402" s="1020"/>
      <c r="L402" s="1020"/>
      <c r="M402" s="1020"/>
      <c r="N402" s="1020"/>
      <c r="O402" s="1020"/>
      <c r="P402" s="1020"/>
      <c r="Q402" s="1020"/>
      <c r="R402" s="1020"/>
      <c r="S402" s="1020"/>
      <c r="T402" s="1021"/>
      <c r="U402" s="871"/>
      <c r="V402" s="872"/>
      <c r="W402" s="872"/>
      <c r="X402" s="872"/>
      <c r="Y402" s="872"/>
      <c r="Z402" s="872"/>
      <c r="AA402" s="872"/>
      <c r="AB402" s="872"/>
      <c r="AC402" s="872"/>
      <c r="AD402" s="872"/>
      <c r="AE402" s="872"/>
      <c r="AF402" s="873"/>
      <c r="AG402" s="1013">
        <f>AU402+BI402+BW402</f>
        <v>0</v>
      </c>
      <c r="AH402" s="1014"/>
      <c r="AI402" s="1014"/>
      <c r="AJ402" s="1014"/>
      <c r="AK402" s="1014"/>
      <c r="AL402" s="1014"/>
      <c r="AM402" s="1014"/>
      <c r="AN402" s="1014"/>
      <c r="AO402" s="1014"/>
      <c r="AP402" s="1014"/>
      <c r="AQ402" s="1014"/>
      <c r="AR402" s="1014"/>
      <c r="AS402" s="1014"/>
      <c r="AT402" s="1015"/>
      <c r="AU402" s="1013"/>
      <c r="AV402" s="1014"/>
      <c r="AW402" s="1014"/>
      <c r="AX402" s="1014"/>
      <c r="AY402" s="1014"/>
      <c r="AZ402" s="1014"/>
      <c r="BA402" s="1014"/>
      <c r="BB402" s="1014"/>
      <c r="BC402" s="1014"/>
      <c r="BD402" s="1014"/>
      <c r="BE402" s="1014"/>
      <c r="BF402" s="1014"/>
      <c r="BG402" s="1014"/>
      <c r="BH402" s="1015"/>
      <c r="BI402" s="1013">
        <v>0</v>
      </c>
      <c r="BJ402" s="1014"/>
      <c r="BK402" s="1014"/>
      <c r="BL402" s="1014"/>
      <c r="BM402" s="1014"/>
      <c r="BN402" s="1014"/>
      <c r="BO402" s="1014"/>
      <c r="BP402" s="1014"/>
      <c r="BQ402" s="1014"/>
      <c r="BR402" s="1014"/>
      <c r="BS402" s="1014"/>
      <c r="BT402" s="1014"/>
      <c r="BU402" s="1014"/>
      <c r="BV402" s="1015"/>
      <c r="BW402" s="1013">
        <v>0</v>
      </c>
      <c r="BX402" s="1014"/>
      <c r="BY402" s="1014"/>
      <c r="BZ402" s="1014"/>
      <c r="CA402" s="1014"/>
      <c r="CB402" s="1014"/>
      <c r="CC402" s="1014"/>
      <c r="CD402" s="1014"/>
      <c r="CE402" s="1014"/>
      <c r="CF402" s="1014"/>
      <c r="CG402" s="1014"/>
      <c r="CH402" s="1014"/>
      <c r="CI402" s="1014"/>
      <c r="CJ402" s="1015"/>
      <c r="CK402" s="1013">
        <v>0</v>
      </c>
      <c r="CL402" s="1014"/>
      <c r="CM402" s="1014"/>
      <c r="CN402" s="1014"/>
      <c r="CO402" s="1014"/>
      <c r="CP402" s="1014"/>
      <c r="CQ402" s="1014"/>
      <c r="CR402" s="1014"/>
      <c r="CS402" s="1014"/>
      <c r="CT402" s="1014"/>
      <c r="CU402" s="1015"/>
      <c r="CV402" s="1013">
        <v>184206.38</v>
      </c>
      <c r="CW402" s="1014"/>
      <c r="CX402" s="1014"/>
      <c r="CY402" s="1014"/>
      <c r="CZ402" s="1014"/>
      <c r="DA402" s="1014"/>
      <c r="DB402" s="1014"/>
      <c r="DC402" s="1014"/>
      <c r="DD402" s="1014"/>
      <c r="DE402" s="1014"/>
      <c r="DF402" s="1014"/>
      <c r="DG402" s="1014"/>
      <c r="DH402" s="1014"/>
      <c r="DI402" s="1015"/>
    </row>
    <row r="403" spans="1:121" ht="15">
      <c r="A403" s="871" t="s">
        <v>168</v>
      </c>
      <c r="B403" s="872"/>
      <c r="C403" s="872"/>
      <c r="D403" s="872"/>
      <c r="E403" s="872"/>
      <c r="F403" s="872"/>
      <c r="G403" s="872"/>
      <c r="H403" s="872"/>
      <c r="I403" s="872"/>
      <c r="J403" s="872"/>
      <c r="K403" s="872"/>
      <c r="L403" s="872"/>
      <c r="M403" s="872"/>
      <c r="N403" s="872"/>
      <c r="O403" s="872"/>
      <c r="P403" s="872"/>
      <c r="Q403" s="872"/>
      <c r="R403" s="872"/>
      <c r="S403" s="872"/>
      <c r="T403" s="873"/>
      <c r="U403" s="854" t="s">
        <v>5</v>
      </c>
      <c r="V403" s="855"/>
      <c r="W403" s="855"/>
      <c r="X403" s="855"/>
      <c r="Y403" s="855"/>
      <c r="Z403" s="855"/>
      <c r="AA403" s="855"/>
      <c r="AB403" s="855"/>
      <c r="AC403" s="855"/>
      <c r="AD403" s="855"/>
      <c r="AE403" s="855"/>
      <c r="AF403" s="856"/>
      <c r="AG403" s="871"/>
      <c r="AH403" s="872"/>
      <c r="AI403" s="872"/>
      <c r="AJ403" s="872"/>
      <c r="AK403" s="872"/>
      <c r="AL403" s="872"/>
      <c r="AM403" s="872"/>
      <c r="AN403" s="872"/>
      <c r="AO403" s="872"/>
      <c r="AP403" s="872"/>
      <c r="AQ403" s="872"/>
      <c r="AR403" s="872"/>
      <c r="AS403" s="872"/>
      <c r="AT403" s="873"/>
      <c r="AU403" s="854" t="s">
        <v>5</v>
      </c>
      <c r="AV403" s="855"/>
      <c r="AW403" s="855"/>
      <c r="AX403" s="855"/>
      <c r="AY403" s="855"/>
      <c r="AZ403" s="855"/>
      <c r="BA403" s="855"/>
      <c r="BB403" s="855"/>
      <c r="BC403" s="855"/>
      <c r="BD403" s="855"/>
      <c r="BE403" s="855"/>
      <c r="BF403" s="855"/>
      <c r="BG403" s="855"/>
      <c r="BH403" s="856"/>
      <c r="BI403" s="854" t="s">
        <v>5</v>
      </c>
      <c r="BJ403" s="855"/>
      <c r="BK403" s="855"/>
      <c r="BL403" s="855"/>
      <c r="BM403" s="855"/>
      <c r="BN403" s="855"/>
      <c r="BO403" s="855"/>
      <c r="BP403" s="855"/>
      <c r="BQ403" s="855"/>
      <c r="BR403" s="855"/>
      <c r="BS403" s="855"/>
      <c r="BT403" s="855"/>
      <c r="BU403" s="855"/>
      <c r="BV403" s="856"/>
      <c r="BW403" s="854" t="s">
        <v>5</v>
      </c>
      <c r="BX403" s="855"/>
      <c r="BY403" s="855"/>
      <c r="BZ403" s="855"/>
      <c r="CA403" s="855"/>
      <c r="CB403" s="855"/>
      <c r="CC403" s="855"/>
      <c r="CD403" s="855"/>
      <c r="CE403" s="855"/>
      <c r="CF403" s="855"/>
      <c r="CG403" s="855"/>
      <c r="CH403" s="855"/>
      <c r="CI403" s="855"/>
      <c r="CJ403" s="856"/>
      <c r="CK403" s="939" t="s">
        <v>5</v>
      </c>
      <c r="CL403" s="940"/>
      <c r="CM403" s="940"/>
      <c r="CN403" s="940"/>
      <c r="CO403" s="940"/>
      <c r="CP403" s="940"/>
      <c r="CQ403" s="940"/>
      <c r="CR403" s="940"/>
      <c r="CS403" s="940"/>
      <c r="CT403" s="940"/>
      <c r="CU403" s="941"/>
      <c r="CV403" s="1016">
        <f>CV402</f>
        <v>184206.38</v>
      </c>
      <c r="CW403" s="1017"/>
      <c r="CX403" s="1017"/>
      <c r="CY403" s="1017"/>
      <c r="CZ403" s="1017"/>
      <c r="DA403" s="1017"/>
      <c r="DB403" s="1017"/>
      <c r="DC403" s="1017"/>
      <c r="DD403" s="1017"/>
      <c r="DE403" s="1017"/>
      <c r="DF403" s="1017"/>
      <c r="DG403" s="1017"/>
      <c r="DH403" s="1017"/>
      <c r="DI403" s="1018"/>
    </row>
    <row r="404" spans="1:121" ht="1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58"/>
      <c r="CW404" s="58"/>
      <c r="CX404" s="58"/>
      <c r="CY404" s="58"/>
      <c r="CZ404" s="58"/>
      <c r="DA404" s="58"/>
      <c r="DB404" s="58"/>
      <c r="DC404" s="58"/>
      <c r="DD404" s="58"/>
      <c r="DE404" s="58"/>
      <c r="DF404" s="58"/>
      <c r="DG404" s="58"/>
      <c r="DH404" s="58"/>
      <c r="DI404" s="58"/>
    </row>
    <row r="405" spans="1:121" ht="14.25">
      <c r="A405" s="389" t="s">
        <v>567</v>
      </c>
      <c r="B405" s="389"/>
      <c r="C405" s="389"/>
      <c r="D405" s="389"/>
      <c r="E405" s="389"/>
      <c r="F405" s="389"/>
      <c r="G405" s="389"/>
      <c r="H405" s="389"/>
      <c r="I405" s="389"/>
      <c r="J405" s="389"/>
      <c r="K405" s="389"/>
      <c r="L405" s="389"/>
      <c r="M405" s="389"/>
      <c r="N405" s="389"/>
      <c r="O405" s="389"/>
      <c r="P405" s="389"/>
      <c r="Q405" s="389"/>
      <c r="R405" s="389"/>
      <c r="S405" s="389"/>
      <c r="T405" s="389"/>
      <c r="U405" s="389"/>
      <c r="V405" s="389"/>
      <c r="W405" s="389"/>
      <c r="X405" s="389"/>
      <c r="Y405" s="389"/>
      <c r="Z405" s="389"/>
      <c r="AA405" s="389"/>
      <c r="AB405" s="389"/>
      <c r="AC405" s="389"/>
      <c r="AD405" s="389"/>
      <c r="AE405" s="389"/>
      <c r="AF405" s="389"/>
      <c r="AG405" s="389"/>
      <c r="AH405" s="389"/>
      <c r="AI405" s="389"/>
      <c r="AJ405" s="389"/>
      <c r="AK405" s="389"/>
      <c r="AL405" s="389"/>
      <c r="AM405" s="389"/>
      <c r="AN405" s="389"/>
      <c r="AO405" s="389"/>
      <c r="AP405" s="389"/>
      <c r="AQ405" s="389"/>
      <c r="AR405" s="389"/>
      <c r="AS405" s="389"/>
      <c r="AT405" s="389"/>
      <c r="AU405" s="389"/>
      <c r="AV405" s="389"/>
      <c r="AW405" s="389"/>
      <c r="AX405" s="389"/>
      <c r="AY405" s="389"/>
      <c r="AZ405" s="389"/>
      <c r="BA405" s="389"/>
      <c r="BB405" s="389"/>
      <c r="BC405" s="389"/>
      <c r="BD405" s="389"/>
      <c r="BE405" s="389"/>
      <c r="BF405" s="389"/>
      <c r="BG405" s="389"/>
      <c r="BH405" s="389"/>
      <c r="BI405" s="389"/>
      <c r="BJ405" s="389"/>
      <c r="BK405" s="389"/>
      <c r="BL405" s="389"/>
      <c r="BM405" s="389"/>
      <c r="BN405" s="389"/>
      <c r="BO405" s="389"/>
      <c r="BP405" s="389"/>
      <c r="BQ405" s="389"/>
      <c r="BR405" s="389"/>
      <c r="BS405" s="389"/>
      <c r="BT405" s="389"/>
      <c r="BU405" s="389"/>
      <c r="BV405" s="389"/>
      <c r="BW405" s="389"/>
      <c r="BX405" s="389"/>
      <c r="BY405" s="389"/>
      <c r="BZ405" s="389"/>
      <c r="CA405" s="389"/>
      <c r="CB405" s="389"/>
      <c r="CC405" s="389"/>
      <c r="CD405" s="389"/>
      <c r="CE405" s="389"/>
      <c r="CF405" s="389"/>
      <c r="CG405" s="389"/>
      <c r="CH405" s="389"/>
      <c r="CI405" s="389"/>
      <c r="CJ405" s="389"/>
      <c r="CK405" s="389"/>
      <c r="CL405" s="389"/>
      <c r="CM405" s="389"/>
      <c r="CN405" s="389"/>
      <c r="CO405" s="389"/>
      <c r="CP405" s="389"/>
      <c r="CQ405" s="389"/>
      <c r="CR405" s="389"/>
      <c r="CS405" s="389"/>
      <c r="CT405" s="389"/>
      <c r="CU405" s="389"/>
      <c r="CV405" s="389"/>
      <c r="CW405" s="389"/>
      <c r="CX405" s="389"/>
      <c r="CY405" s="389"/>
      <c r="CZ405" s="389"/>
      <c r="DA405" s="389"/>
      <c r="DB405" s="389"/>
      <c r="DC405" s="389"/>
      <c r="DD405" s="389"/>
      <c r="DE405" s="389"/>
      <c r="DF405" s="389"/>
      <c r="DG405" s="389"/>
      <c r="DH405" s="389"/>
      <c r="DI405" s="389"/>
    </row>
    <row r="406" spans="1:121" ht="1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  <c r="CR406" s="31"/>
      <c r="CS406" s="31"/>
      <c r="CT406" s="31"/>
      <c r="CU406" s="31"/>
      <c r="CV406" s="31"/>
      <c r="CW406" s="31"/>
      <c r="CX406" s="31"/>
      <c r="CY406" s="31"/>
      <c r="CZ406" s="31"/>
      <c r="DA406" s="31"/>
      <c r="DB406" s="31"/>
      <c r="DC406" s="31"/>
      <c r="DD406" s="31"/>
      <c r="DE406" s="31"/>
      <c r="DF406" s="31"/>
      <c r="DG406" s="31"/>
      <c r="DH406" s="31"/>
      <c r="DI406" s="31"/>
    </row>
    <row r="407" spans="1:121" ht="15">
      <c r="A407" s="768" t="s">
        <v>165</v>
      </c>
      <c r="B407" s="769"/>
      <c r="C407" s="769"/>
      <c r="D407" s="770"/>
      <c r="E407" s="768" t="s">
        <v>255</v>
      </c>
      <c r="F407" s="769"/>
      <c r="G407" s="769"/>
      <c r="H407" s="769"/>
      <c r="I407" s="769"/>
      <c r="J407" s="769"/>
      <c r="K407" s="769"/>
      <c r="L407" s="769"/>
      <c r="M407" s="769"/>
      <c r="N407" s="769"/>
      <c r="O407" s="769"/>
      <c r="P407" s="769"/>
      <c r="Q407" s="769"/>
      <c r="R407" s="769"/>
      <c r="S407" s="769"/>
      <c r="T407" s="770"/>
      <c r="U407" s="768" t="s">
        <v>256</v>
      </c>
      <c r="V407" s="769"/>
      <c r="W407" s="769"/>
      <c r="X407" s="769"/>
      <c r="Y407" s="769"/>
      <c r="Z407" s="769"/>
      <c r="AA407" s="769"/>
      <c r="AB407" s="769"/>
      <c r="AC407" s="769"/>
      <c r="AD407" s="769"/>
      <c r="AE407" s="769"/>
      <c r="AF407" s="770"/>
      <c r="AG407" s="791" t="s">
        <v>190</v>
      </c>
      <c r="AH407" s="841"/>
      <c r="AI407" s="841"/>
      <c r="AJ407" s="841"/>
      <c r="AK407" s="841"/>
      <c r="AL407" s="841"/>
      <c r="AM407" s="841"/>
      <c r="AN407" s="841"/>
      <c r="AO407" s="841"/>
      <c r="AP407" s="841"/>
      <c r="AQ407" s="841"/>
      <c r="AR407" s="841"/>
      <c r="AS407" s="841"/>
      <c r="AT407" s="841"/>
      <c r="AU407" s="841"/>
      <c r="AV407" s="841"/>
      <c r="AW407" s="841"/>
      <c r="AX407" s="841"/>
      <c r="AY407" s="841"/>
      <c r="AZ407" s="841"/>
      <c r="BA407" s="841"/>
      <c r="BB407" s="841"/>
      <c r="BC407" s="841"/>
      <c r="BD407" s="841"/>
      <c r="BE407" s="841"/>
      <c r="BF407" s="841"/>
      <c r="BG407" s="841"/>
      <c r="BH407" s="841"/>
      <c r="BI407" s="841"/>
      <c r="BJ407" s="841"/>
      <c r="BK407" s="841"/>
      <c r="BL407" s="841"/>
      <c r="BM407" s="841"/>
      <c r="BN407" s="841"/>
      <c r="BO407" s="841"/>
      <c r="BP407" s="841"/>
      <c r="BQ407" s="841"/>
      <c r="BR407" s="841"/>
      <c r="BS407" s="841"/>
      <c r="BT407" s="841"/>
      <c r="BU407" s="841"/>
      <c r="BV407" s="841"/>
      <c r="BW407" s="841"/>
      <c r="BX407" s="841"/>
      <c r="BY407" s="841"/>
      <c r="BZ407" s="841"/>
      <c r="CA407" s="841"/>
      <c r="CB407" s="841"/>
      <c r="CC407" s="841"/>
      <c r="CD407" s="841"/>
      <c r="CE407" s="841"/>
      <c r="CF407" s="841"/>
      <c r="CG407" s="841"/>
      <c r="CH407" s="841"/>
      <c r="CI407" s="841"/>
      <c r="CJ407" s="842"/>
      <c r="CK407" s="768" t="s">
        <v>257</v>
      </c>
      <c r="CL407" s="769"/>
      <c r="CM407" s="769"/>
      <c r="CN407" s="769"/>
      <c r="CO407" s="769"/>
      <c r="CP407" s="769"/>
      <c r="CQ407" s="769"/>
      <c r="CR407" s="769"/>
      <c r="CS407" s="769"/>
      <c r="CT407" s="769"/>
      <c r="CU407" s="770"/>
      <c r="CV407" s="768" t="s">
        <v>258</v>
      </c>
      <c r="CW407" s="769"/>
      <c r="CX407" s="769"/>
      <c r="CY407" s="769"/>
      <c r="CZ407" s="769"/>
      <c r="DA407" s="769"/>
      <c r="DB407" s="769"/>
      <c r="DC407" s="769"/>
      <c r="DD407" s="769"/>
      <c r="DE407" s="769"/>
      <c r="DF407" s="769"/>
      <c r="DG407" s="769"/>
      <c r="DH407" s="769"/>
      <c r="DI407" s="770"/>
    </row>
    <row r="408" spans="1:121" ht="15">
      <c r="A408" s="793" t="s">
        <v>167</v>
      </c>
      <c r="B408" s="794"/>
      <c r="C408" s="794"/>
      <c r="D408" s="795"/>
      <c r="E408" s="793" t="s">
        <v>259</v>
      </c>
      <c r="F408" s="794"/>
      <c r="G408" s="794"/>
      <c r="H408" s="794"/>
      <c r="I408" s="794"/>
      <c r="J408" s="794"/>
      <c r="K408" s="794"/>
      <c r="L408" s="794"/>
      <c r="M408" s="794"/>
      <c r="N408" s="794"/>
      <c r="O408" s="794"/>
      <c r="P408" s="794"/>
      <c r="Q408" s="794"/>
      <c r="R408" s="794"/>
      <c r="S408" s="794"/>
      <c r="T408" s="795"/>
      <c r="U408" s="793" t="s">
        <v>260</v>
      </c>
      <c r="V408" s="794"/>
      <c r="W408" s="794"/>
      <c r="X408" s="794"/>
      <c r="Y408" s="794"/>
      <c r="Z408" s="794"/>
      <c r="AA408" s="794"/>
      <c r="AB408" s="794"/>
      <c r="AC408" s="794"/>
      <c r="AD408" s="794"/>
      <c r="AE408" s="794"/>
      <c r="AF408" s="795"/>
      <c r="AG408" s="768" t="s">
        <v>192</v>
      </c>
      <c r="AH408" s="769"/>
      <c r="AI408" s="769"/>
      <c r="AJ408" s="769"/>
      <c r="AK408" s="769"/>
      <c r="AL408" s="769"/>
      <c r="AM408" s="769"/>
      <c r="AN408" s="769"/>
      <c r="AO408" s="769"/>
      <c r="AP408" s="769"/>
      <c r="AQ408" s="769"/>
      <c r="AR408" s="769"/>
      <c r="AS408" s="769"/>
      <c r="AT408" s="770"/>
      <c r="AU408" s="791" t="s">
        <v>30</v>
      </c>
      <c r="AV408" s="841"/>
      <c r="AW408" s="841"/>
      <c r="AX408" s="841"/>
      <c r="AY408" s="841"/>
      <c r="AZ408" s="841"/>
      <c r="BA408" s="841"/>
      <c r="BB408" s="841"/>
      <c r="BC408" s="841"/>
      <c r="BD408" s="841"/>
      <c r="BE408" s="841"/>
      <c r="BF408" s="841"/>
      <c r="BG408" s="841"/>
      <c r="BH408" s="841"/>
      <c r="BI408" s="841"/>
      <c r="BJ408" s="841"/>
      <c r="BK408" s="841"/>
      <c r="BL408" s="841"/>
      <c r="BM408" s="841"/>
      <c r="BN408" s="841"/>
      <c r="BO408" s="841"/>
      <c r="BP408" s="841"/>
      <c r="BQ408" s="841"/>
      <c r="BR408" s="841"/>
      <c r="BS408" s="841"/>
      <c r="BT408" s="841"/>
      <c r="BU408" s="841"/>
      <c r="BV408" s="841"/>
      <c r="BW408" s="841"/>
      <c r="BX408" s="841"/>
      <c r="BY408" s="841"/>
      <c r="BZ408" s="841"/>
      <c r="CA408" s="841"/>
      <c r="CB408" s="841"/>
      <c r="CC408" s="841"/>
      <c r="CD408" s="841"/>
      <c r="CE408" s="841"/>
      <c r="CF408" s="841"/>
      <c r="CG408" s="841"/>
      <c r="CH408" s="841"/>
      <c r="CI408" s="841"/>
      <c r="CJ408" s="842"/>
      <c r="CK408" s="793" t="s">
        <v>261</v>
      </c>
      <c r="CL408" s="794"/>
      <c r="CM408" s="794"/>
      <c r="CN408" s="794"/>
      <c r="CO408" s="794"/>
      <c r="CP408" s="794"/>
      <c r="CQ408" s="794"/>
      <c r="CR408" s="794"/>
      <c r="CS408" s="794"/>
      <c r="CT408" s="794"/>
      <c r="CU408" s="795"/>
      <c r="CV408" s="793" t="s">
        <v>262</v>
      </c>
      <c r="CW408" s="794"/>
      <c r="CX408" s="794"/>
      <c r="CY408" s="794"/>
      <c r="CZ408" s="794"/>
      <c r="DA408" s="794"/>
      <c r="DB408" s="794"/>
      <c r="DC408" s="794"/>
      <c r="DD408" s="794"/>
      <c r="DE408" s="794"/>
      <c r="DF408" s="794"/>
      <c r="DG408" s="794"/>
      <c r="DH408" s="794"/>
      <c r="DI408" s="795"/>
    </row>
    <row r="409" spans="1:121" ht="15">
      <c r="A409" s="793"/>
      <c r="B409" s="794"/>
      <c r="C409" s="794"/>
      <c r="D409" s="795"/>
      <c r="E409" s="793" t="s">
        <v>263</v>
      </c>
      <c r="F409" s="794"/>
      <c r="G409" s="794"/>
      <c r="H409" s="794"/>
      <c r="I409" s="794"/>
      <c r="J409" s="794"/>
      <c r="K409" s="794"/>
      <c r="L409" s="794"/>
      <c r="M409" s="794"/>
      <c r="N409" s="794"/>
      <c r="O409" s="794"/>
      <c r="P409" s="794"/>
      <c r="Q409" s="794"/>
      <c r="R409" s="794"/>
      <c r="S409" s="794"/>
      <c r="T409" s="795"/>
      <c r="U409" s="793" t="s">
        <v>264</v>
      </c>
      <c r="V409" s="794"/>
      <c r="W409" s="794"/>
      <c r="X409" s="794"/>
      <c r="Y409" s="794"/>
      <c r="Z409" s="794"/>
      <c r="AA409" s="794"/>
      <c r="AB409" s="794"/>
      <c r="AC409" s="794"/>
      <c r="AD409" s="794"/>
      <c r="AE409" s="794"/>
      <c r="AF409" s="795"/>
      <c r="AG409" s="793"/>
      <c r="AH409" s="794"/>
      <c r="AI409" s="794"/>
      <c r="AJ409" s="794"/>
      <c r="AK409" s="794"/>
      <c r="AL409" s="794"/>
      <c r="AM409" s="794"/>
      <c r="AN409" s="794"/>
      <c r="AO409" s="794"/>
      <c r="AP409" s="794"/>
      <c r="AQ409" s="794"/>
      <c r="AR409" s="794"/>
      <c r="AS409" s="794"/>
      <c r="AT409" s="795"/>
      <c r="AU409" s="768" t="s">
        <v>265</v>
      </c>
      <c r="AV409" s="769"/>
      <c r="AW409" s="769"/>
      <c r="AX409" s="769"/>
      <c r="AY409" s="769"/>
      <c r="AZ409" s="769"/>
      <c r="BA409" s="769"/>
      <c r="BB409" s="769"/>
      <c r="BC409" s="769"/>
      <c r="BD409" s="769"/>
      <c r="BE409" s="769"/>
      <c r="BF409" s="769"/>
      <c r="BG409" s="769"/>
      <c r="BH409" s="770"/>
      <c r="BI409" s="768" t="s">
        <v>266</v>
      </c>
      <c r="BJ409" s="769"/>
      <c r="BK409" s="769"/>
      <c r="BL409" s="769"/>
      <c r="BM409" s="769"/>
      <c r="BN409" s="769"/>
      <c r="BO409" s="769"/>
      <c r="BP409" s="769"/>
      <c r="BQ409" s="769"/>
      <c r="BR409" s="769"/>
      <c r="BS409" s="769"/>
      <c r="BT409" s="769"/>
      <c r="BU409" s="769"/>
      <c r="BV409" s="770"/>
      <c r="BW409" s="768" t="s">
        <v>266</v>
      </c>
      <c r="BX409" s="769"/>
      <c r="BY409" s="769"/>
      <c r="BZ409" s="769"/>
      <c r="CA409" s="769"/>
      <c r="CB409" s="769"/>
      <c r="CC409" s="769"/>
      <c r="CD409" s="769"/>
      <c r="CE409" s="769"/>
      <c r="CF409" s="769"/>
      <c r="CG409" s="769"/>
      <c r="CH409" s="769"/>
      <c r="CI409" s="769"/>
      <c r="CJ409" s="770"/>
      <c r="CK409" s="793" t="s">
        <v>267</v>
      </c>
      <c r="CL409" s="794"/>
      <c r="CM409" s="794"/>
      <c r="CN409" s="794"/>
      <c r="CO409" s="794"/>
      <c r="CP409" s="794"/>
      <c r="CQ409" s="794"/>
      <c r="CR409" s="794"/>
      <c r="CS409" s="794"/>
      <c r="CT409" s="794"/>
      <c r="CU409" s="795"/>
      <c r="CV409" s="1025"/>
      <c r="CW409" s="1026"/>
      <c r="CX409" s="1026"/>
      <c r="CY409" s="1026"/>
      <c r="CZ409" s="1026"/>
      <c r="DA409" s="1026"/>
      <c r="DB409" s="1026"/>
      <c r="DC409" s="1026"/>
      <c r="DD409" s="1026"/>
      <c r="DE409" s="1026"/>
      <c r="DF409" s="1026"/>
      <c r="DG409" s="1026"/>
      <c r="DH409" s="1026"/>
      <c r="DI409" s="1027"/>
    </row>
    <row r="410" spans="1:121" ht="15">
      <c r="A410" s="793"/>
      <c r="B410" s="794"/>
      <c r="C410" s="794"/>
      <c r="D410" s="795"/>
      <c r="E410" s="793"/>
      <c r="F410" s="794"/>
      <c r="G410" s="794"/>
      <c r="H410" s="794"/>
      <c r="I410" s="794"/>
      <c r="J410" s="794"/>
      <c r="K410" s="794"/>
      <c r="L410" s="794"/>
      <c r="M410" s="794"/>
      <c r="N410" s="794"/>
      <c r="O410" s="794"/>
      <c r="P410" s="794"/>
      <c r="Q410" s="794"/>
      <c r="R410" s="794"/>
      <c r="S410" s="794"/>
      <c r="T410" s="795"/>
      <c r="U410" s="793"/>
      <c r="V410" s="794"/>
      <c r="W410" s="794"/>
      <c r="X410" s="794"/>
      <c r="Y410" s="794"/>
      <c r="Z410" s="794"/>
      <c r="AA410" s="794"/>
      <c r="AB410" s="794"/>
      <c r="AC410" s="794"/>
      <c r="AD410" s="794"/>
      <c r="AE410" s="794"/>
      <c r="AF410" s="795"/>
      <c r="AG410" s="793"/>
      <c r="AH410" s="794"/>
      <c r="AI410" s="794"/>
      <c r="AJ410" s="794"/>
      <c r="AK410" s="794"/>
      <c r="AL410" s="794"/>
      <c r="AM410" s="794"/>
      <c r="AN410" s="794"/>
      <c r="AO410" s="794"/>
      <c r="AP410" s="794"/>
      <c r="AQ410" s="794"/>
      <c r="AR410" s="794"/>
      <c r="AS410" s="794"/>
      <c r="AT410" s="795"/>
      <c r="AU410" s="793" t="s">
        <v>267</v>
      </c>
      <c r="AV410" s="794"/>
      <c r="AW410" s="794"/>
      <c r="AX410" s="794"/>
      <c r="AY410" s="794"/>
      <c r="AZ410" s="794"/>
      <c r="BA410" s="794"/>
      <c r="BB410" s="794"/>
      <c r="BC410" s="794"/>
      <c r="BD410" s="794"/>
      <c r="BE410" s="794"/>
      <c r="BF410" s="794"/>
      <c r="BG410" s="794"/>
      <c r="BH410" s="795"/>
      <c r="BI410" s="1022" t="s">
        <v>268</v>
      </c>
      <c r="BJ410" s="1023"/>
      <c r="BK410" s="1023"/>
      <c r="BL410" s="1023"/>
      <c r="BM410" s="1023"/>
      <c r="BN410" s="1023"/>
      <c r="BO410" s="1023"/>
      <c r="BP410" s="1023"/>
      <c r="BQ410" s="1023"/>
      <c r="BR410" s="1023"/>
      <c r="BS410" s="1023"/>
      <c r="BT410" s="1023"/>
      <c r="BU410" s="1023"/>
      <c r="BV410" s="1024"/>
      <c r="BW410" s="1022" t="s">
        <v>269</v>
      </c>
      <c r="BX410" s="1023"/>
      <c r="BY410" s="1023"/>
      <c r="BZ410" s="1023"/>
      <c r="CA410" s="1023"/>
      <c r="CB410" s="1023"/>
      <c r="CC410" s="1023"/>
      <c r="CD410" s="1023"/>
      <c r="CE410" s="1023"/>
      <c r="CF410" s="1023"/>
      <c r="CG410" s="1023"/>
      <c r="CH410" s="1023"/>
      <c r="CI410" s="1023"/>
      <c r="CJ410" s="1024"/>
      <c r="CK410" s="793" t="s">
        <v>270</v>
      </c>
      <c r="CL410" s="794"/>
      <c r="CM410" s="794"/>
      <c r="CN410" s="794"/>
      <c r="CO410" s="794"/>
      <c r="CP410" s="794"/>
      <c r="CQ410" s="794"/>
      <c r="CR410" s="794"/>
      <c r="CS410" s="794"/>
      <c r="CT410" s="794"/>
      <c r="CU410" s="795"/>
      <c r="CV410" s="1028"/>
      <c r="CW410" s="1029"/>
      <c r="CX410" s="1029"/>
      <c r="CY410" s="1029"/>
      <c r="CZ410" s="1029"/>
      <c r="DA410" s="1029"/>
      <c r="DB410" s="1029"/>
      <c r="DC410" s="1029"/>
      <c r="DD410" s="1029"/>
      <c r="DE410" s="1029"/>
      <c r="DF410" s="1029"/>
      <c r="DG410" s="1029"/>
      <c r="DH410" s="1029"/>
      <c r="DI410" s="1030"/>
    </row>
    <row r="411" spans="1:121" ht="15">
      <c r="A411" s="793"/>
      <c r="B411" s="794"/>
      <c r="C411" s="794"/>
      <c r="D411" s="795"/>
      <c r="E411" s="793"/>
      <c r="F411" s="794"/>
      <c r="G411" s="794"/>
      <c r="H411" s="794"/>
      <c r="I411" s="794"/>
      <c r="J411" s="794"/>
      <c r="K411" s="794"/>
      <c r="L411" s="794"/>
      <c r="M411" s="794"/>
      <c r="N411" s="794"/>
      <c r="O411" s="794"/>
      <c r="P411" s="794"/>
      <c r="Q411" s="794"/>
      <c r="R411" s="794"/>
      <c r="S411" s="794"/>
      <c r="T411" s="795"/>
      <c r="U411" s="793"/>
      <c r="V411" s="794"/>
      <c r="W411" s="794"/>
      <c r="X411" s="794"/>
      <c r="Y411" s="794"/>
      <c r="Z411" s="794"/>
      <c r="AA411" s="794"/>
      <c r="AB411" s="794"/>
      <c r="AC411" s="794"/>
      <c r="AD411" s="794"/>
      <c r="AE411" s="794"/>
      <c r="AF411" s="795"/>
      <c r="AG411" s="793"/>
      <c r="AH411" s="794"/>
      <c r="AI411" s="794"/>
      <c r="AJ411" s="794"/>
      <c r="AK411" s="794"/>
      <c r="AL411" s="794"/>
      <c r="AM411" s="794"/>
      <c r="AN411" s="794"/>
      <c r="AO411" s="794"/>
      <c r="AP411" s="794"/>
      <c r="AQ411" s="794"/>
      <c r="AR411" s="794"/>
      <c r="AS411" s="794"/>
      <c r="AT411" s="795"/>
      <c r="AU411" s="793" t="s">
        <v>271</v>
      </c>
      <c r="AV411" s="794"/>
      <c r="AW411" s="794"/>
      <c r="AX411" s="794"/>
      <c r="AY411" s="794"/>
      <c r="AZ411" s="794"/>
      <c r="BA411" s="794"/>
      <c r="BB411" s="794"/>
      <c r="BC411" s="794"/>
      <c r="BD411" s="794"/>
      <c r="BE411" s="794"/>
      <c r="BF411" s="794"/>
      <c r="BG411" s="794"/>
      <c r="BH411" s="795"/>
      <c r="BI411" s="793" t="s">
        <v>272</v>
      </c>
      <c r="BJ411" s="794"/>
      <c r="BK411" s="794"/>
      <c r="BL411" s="794"/>
      <c r="BM411" s="794"/>
      <c r="BN411" s="794"/>
      <c r="BO411" s="794"/>
      <c r="BP411" s="794"/>
      <c r="BQ411" s="794"/>
      <c r="BR411" s="794"/>
      <c r="BS411" s="794"/>
      <c r="BT411" s="794"/>
      <c r="BU411" s="794"/>
      <c r="BV411" s="795"/>
      <c r="BW411" s="793" t="s">
        <v>272</v>
      </c>
      <c r="BX411" s="794"/>
      <c r="BY411" s="794"/>
      <c r="BZ411" s="794"/>
      <c r="CA411" s="794"/>
      <c r="CB411" s="794"/>
      <c r="CC411" s="794"/>
      <c r="CD411" s="794"/>
      <c r="CE411" s="794"/>
      <c r="CF411" s="794"/>
      <c r="CG411" s="794"/>
      <c r="CH411" s="794"/>
      <c r="CI411" s="794"/>
      <c r="CJ411" s="795"/>
      <c r="CK411" s="793"/>
      <c r="CL411" s="794"/>
      <c r="CM411" s="794"/>
      <c r="CN411" s="794"/>
      <c r="CO411" s="794"/>
      <c r="CP411" s="794"/>
      <c r="CQ411" s="794"/>
      <c r="CR411" s="794"/>
      <c r="CS411" s="794"/>
      <c r="CT411" s="794"/>
      <c r="CU411" s="795"/>
      <c r="CV411" s="1031"/>
      <c r="CW411" s="1032"/>
      <c r="CX411" s="1032"/>
      <c r="CY411" s="1032"/>
      <c r="CZ411" s="1032"/>
      <c r="DA411" s="1032"/>
      <c r="DB411" s="1032"/>
      <c r="DC411" s="1032"/>
      <c r="DD411" s="1032"/>
      <c r="DE411" s="1032"/>
      <c r="DF411" s="1032"/>
      <c r="DG411" s="1032"/>
      <c r="DH411" s="1032"/>
      <c r="DI411" s="1033"/>
    </row>
    <row r="412" spans="1:121" ht="15">
      <c r="A412" s="791">
        <v>1</v>
      </c>
      <c r="B412" s="841"/>
      <c r="C412" s="841"/>
      <c r="D412" s="842"/>
      <c r="E412" s="791">
        <v>2</v>
      </c>
      <c r="F412" s="841"/>
      <c r="G412" s="841"/>
      <c r="H412" s="841"/>
      <c r="I412" s="841"/>
      <c r="J412" s="841"/>
      <c r="K412" s="841"/>
      <c r="L412" s="841"/>
      <c r="M412" s="841"/>
      <c r="N412" s="841"/>
      <c r="O412" s="841"/>
      <c r="P412" s="841"/>
      <c r="Q412" s="841"/>
      <c r="R412" s="841"/>
      <c r="S412" s="841"/>
      <c r="T412" s="842"/>
      <c r="U412" s="791">
        <v>3</v>
      </c>
      <c r="V412" s="841"/>
      <c r="W412" s="841"/>
      <c r="X412" s="841"/>
      <c r="Y412" s="841"/>
      <c r="Z412" s="841"/>
      <c r="AA412" s="841"/>
      <c r="AB412" s="841"/>
      <c r="AC412" s="841"/>
      <c r="AD412" s="841"/>
      <c r="AE412" s="841"/>
      <c r="AF412" s="842"/>
      <c r="AG412" s="791">
        <v>4</v>
      </c>
      <c r="AH412" s="841"/>
      <c r="AI412" s="841"/>
      <c r="AJ412" s="841"/>
      <c r="AK412" s="841"/>
      <c r="AL412" s="841"/>
      <c r="AM412" s="841"/>
      <c r="AN412" s="841"/>
      <c r="AO412" s="841"/>
      <c r="AP412" s="841"/>
      <c r="AQ412" s="841"/>
      <c r="AR412" s="841"/>
      <c r="AS412" s="841"/>
      <c r="AT412" s="842"/>
      <c r="AU412" s="791">
        <v>5</v>
      </c>
      <c r="AV412" s="841"/>
      <c r="AW412" s="841"/>
      <c r="AX412" s="841"/>
      <c r="AY412" s="841"/>
      <c r="AZ412" s="841"/>
      <c r="BA412" s="841"/>
      <c r="BB412" s="841"/>
      <c r="BC412" s="841"/>
      <c r="BD412" s="841"/>
      <c r="BE412" s="841"/>
      <c r="BF412" s="841"/>
      <c r="BG412" s="841"/>
      <c r="BH412" s="842"/>
      <c r="BI412" s="791">
        <v>6</v>
      </c>
      <c r="BJ412" s="841"/>
      <c r="BK412" s="841"/>
      <c r="BL412" s="841"/>
      <c r="BM412" s="841"/>
      <c r="BN412" s="841"/>
      <c r="BO412" s="841"/>
      <c r="BP412" s="841"/>
      <c r="BQ412" s="841"/>
      <c r="BR412" s="841"/>
      <c r="BS412" s="841"/>
      <c r="BT412" s="841"/>
      <c r="BU412" s="841"/>
      <c r="BV412" s="842"/>
      <c r="BW412" s="791">
        <v>7</v>
      </c>
      <c r="BX412" s="841"/>
      <c r="BY412" s="841"/>
      <c r="BZ412" s="841"/>
      <c r="CA412" s="841"/>
      <c r="CB412" s="841"/>
      <c r="CC412" s="841"/>
      <c r="CD412" s="841"/>
      <c r="CE412" s="841"/>
      <c r="CF412" s="841"/>
      <c r="CG412" s="841"/>
      <c r="CH412" s="841"/>
      <c r="CI412" s="841"/>
      <c r="CJ412" s="842"/>
      <c r="CK412" s="791">
        <v>8</v>
      </c>
      <c r="CL412" s="841"/>
      <c r="CM412" s="841"/>
      <c r="CN412" s="841"/>
      <c r="CO412" s="841"/>
      <c r="CP412" s="841"/>
      <c r="CQ412" s="841"/>
      <c r="CR412" s="841"/>
      <c r="CS412" s="841"/>
      <c r="CT412" s="841"/>
      <c r="CU412" s="842"/>
      <c r="CV412" s="791">
        <v>8</v>
      </c>
      <c r="CW412" s="841"/>
      <c r="CX412" s="841"/>
      <c r="CY412" s="841"/>
      <c r="CZ412" s="841"/>
      <c r="DA412" s="841"/>
      <c r="DB412" s="841"/>
      <c r="DC412" s="841"/>
      <c r="DD412" s="841"/>
      <c r="DE412" s="841"/>
      <c r="DF412" s="841"/>
      <c r="DG412" s="841"/>
      <c r="DH412" s="841"/>
      <c r="DI412" s="842"/>
    </row>
    <row r="413" spans="1:121" ht="15">
      <c r="A413" s="854">
        <v>1</v>
      </c>
      <c r="B413" s="855"/>
      <c r="C413" s="855"/>
      <c r="D413" s="856"/>
      <c r="E413" s="1019"/>
      <c r="F413" s="1020"/>
      <c r="G413" s="1020"/>
      <c r="H413" s="1020"/>
      <c r="I413" s="1020"/>
      <c r="J413" s="1020"/>
      <c r="K413" s="1020"/>
      <c r="L413" s="1020"/>
      <c r="M413" s="1020"/>
      <c r="N413" s="1020"/>
      <c r="O413" s="1020"/>
      <c r="P413" s="1020"/>
      <c r="Q413" s="1020"/>
      <c r="R413" s="1020"/>
      <c r="S413" s="1020"/>
      <c r="T413" s="1021"/>
      <c r="U413" s="871"/>
      <c r="V413" s="872"/>
      <c r="W413" s="872"/>
      <c r="X413" s="872"/>
      <c r="Y413" s="872"/>
      <c r="Z413" s="872"/>
      <c r="AA413" s="872"/>
      <c r="AB413" s="872"/>
      <c r="AC413" s="872"/>
      <c r="AD413" s="872"/>
      <c r="AE413" s="872"/>
      <c r="AF413" s="873"/>
      <c r="AG413" s="1013">
        <f>AU413+BI413+BW413</f>
        <v>0</v>
      </c>
      <c r="AH413" s="1014"/>
      <c r="AI413" s="1014"/>
      <c r="AJ413" s="1014"/>
      <c r="AK413" s="1014"/>
      <c r="AL413" s="1014"/>
      <c r="AM413" s="1014"/>
      <c r="AN413" s="1014"/>
      <c r="AO413" s="1014"/>
      <c r="AP413" s="1014"/>
      <c r="AQ413" s="1014"/>
      <c r="AR413" s="1014"/>
      <c r="AS413" s="1014"/>
      <c r="AT413" s="1015"/>
      <c r="AU413" s="1013"/>
      <c r="AV413" s="1014"/>
      <c r="AW413" s="1014"/>
      <c r="AX413" s="1014"/>
      <c r="AY413" s="1014"/>
      <c r="AZ413" s="1014"/>
      <c r="BA413" s="1014"/>
      <c r="BB413" s="1014"/>
      <c r="BC413" s="1014"/>
      <c r="BD413" s="1014"/>
      <c r="BE413" s="1014"/>
      <c r="BF413" s="1014"/>
      <c r="BG413" s="1014"/>
      <c r="BH413" s="1015"/>
      <c r="BI413" s="1013">
        <v>0</v>
      </c>
      <c r="BJ413" s="1014"/>
      <c r="BK413" s="1014"/>
      <c r="BL413" s="1014"/>
      <c r="BM413" s="1014"/>
      <c r="BN413" s="1014"/>
      <c r="BO413" s="1014"/>
      <c r="BP413" s="1014"/>
      <c r="BQ413" s="1014"/>
      <c r="BR413" s="1014"/>
      <c r="BS413" s="1014"/>
      <c r="BT413" s="1014"/>
      <c r="BU413" s="1014"/>
      <c r="BV413" s="1015"/>
      <c r="BW413" s="1013">
        <v>0</v>
      </c>
      <c r="BX413" s="1014"/>
      <c r="BY413" s="1014"/>
      <c r="BZ413" s="1014"/>
      <c r="CA413" s="1014"/>
      <c r="CB413" s="1014"/>
      <c r="CC413" s="1014"/>
      <c r="CD413" s="1014"/>
      <c r="CE413" s="1014"/>
      <c r="CF413" s="1014"/>
      <c r="CG413" s="1014"/>
      <c r="CH413" s="1014"/>
      <c r="CI413" s="1014"/>
      <c r="CJ413" s="1015"/>
      <c r="CK413" s="1013">
        <v>0</v>
      </c>
      <c r="CL413" s="1014"/>
      <c r="CM413" s="1014"/>
      <c r="CN413" s="1014"/>
      <c r="CO413" s="1014"/>
      <c r="CP413" s="1014"/>
      <c r="CQ413" s="1014"/>
      <c r="CR413" s="1014"/>
      <c r="CS413" s="1014"/>
      <c r="CT413" s="1014"/>
      <c r="CU413" s="1015"/>
      <c r="CV413" s="1013">
        <f>222788.02-13502.31</f>
        <v>209285.71</v>
      </c>
      <c r="CW413" s="1014"/>
      <c r="CX413" s="1014"/>
      <c r="CY413" s="1014"/>
      <c r="CZ413" s="1014"/>
      <c r="DA413" s="1014"/>
      <c r="DB413" s="1014"/>
      <c r="DC413" s="1014"/>
      <c r="DD413" s="1014"/>
      <c r="DE413" s="1014"/>
      <c r="DF413" s="1014"/>
      <c r="DG413" s="1014"/>
      <c r="DH413" s="1014"/>
      <c r="DI413" s="1015"/>
    </row>
    <row r="414" spans="1:121" ht="15">
      <c r="A414" s="871" t="s">
        <v>168</v>
      </c>
      <c r="B414" s="872"/>
      <c r="C414" s="872"/>
      <c r="D414" s="872"/>
      <c r="E414" s="872"/>
      <c r="F414" s="872"/>
      <c r="G414" s="872"/>
      <c r="H414" s="872"/>
      <c r="I414" s="872"/>
      <c r="J414" s="872"/>
      <c r="K414" s="872"/>
      <c r="L414" s="872"/>
      <c r="M414" s="872"/>
      <c r="N414" s="872"/>
      <c r="O414" s="872"/>
      <c r="P414" s="872"/>
      <c r="Q414" s="872"/>
      <c r="R414" s="872"/>
      <c r="S414" s="872"/>
      <c r="T414" s="873"/>
      <c r="U414" s="854" t="s">
        <v>5</v>
      </c>
      <c r="V414" s="855"/>
      <c r="W414" s="855"/>
      <c r="X414" s="855"/>
      <c r="Y414" s="855"/>
      <c r="Z414" s="855"/>
      <c r="AA414" s="855"/>
      <c r="AB414" s="855"/>
      <c r="AC414" s="855"/>
      <c r="AD414" s="855"/>
      <c r="AE414" s="855"/>
      <c r="AF414" s="856"/>
      <c r="AG414" s="871"/>
      <c r="AH414" s="872"/>
      <c r="AI414" s="872"/>
      <c r="AJ414" s="872"/>
      <c r="AK414" s="872"/>
      <c r="AL414" s="872"/>
      <c r="AM414" s="872"/>
      <c r="AN414" s="872"/>
      <c r="AO414" s="872"/>
      <c r="AP414" s="872"/>
      <c r="AQ414" s="872"/>
      <c r="AR414" s="872"/>
      <c r="AS414" s="872"/>
      <c r="AT414" s="873"/>
      <c r="AU414" s="854" t="s">
        <v>5</v>
      </c>
      <c r="AV414" s="855"/>
      <c r="AW414" s="855"/>
      <c r="AX414" s="855"/>
      <c r="AY414" s="855"/>
      <c r="AZ414" s="855"/>
      <c r="BA414" s="855"/>
      <c r="BB414" s="855"/>
      <c r="BC414" s="855"/>
      <c r="BD414" s="855"/>
      <c r="BE414" s="855"/>
      <c r="BF414" s="855"/>
      <c r="BG414" s="855"/>
      <c r="BH414" s="856"/>
      <c r="BI414" s="854" t="s">
        <v>5</v>
      </c>
      <c r="BJ414" s="855"/>
      <c r="BK414" s="855"/>
      <c r="BL414" s="855"/>
      <c r="BM414" s="855"/>
      <c r="BN414" s="855"/>
      <c r="BO414" s="855"/>
      <c r="BP414" s="855"/>
      <c r="BQ414" s="855"/>
      <c r="BR414" s="855"/>
      <c r="BS414" s="855"/>
      <c r="BT414" s="855"/>
      <c r="BU414" s="855"/>
      <c r="BV414" s="856"/>
      <c r="BW414" s="854" t="s">
        <v>5</v>
      </c>
      <c r="BX414" s="855"/>
      <c r="BY414" s="855"/>
      <c r="BZ414" s="855"/>
      <c r="CA414" s="855"/>
      <c r="CB414" s="855"/>
      <c r="CC414" s="855"/>
      <c r="CD414" s="855"/>
      <c r="CE414" s="855"/>
      <c r="CF414" s="855"/>
      <c r="CG414" s="855"/>
      <c r="CH414" s="855"/>
      <c r="CI414" s="855"/>
      <c r="CJ414" s="856"/>
      <c r="CK414" s="939" t="s">
        <v>5</v>
      </c>
      <c r="CL414" s="940"/>
      <c r="CM414" s="940"/>
      <c r="CN414" s="940"/>
      <c r="CO414" s="940"/>
      <c r="CP414" s="940"/>
      <c r="CQ414" s="940"/>
      <c r="CR414" s="940"/>
      <c r="CS414" s="940"/>
      <c r="CT414" s="940"/>
      <c r="CU414" s="941"/>
      <c r="CV414" s="1016">
        <f>CV413</f>
        <v>209285.71</v>
      </c>
      <c r="CW414" s="1017"/>
      <c r="CX414" s="1017"/>
      <c r="CY414" s="1017"/>
      <c r="CZ414" s="1017"/>
      <c r="DA414" s="1017"/>
      <c r="DB414" s="1017"/>
      <c r="DC414" s="1017"/>
      <c r="DD414" s="1017"/>
      <c r="DE414" s="1017"/>
      <c r="DF414" s="1017"/>
      <c r="DG414" s="1017"/>
      <c r="DH414" s="1017"/>
      <c r="DI414" s="1018"/>
    </row>
    <row r="415" spans="1:121" s="33" customFormat="1" ht="39" customHeight="1">
      <c r="A415" s="568" t="s">
        <v>568</v>
      </c>
      <c r="B415" s="283"/>
      <c r="C415" s="283"/>
      <c r="D415" s="283"/>
      <c r="E415" s="283"/>
      <c r="F415" s="283"/>
      <c r="G415" s="283"/>
      <c r="H415" s="283"/>
      <c r="I415" s="283"/>
      <c r="J415" s="283"/>
      <c r="K415" s="283"/>
      <c r="L415" s="283"/>
      <c r="M415" s="283"/>
      <c r="N415" s="283"/>
      <c r="O415" s="283"/>
      <c r="P415" s="283"/>
      <c r="Q415" s="283"/>
      <c r="R415" s="283"/>
      <c r="S415" s="283"/>
      <c r="T415" s="283"/>
      <c r="U415" s="283"/>
      <c r="V415" s="283"/>
      <c r="W415" s="283"/>
      <c r="X415" s="283"/>
      <c r="Y415" s="283"/>
      <c r="Z415" s="283"/>
      <c r="AA415" s="283"/>
      <c r="AB415" s="283"/>
      <c r="AC415" s="283"/>
      <c r="AD415" s="283"/>
      <c r="AE415" s="283"/>
      <c r="AF415" s="283"/>
      <c r="AG415" s="283"/>
      <c r="AH415" s="283"/>
      <c r="AI415" s="283"/>
      <c r="AJ415" s="283"/>
      <c r="AK415" s="283"/>
      <c r="AL415" s="283"/>
      <c r="AM415" s="283"/>
      <c r="AN415" s="283"/>
      <c r="AO415" s="283"/>
      <c r="AP415" s="283"/>
      <c r="AQ415" s="283"/>
      <c r="AR415" s="283"/>
      <c r="AS415" s="283"/>
      <c r="AT415" s="283"/>
      <c r="AU415" s="283"/>
      <c r="AV415" s="283"/>
      <c r="AW415" s="283"/>
      <c r="AX415" s="283"/>
      <c r="AY415" s="283"/>
      <c r="AZ415" s="283"/>
      <c r="BA415" s="283"/>
      <c r="BB415" s="283"/>
      <c r="BC415" s="283"/>
      <c r="BD415" s="283"/>
      <c r="BE415" s="283"/>
      <c r="BF415" s="283"/>
      <c r="BG415" s="283"/>
      <c r="BH415" s="283"/>
      <c r="BI415" s="283"/>
      <c r="BJ415" s="283"/>
      <c r="BK415" s="283"/>
      <c r="BL415" s="283"/>
      <c r="BM415" s="283"/>
      <c r="BN415" s="283"/>
      <c r="BO415" s="283"/>
      <c r="BP415" s="283"/>
      <c r="BQ415" s="283"/>
      <c r="BR415" s="283"/>
      <c r="BS415" s="283"/>
      <c r="BT415" s="283"/>
      <c r="BU415" s="283"/>
      <c r="BV415" s="283"/>
      <c r="BW415" s="283"/>
      <c r="BX415" s="283"/>
      <c r="BY415" s="283"/>
      <c r="BZ415" s="283"/>
      <c r="CA415" s="283"/>
      <c r="CB415" s="283"/>
      <c r="CC415" s="283"/>
      <c r="CD415" s="283"/>
      <c r="CE415" s="283"/>
      <c r="CF415" s="283"/>
      <c r="CG415" s="283"/>
      <c r="CH415" s="283"/>
      <c r="CI415" s="283"/>
      <c r="CJ415" s="283"/>
      <c r="CK415" s="283"/>
      <c r="CL415" s="283"/>
      <c r="CM415" s="283"/>
      <c r="CN415" s="283"/>
      <c r="CO415" s="283"/>
      <c r="CP415" s="283"/>
      <c r="CQ415" s="283"/>
      <c r="CR415" s="283"/>
      <c r="CS415" s="283"/>
      <c r="CT415" s="283"/>
      <c r="CU415" s="283"/>
      <c r="CV415" s="283"/>
      <c r="CW415" s="283"/>
      <c r="CX415" s="283"/>
      <c r="CY415" s="283"/>
      <c r="CZ415" s="283"/>
      <c r="DA415" s="283"/>
      <c r="DB415" s="283"/>
      <c r="DC415" s="283"/>
      <c r="DD415" s="283"/>
      <c r="DE415" s="283"/>
      <c r="DF415" s="283"/>
      <c r="DG415" s="283"/>
      <c r="DH415" s="283"/>
      <c r="DI415" s="283"/>
      <c r="DJ415" s="108"/>
      <c r="DK415" s="108"/>
      <c r="DL415" s="108"/>
      <c r="DM415" s="108"/>
      <c r="DN415" s="108"/>
      <c r="DO415" s="108"/>
      <c r="DP415" s="108"/>
      <c r="DQ415" s="108"/>
    </row>
    <row r="416" spans="1:121" s="31" customFormat="1" ht="7.9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  <c r="BO416" s="40"/>
      <c r="BP416" s="40"/>
      <c r="BQ416" s="40"/>
      <c r="BR416" s="40"/>
      <c r="BS416" s="40"/>
      <c r="BT416" s="40"/>
      <c r="BU416" s="40"/>
      <c r="BV416" s="40"/>
      <c r="BW416" s="40"/>
      <c r="BX416" s="40"/>
      <c r="BY416" s="40"/>
      <c r="BZ416" s="40"/>
      <c r="CA416" s="40"/>
      <c r="CB416" s="40"/>
      <c r="CC416" s="108"/>
      <c r="CD416" s="108"/>
      <c r="CE416" s="108"/>
      <c r="CF416" s="108"/>
      <c r="CG416" s="108"/>
      <c r="CH416" s="108"/>
      <c r="CI416" s="108"/>
      <c r="CJ416" s="108"/>
      <c r="CK416" s="108"/>
      <c r="CL416" s="108"/>
      <c r="CM416" s="108"/>
      <c r="CN416" s="108"/>
      <c r="CO416" s="108"/>
      <c r="CP416" s="108"/>
      <c r="CQ416" s="108"/>
      <c r="CR416" s="108"/>
      <c r="CS416" s="108"/>
      <c r="CT416" s="108"/>
      <c r="CU416" s="108"/>
      <c r="CV416" s="108"/>
      <c r="CW416" s="108"/>
      <c r="CX416" s="108"/>
      <c r="CY416" s="108"/>
      <c r="CZ416" s="108"/>
      <c r="DA416" s="108"/>
      <c r="DB416" s="108"/>
      <c r="DC416" s="108"/>
      <c r="DD416" s="108"/>
      <c r="DE416" s="108"/>
      <c r="DF416" s="108"/>
      <c r="DG416" s="108"/>
      <c r="DH416" s="108"/>
      <c r="DI416" s="108"/>
      <c r="DJ416" s="108"/>
      <c r="DK416" s="108"/>
      <c r="DL416" s="108"/>
      <c r="DM416" s="108"/>
      <c r="DN416" s="108"/>
      <c r="DO416" s="108"/>
      <c r="DP416" s="108"/>
      <c r="DQ416" s="108"/>
    </row>
    <row r="417" spans="1:129" s="31" customFormat="1" ht="13.15" hidden="1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  <c r="BW417" s="40"/>
      <c r="BX417" s="40"/>
      <c r="BY417" s="40"/>
      <c r="BZ417" s="40"/>
      <c r="CA417" s="40"/>
      <c r="CB417" s="40"/>
      <c r="CC417" s="108"/>
      <c r="CD417" s="108"/>
      <c r="CE417" s="108"/>
      <c r="CF417" s="108"/>
      <c r="CG417" s="108"/>
      <c r="CH417" s="108"/>
      <c r="CI417" s="108"/>
      <c r="CJ417" s="108"/>
      <c r="CK417" s="108"/>
      <c r="CL417" s="108"/>
      <c r="CM417" s="108"/>
      <c r="CN417" s="108"/>
      <c r="CO417" s="108"/>
      <c r="CP417" s="108"/>
      <c r="CQ417" s="108"/>
      <c r="CR417" s="108"/>
      <c r="CS417" s="108"/>
      <c r="CT417" s="108"/>
      <c r="CU417" s="108"/>
      <c r="CV417" s="108"/>
      <c r="CW417" s="108"/>
      <c r="CX417" s="108"/>
      <c r="CY417" s="108"/>
      <c r="CZ417" s="108"/>
      <c r="DA417" s="108"/>
      <c r="DB417" s="108"/>
      <c r="DC417" s="108"/>
      <c r="DD417" s="108"/>
      <c r="DE417" s="108"/>
      <c r="DF417" s="108"/>
      <c r="DG417" s="108"/>
      <c r="DH417" s="108"/>
      <c r="DI417" s="108"/>
      <c r="DJ417" s="108"/>
      <c r="DK417" s="108"/>
      <c r="DL417" s="108"/>
      <c r="DM417" s="108"/>
      <c r="DN417" s="108"/>
      <c r="DO417" s="108"/>
      <c r="DP417" s="108"/>
      <c r="DQ417" s="108"/>
    </row>
    <row r="418" spans="1:129" s="31" customFormat="1" ht="7.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  <c r="BT418" s="40"/>
      <c r="BU418" s="40"/>
      <c r="BV418" s="40"/>
      <c r="BW418" s="40"/>
      <c r="BX418" s="40"/>
      <c r="BY418" s="40"/>
      <c r="BZ418" s="40"/>
      <c r="CA418" s="40"/>
      <c r="CB418" s="40"/>
    </row>
    <row r="419" spans="1:129" s="31" customFormat="1" ht="17.25" customHeight="1">
      <c r="A419" s="389" t="s">
        <v>161</v>
      </c>
      <c r="B419" s="389"/>
      <c r="C419" s="389"/>
      <c r="D419" s="389"/>
      <c r="E419" s="389"/>
      <c r="F419" s="389"/>
      <c r="G419" s="389"/>
      <c r="H419" s="389"/>
      <c r="I419" s="389"/>
      <c r="J419" s="389"/>
      <c r="K419" s="389"/>
      <c r="L419" s="389"/>
      <c r="M419" s="389"/>
      <c r="N419" s="389"/>
      <c r="O419" s="389"/>
      <c r="P419" s="389"/>
      <c r="Q419" s="389"/>
      <c r="R419" s="389"/>
      <c r="S419" s="389"/>
      <c r="T419" s="389"/>
      <c r="U419" s="389"/>
      <c r="V419" s="389"/>
      <c r="W419" s="389"/>
      <c r="X419" s="389"/>
      <c r="Y419" s="389"/>
      <c r="Z419" s="389"/>
      <c r="AA419" s="389"/>
      <c r="AB419" s="389"/>
      <c r="AC419" s="389"/>
      <c r="AD419" s="389"/>
      <c r="AE419" s="569" t="s">
        <v>550</v>
      </c>
      <c r="AF419" s="569"/>
      <c r="AG419" s="569"/>
      <c r="AH419" s="569"/>
      <c r="AI419" s="569"/>
      <c r="AJ419" s="569"/>
      <c r="AK419" s="569"/>
      <c r="AL419" s="569"/>
      <c r="AM419" s="569"/>
      <c r="AN419" s="569"/>
      <c r="AO419" s="569"/>
      <c r="AP419" s="569"/>
      <c r="AQ419" s="569"/>
      <c r="AR419" s="569"/>
      <c r="AS419" s="569"/>
      <c r="AT419" s="569"/>
      <c r="AU419" s="569"/>
      <c r="AV419" s="569"/>
      <c r="AW419" s="569"/>
      <c r="AX419" s="569"/>
      <c r="AY419" s="569"/>
      <c r="AZ419" s="569"/>
      <c r="BA419" s="569"/>
      <c r="BB419" s="569"/>
      <c r="BC419" s="569"/>
      <c r="BD419" s="569"/>
      <c r="BE419" s="569"/>
      <c r="BF419" s="569"/>
      <c r="BG419" s="569"/>
      <c r="BH419" s="569"/>
      <c r="BI419" s="569"/>
      <c r="BJ419" s="569"/>
      <c r="BK419" s="569"/>
      <c r="BL419" s="569"/>
      <c r="BM419" s="569"/>
      <c r="BN419" s="569"/>
      <c r="BO419" s="569"/>
      <c r="BP419" s="569"/>
      <c r="BQ419" s="569"/>
      <c r="BR419" s="569"/>
      <c r="BS419" s="569"/>
      <c r="BT419" s="569"/>
      <c r="BU419" s="569"/>
      <c r="BV419" s="569"/>
      <c r="BW419" s="569"/>
      <c r="BX419" s="569"/>
      <c r="BY419" s="569"/>
      <c r="BZ419" s="569"/>
      <c r="CA419" s="569"/>
      <c r="CB419" s="569"/>
    </row>
    <row r="420" spans="1:129" s="31" customFormat="1" ht="7.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  <c r="BT420" s="40"/>
      <c r="BU420" s="40"/>
      <c r="BV420" s="40"/>
      <c r="BW420" s="40"/>
      <c r="BX420" s="40"/>
      <c r="BY420" s="40"/>
      <c r="BZ420" s="40"/>
      <c r="CA420" s="40"/>
      <c r="CB420" s="40"/>
    </row>
    <row r="421" spans="1:129" s="31" customFormat="1" ht="15" customHeight="1">
      <c r="A421" s="33" t="s">
        <v>162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570" t="s">
        <v>209</v>
      </c>
      <c r="T421" s="570"/>
      <c r="U421" s="570"/>
      <c r="V421" s="570"/>
      <c r="W421" s="570"/>
      <c r="X421" s="570"/>
      <c r="Y421" s="570"/>
      <c r="Z421" s="570"/>
      <c r="AA421" s="570"/>
      <c r="AB421" s="570"/>
      <c r="AC421" s="570"/>
      <c r="AD421" s="570"/>
      <c r="AE421" s="570"/>
      <c r="AF421" s="570"/>
      <c r="AG421" s="570"/>
      <c r="AH421" s="570"/>
      <c r="AI421" s="570"/>
      <c r="AJ421" s="570"/>
      <c r="AK421" s="570"/>
      <c r="AL421" s="570"/>
      <c r="AM421" s="570"/>
      <c r="AN421" s="570"/>
      <c r="AO421" s="570"/>
      <c r="AP421" s="570"/>
      <c r="AQ421" s="570"/>
      <c r="AR421" s="570"/>
      <c r="AS421" s="570"/>
      <c r="AT421" s="570"/>
      <c r="AU421" s="570"/>
      <c r="AV421" s="570"/>
      <c r="AW421" s="570"/>
      <c r="AX421" s="570"/>
      <c r="AY421" s="570"/>
      <c r="AZ421" s="570"/>
      <c r="BA421" s="570"/>
      <c r="BB421" s="570"/>
      <c r="BC421" s="570"/>
      <c r="BD421" s="570"/>
      <c r="BE421" s="570"/>
      <c r="BF421" s="570"/>
      <c r="BG421" s="570"/>
      <c r="BH421" s="570"/>
      <c r="BI421" s="570"/>
      <c r="BJ421" s="570"/>
      <c r="BK421" s="570"/>
      <c r="BL421" s="570"/>
      <c r="BM421" s="570"/>
      <c r="BN421" s="570"/>
      <c r="BO421" s="570"/>
      <c r="BP421" s="570"/>
      <c r="BQ421" s="570"/>
      <c r="BR421" s="570"/>
      <c r="BS421" s="570"/>
      <c r="BT421" s="570"/>
      <c r="BU421" s="570"/>
      <c r="BV421" s="570"/>
      <c r="BW421" s="570"/>
      <c r="BX421" s="570"/>
      <c r="BY421" s="570"/>
      <c r="BZ421" s="570"/>
      <c r="CA421" s="570"/>
      <c r="CB421" s="570"/>
    </row>
    <row r="422" spans="1:129" s="31" customFormat="1" ht="6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</row>
    <row r="423" spans="1:129" s="33" customFormat="1" ht="35.25" customHeight="1">
      <c r="A423" s="33" t="s">
        <v>164</v>
      </c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704" t="s">
        <v>512</v>
      </c>
      <c r="AI423" s="1035"/>
      <c r="AJ423" s="1035"/>
      <c r="AK423" s="1035"/>
      <c r="AL423" s="1035"/>
      <c r="AM423" s="1035"/>
      <c r="AN423" s="1035"/>
      <c r="AO423" s="1035"/>
      <c r="AP423" s="1035"/>
      <c r="AQ423" s="1035"/>
      <c r="AR423" s="1035"/>
      <c r="AS423" s="1035"/>
      <c r="AT423" s="1035"/>
      <c r="AU423" s="1035"/>
      <c r="AV423" s="1035"/>
      <c r="AW423" s="1035"/>
      <c r="AX423" s="1035"/>
      <c r="AY423" s="1035"/>
      <c r="AZ423" s="1035"/>
      <c r="BA423" s="1035"/>
      <c r="BB423" s="1035"/>
      <c r="BC423" s="1035"/>
      <c r="BD423" s="1035"/>
      <c r="BE423" s="1035"/>
      <c r="BF423" s="1035"/>
      <c r="BG423" s="1035"/>
      <c r="BH423" s="1035"/>
      <c r="BI423" s="1035"/>
      <c r="BJ423" s="1035"/>
      <c r="BK423" s="1035"/>
      <c r="BL423" s="1035"/>
      <c r="BM423" s="1035"/>
      <c r="BN423" s="1035"/>
      <c r="BO423" s="1035"/>
      <c r="BP423" s="1035"/>
      <c r="BQ423" s="1035"/>
      <c r="BR423" s="1035"/>
      <c r="BS423" s="1035"/>
      <c r="BT423" s="1035"/>
      <c r="BU423" s="1035"/>
      <c r="BV423" s="1035"/>
      <c r="BW423" s="1035"/>
      <c r="BX423" s="1035"/>
      <c r="BY423" s="1035"/>
      <c r="BZ423" s="1035"/>
      <c r="CA423" s="1035"/>
      <c r="CB423" s="1035"/>
      <c r="CC423" s="1035"/>
      <c r="CD423" s="1035"/>
      <c r="CE423" s="1035"/>
      <c r="CF423" s="1035"/>
      <c r="CG423" s="1035"/>
      <c r="CH423" s="1035"/>
      <c r="CI423" s="1035"/>
      <c r="CJ423" s="1035"/>
      <c r="CK423" s="1035"/>
      <c r="CL423" s="1035"/>
      <c r="CM423" s="1035"/>
      <c r="CN423" s="1035"/>
      <c r="CO423" s="1035"/>
      <c r="CP423" s="1035"/>
      <c r="CQ423" s="1035"/>
      <c r="CR423" s="1035"/>
      <c r="CS423" s="1035"/>
      <c r="CT423" s="1035"/>
      <c r="CU423" s="1035"/>
      <c r="CV423" s="1035"/>
      <c r="CW423" s="1035"/>
      <c r="CX423" s="1035"/>
      <c r="CY423" s="1035"/>
      <c r="CZ423" s="1035"/>
      <c r="DA423" s="1035"/>
      <c r="DB423" s="1035"/>
      <c r="DC423" s="1035"/>
      <c r="DD423" s="1035"/>
      <c r="DE423" s="1035"/>
      <c r="DF423" s="1035"/>
      <c r="DG423" s="1035"/>
      <c r="DH423" s="1035"/>
      <c r="DI423" s="1035"/>
      <c r="DJ423" s="1035"/>
      <c r="DK423" s="1035"/>
      <c r="DL423" s="1035"/>
      <c r="DM423" s="1035"/>
      <c r="DN423" s="1035"/>
      <c r="DO423" s="1035"/>
      <c r="DP423" s="1035"/>
      <c r="DQ423" s="1035"/>
      <c r="DR423" s="65"/>
      <c r="DS423" s="65"/>
      <c r="DT423" s="65"/>
      <c r="DU423" s="65"/>
      <c r="DV423" s="65"/>
      <c r="DW423" s="65"/>
      <c r="DX423" s="65"/>
      <c r="DY423" s="65"/>
    </row>
    <row r="424" spans="1:129" s="33" customFormat="1" ht="11.25" customHeigh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154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  <c r="DW424" s="65"/>
      <c r="DX424" s="65"/>
      <c r="DY424" s="65"/>
    </row>
    <row r="425" spans="1:129" s="31" customFormat="1" ht="6.75" customHeight="1"/>
    <row r="426" spans="1:129" s="31" customFormat="1" ht="15">
      <c r="A426" s="370" t="s">
        <v>187</v>
      </c>
      <c r="B426" s="371"/>
      <c r="C426" s="371"/>
      <c r="D426" s="372"/>
      <c r="E426" s="379" t="s">
        <v>210</v>
      </c>
      <c r="F426" s="340"/>
      <c r="G426" s="340"/>
      <c r="H426" s="340"/>
      <c r="I426" s="340"/>
      <c r="J426" s="340"/>
      <c r="K426" s="340"/>
      <c r="L426" s="340"/>
      <c r="M426" s="340"/>
      <c r="N426" s="340"/>
      <c r="O426" s="340"/>
      <c r="P426" s="340"/>
      <c r="Q426" s="340"/>
      <c r="R426" s="340"/>
      <c r="S426" s="340"/>
      <c r="T426" s="340"/>
      <c r="U426" s="340"/>
      <c r="V426" s="340"/>
      <c r="W426" s="340"/>
      <c r="X426" s="340"/>
      <c r="Y426" s="340"/>
      <c r="Z426" s="340"/>
      <c r="AA426" s="340"/>
      <c r="AB426" s="340"/>
      <c r="AC426" s="340"/>
      <c r="AD426" s="340"/>
      <c r="AE426" s="340"/>
      <c r="AF426" s="340"/>
      <c r="AG426" s="340"/>
      <c r="AH426" s="340"/>
      <c r="AI426" s="340"/>
      <c r="AJ426" s="340"/>
      <c r="AK426" s="340"/>
      <c r="AL426" s="340"/>
      <c r="AM426" s="340"/>
      <c r="AN426" s="340"/>
      <c r="AO426" s="340"/>
      <c r="AP426" s="340"/>
      <c r="AQ426" s="340"/>
      <c r="AR426" s="340"/>
      <c r="AS426" s="340"/>
      <c r="AT426" s="340"/>
      <c r="AU426" s="340"/>
      <c r="AV426" s="340"/>
      <c r="AW426" s="491" t="s">
        <v>231</v>
      </c>
      <c r="AX426" s="492"/>
      <c r="AY426" s="492"/>
      <c r="AZ426" s="492"/>
      <c r="BA426" s="492"/>
      <c r="BB426" s="492"/>
      <c r="BC426" s="492"/>
      <c r="BD426" s="492"/>
      <c r="BE426" s="492"/>
      <c r="BF426" s="492"/>
      <c r="BG426" s="379" t="s">
        <v>232</v>
      </c>
      <c r="BH426" s="493"/>
      <c r="BI426" s="493"/>
      <c r="BJ426" s="493"/>
      <c r="BK426" s="493"/>
      <c r="BL426" s="493"/>
      <c r="BM426" s="493"/>
      <c r="BN426" s="493"/>
      <c r="BO426" s="493"/>
      <c r="BP426" s="493"/>
      <c r="BQ426" s="493"/>
      <c r="BR426" s="493"/>
      <c r="BS426" s="493"/>
      <c r="BT426" s="493"/>
      <c r="BU426" s="493"/>
      <c r="BV426" s="493"/>
      <c r="BW426" s="493"/>
      <c r="BX426" s="493"/>
      <c r="BY426" s="493"/>
      <c r="BZ426" s="493"/>
      <c r="CA426" s="493"/>
      <c r="CB426" s="493"/>
      <c r="CC426" s="536"/>
      <c r="CD426" s="536"/>
      <c r="CE426" s="536"/>
      <c r="CF426" s="536"/>
      <c r="CG426" s="536"/>
      <c r="CH426" s="536"/>
      <c r="CI426" s="536"/>
      <c r="CJ426" s="536"/>
      <c r="CK426" s="536"/>
      <c r="CL426" s="536"/>
      <c r="CM426" s="536"/>
      <c r="CN426" s="536"/>
    </row>
    <row r="427" spans="1:129" s="31" customFormat="1" ht="18.600000000000001" customHeight="1">
      <c r="A427" s="373"/>
      <c r="B427" s="374"/>
      <c r="C427" s="374"/>
      <c r="D427" s="375"/>
      <c r="E427" s="340"/>
      <c r="F427" s="340"/>
      <c r="G427" s="340"/>
      <c r="H427" s="340"/>
      <c r="I427" s="340"/>
      <c r="J427" s="340"/>
      <c r="K427" s="340"/>
      <c r="L427" s="340"/>
      <c r="M427" s="340"/>
      <c r="N427" s="340"/>
      <c r="O427" s="340"/>
      <c r="P427" s="340"/>
      <c r="Q427" s="340"/>
      <c r="R427" s="340"/>
      <c r="S427" s="340"/>
      <c r="T427" s="340"/>
      <c r="U427" s="340"/>
      <c r="V427" s="340"/>
      <c r="W427" s="340"/>
      <c r="X427" s="340"/>
      <c r="Y427" s="340"/>
      <c r="Z427" s="340"/>
      <c r="AA427" s="340"/>
      <c r="AB427" s="340"/>
      <c r="AC427" s="340"/>
      <c r="AD427" s="340"/>
      <c r="AE427" s="340"/>
      <c r="AF427" s="340"/>
      <c r="AG427" s="340"/>
      <c r="AH427" s="340"/>
      <c r="AI427" s="340"/>
      <c r="AJ427" s="340"/>
      <c r="AK427" s="340"/>
      <c r="AL427" s="340"/>
      <c r="AM427" s="340"/>
      <c r="AN427" s="340"/>
      <c r="AO427" s="340"/>
      <c r="AP427" s="340"/>
      <c r="AQ427" s="340"/>
      <c r="AR427" s="340"/>
      <c r="AS427" s="340"/>
      <c r="AT427" s="340"/>
      <c r="AU427" s="340"/>
      <c r="AV427" s="340"/>
      <c r="AW427" s="492"/>
      <c r="AX427" s="492"/>
      <c r="AY427" s="492"/>
      <c r="AZ427" s="492"/>
      <c r="BA427" s="492"/>
      <c r="BB427" s="492"/>
      <c r="BC427" s="492"/>
      <c r="BD427" s="492"/>
      <c r="BE427" s="492"/>
      <c r="BF427" s="492"/>
      <c r="BG427" s="111" t="s">
        <v>273</v>
      </c>
      <c r="BH427" s="106"/>
      <c r="BI427" s="379" t="s">
        <v>276</v>
      </c>
      <c r="BJ427" s="340"/>
      <c r="BK427" s="340"/>
      <c r="BL427" s="340"/>
      <c r="BM427" s="340"/>
      <c r="BN427" s="340"/>
      <c r="BO427" s="340"/>
      <c r="BP427" s="340"/>
      <c r="BQ427" s="340"/>
      <c r="BR427" s="340"/>
      <c r="BS427" s="340"/>
      <c r="BT427" s="340"/>
      <c r="BU427" s="114"/>
      <c r="BV427" s="1011" t="s">
        <v>274</v>
      </c>
      <c r="BW427" s="1012"/>
      <c r="BX427" s="1012"/>
      <c r="BY427" s="1012"/>
      <c r="BZ427" s="1012"/>
      <c r="CA427" s="1012"/>
      <c r="CB427" s="1012"/>
      <c r="CC427" s="1012"/>
      <c r="CD427" s="1012"/>
      <c r="CE427" s="1012"/>
      <c r="CF427" s="1012"/>
      <c r="CG427" s="1012"/>
      <c r="CH427" s="1012"/>
      <c r="CI427" s="1012"/>
      <c r="CJ427" s="1012"/>
      <c r="CK427" s="1012"/>
      <c r="CL427" s="1012"/>
      <c r="CM427" s="1012"/>
      <c r="CN427" s="1012"/>
    </row>
    <row r="428" spans="1:129" s="31" customFormat="1" ht="15">
      <c r="A428" s="373"/>
      <c r="B428" s="374"/>
      <c r="C428" s="374"/>
      <c r="D428" s="375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340"/>
      <c r="Q428" s="340"/>
      <c r="R428" s="340"/>
      <c r="S428" s="340"/>
      <c r="T428" s="340"/>
      <c r="U428" s="340"/>
      <c r="V428" s="340"/>
      <c r="W428" s="340"/>
      <c r="X428" s="340"/>
      <c r="Y428" s="340"/>
      <c r="Z428" s="340"/>
      <c r="AA428" s="340"/>
      <c r="AB428" s="340"/>
      <c r="AC428" s="340"/>
      <c r="AD428" s="340"/>
      <c r="AE428" s="340"/>
      <c r="AF428" s="340"/>
      <c r="AG428" s="340"/>
      <c r="AH428" s="340"/>
      <c r="AI428" s="340"/>
      <c r="AJ428" s="340"/>
      <c r="AK428" s="340"/>
      <c r="AL428" s="340"/>
      <c r="AM428" s="340"/>
      <c r="AN428" s="340"/>
      <c r="AO428" s="340"/>
      <c r="AP428" s="340"/>
      <c r="AQ428" s="340"/>
      <c r="AR428" s="340"/>
      <c r="AS428" s="340"/>
      <c r="AT428" s="340"/>
      <c r="AU428" s="340"/>
      <c r="AV428" s="340"/>
      <c r="AW428" s="492"/>
      <c r="AX428" s="492"/>
      <c r="AY428" s="492"/>
      <c r="AZ428" s="492"/>
      <c r="BA428" s="492"/>
      <c r="BB428" s="492"/>
      <c r="BC428" s="492"/>
      <c r="BD428" s="492"/>
      <c r="BE428" s="492"/>
      <c r="BF428" s="492"/>
      <c r="BG428" s="106"/>
      <c r="BH428" s="106"/>
      <c r="BI428" s="340"/>
      <c r="BJ428" s="340"/>
      <c r="BK428" s="340"/>
      <c r="BL428" s="340"/>
      <c r="BM428" s="340"/>
      <c r="BN428" s="340"/>
      <c r="BO428" s="340"/>
      <c r="BP428" s="340"/>
      <c r="BQ428" s="340"/>
      <c r="BR428" s="340"/>
      <c r="BS428" s="340"/>
      <c r="BT428" s="340"/>
      <c r="BU428" s="114"/>
      <c r="BV428" s="1007" t="s">
        <v>485</v>
      </c>
      <c r="BW428" s="536"/>
      <c r="BX428" s="536"/>
      <c r="BY428" s="536"/>
      <c r="BZ428" s="536"/>
      <c r="CA428" s="536"/>
      <c r="CB428" s="536"/>
      <c r="CC428" s="536"/>
      <c r="CD428" s="536"/>
      <c r="CE428" s="423" t="s">
        <v>518</v>
      </c>
      <c r="CF428" s="1008"/>
      <c r="CG428" s="1008"/>
      <c r="CH428" s="1008"/>
      <c r="CI428" s="1008"/>
      <c r="CJ428" s="1008"/>
      <c r="CK428" s="1008"/>
      <c r="CL428" s="1008"/>
      <c r="CM428" s="1008"/>
      <c r="CN428" s="1008"/>
    </row>
    <row r="429" spans="1:129" s="31" customFormat="1" ht="27" customHeight="1">
      <c r="A429" s="376"/>
      <c r="B429" s="377"/>
      <c r="C429" s="377"/>
      <c r="D429" s="378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  <c r="P429" s="340"/>
      <c r="Q429" s="340"/>
      <c r="R429" s="340"/>
      <c r="S429" s="340"/>
      <c r="T429" s="340"/>
      <c r="U429" s="340"/>
      <c r="V429" s="340"/>
      <c r="W429" s="340"/>
      <c r="X429" s="340"/>
      <c r="Y429" s="340"/>
      <c r="Z429" s="340"/>
      <c r="AA429" s="340"/>
      <c r="AB429" s="340"/>
      <c r="AC429" s="340"/>
      <c r="AD429" s="340"/>
      <c r="AE429" s="340"/>
      <c r="AF429" s="340"/>
      <c r="AG429" s="340"/>
      <c r="AH429" s="340"/>
      <c r="AI429" s="340"/>
      <c r="AJ429" s="340"/>
      <c r="AK429" s="340"/>
      <c r="AL429" s="340"/>
      <c r="AM429" s="340"/>
      <c r="AN429" s="340"/>
      <c r="AO429" s="340"/>
      <c r="AP429" s="340"/>
      <c r="AQ429" s="340"/>
      <c r="AR429" s="340"/>
      <c r="AS429" s="340"/>
      <c r="AT429" s="340"/>
      <c r="AU429" s="340"/>
      <c r="AV429" s="340"/>
      <c r="AW429" s="492"/>
      <c r="AX429" s="492"/>
      <c r="AY429" s="492"/>
      <c r="AZ429" s="492"/>
      <c r="BA429" s="492"/>
      <c r="BB429" s="492"/>
      <c r="BC429" s="492"/>
      <c r="BD429" s="492"/>
      <c r="BE429" s="492"/>
      <c r="BF429" s="492"/>
      <c r="BG429" s="106"/>
      <c r="BH429" s="106"/>
      <c r="BI429" s="340"/>
      <c r="BJ429" s="340"/>
      <c r="BK429" s="340"/>
      <c r="BL429" s="340"/>
      <c r="BM429" s="340"/>
      <c r="BN429" s="340"/>
      <c r="BO429" s="340"/>
      <c r="BP429" s="340"/>
      <c r="BQ429" s="340"/>
      <c r="BR429" s="340"/>
      <c r="BS429" s="340"/>
      <c r="BT429" s="340"/>
      <c r="BU429" s="106"/>
      <c r="BV429" s="536"/>
      <c r="BW429" s="536"/>
      <c r="BX429" s="536"/>
      <c r="BY429" s="536"/>
      <c r="BZ429" s="536"/>
      <c r="CA429" s="536"/>
      <c r="CB429" s="536"/>
      <c r="CC429" s="536"/>
      <c r="CD429" s="536"/>
      <c r="CE429" s="1008"/>
      <c r="CF429" s="1008"/>
      <c r="CG429" s="1008"/>
      <c r="CH429" s="1008"/>
      <c r="CI429" s="1008"/>
      <c r="CJ429" s="1008"/>
      <c r="CK429" s="1008"/>
      <c r="CL429" s="1008"/>
      <c r="CM429" s="1008"/>
      <c r="CN429" s="1008"/>
    </row>
    <row r="430" spans="1:129" s="31" customFormat="1" ht="15">
      <c r="A430" s="346">
        <v>1</v>
      </c>
      <c r="B430" s="346"/>
      <c r="C430" s="346"/>
      <c r="D430" s="346"/>
      <c r="E430" s="471">
        <v>2</v>
      </c>
      <c r="F430" s="472"/>
      <c r="G430" s="472"/>
      <c r="H430" s="472"/>
      <c r="I430" s="472"/>
      <c r="J430" s="472"/>
      <c r="K430" s="472"/>
      <c r="L430" s="472"/>
      <c r="M430" s="472"/>
      <c r="N430" s="472"/>
      <c r="O430" s="472"/>
      <c r="P430" s="472"/>
      <c r="Q430" s="472"/>
      <c r="R430" s="472"/>
      <c r="S430" s="472"/>
      <c r="T430" s="472"/>
      <c r="U430" s="472"/>
      <c r="V430" s="472"/>
      <c r="W430" s="472"/>
      <c r="X430" s="472"/>
      <c r="Y430" s="472"/>
      <c r="Z430" s="472"/>
      <c r="AA430" s="472"/>
      <c r="AB430" s="472"/>
      <c r="AC430" s="472"/>
      <c r="AD430" s="472"/>
      <c r="AE430" s="472"/>
      <c r="AF430" s="472"/>
      <c r="AG430" s="472"/>
      <c r="AH430" s="472"/>
      <c r="AI430" s="472"/>
      <c r="AJ430" s="472"/>
      <c r="AK430" s="472"/>
      <c r="AL430" s="472"/>
      <c r="AM430" s="472"/>
      <c r="AN430" s="472"/>
      <c r="AO430" s="472"/>
      <c r="AP430" s="472"/>
      <c r="AQ430" s="472"/>
      <c r="AR430" s="472"/>
      <c r="AS430" s="472"/>
      <c r="AT430" s="472"/>
      <c r="AU430" s="472"/>
      <c r="AV430" s="472"/>
      <c r="AW430" s="473">
        <v>3</v>
      </c>
      <c r="AX430" s="406"/>
      <c r="AY430" s="406"/>
      <c r="AZ430" s="406"/>
      <c r="BA430" s="406"/>
      <c r="BB430" s="406"/>
      <c r="BC430" s="406"/>
      <c r="BD430" s="406"/>
      <c r="BE430" s="406"/>
      <c r="BF430" s="406"/>
      <c r="BG430" s="66">
        <v>4</v>
      </c>
      <c r="BH430" s="67"/>
      <c r="BI430" s="361">
        <v>5</v>
      </c>
      <c r="BJ430" s="513"/>
      <c r="BK430" s="513"/>
      <c r="BL430" s="513"/>
      <c r="BM430" s="513"/>
      <c r="BN430" s="513"/>
      <c r="BO430" s="513"/>
      <c r="BP430" s="513"/>
      <c r="BQ430" s="513"/>
      <c r="BR430" s="513"/>
      <c r="BS430" s="513"/>
      <c r="BT430" s="753"/>
      <c r="BU430" s="67"/>
      <c r="BV430" s="346">
        <v>6</v>
      </c>
      <c r="BW430" s="536"/>
      <c r="BX430" s="536"/>
      <c r="BY430" s="536"/>
      <c r="BZ430" s="536"/>
      <c r="CA430" s="536"/>
      <c r="CB430" s="536"/>
      <c r="CC430" s="536"/>
      <c r="CD430" s="536"/>
      <c r="CE430" s="473">
        <v>7</v>
      </c>
      <c r="CF430" s="1009"/>
      <c r="CG430" s="1009"/>
      <c r="CH430" s="1009"/>
      <c r="CI430" s="1009"/>
      <c r="CJ430" s="1009"/>
      <c r="CK430" s="1009"/>
      <c r="CL430" s="1009"/>
      <c r="CM430" s="1009"/>
      <c r="CN430" s="1009"/>
    </row>
    <row r="431" spans="1:129" s="31" customFormat="1" ht="28.15" customHeight="1">
      <c r="A431" s="384">
        <v>1</v>
      </c>
      <c r="B431" s="384"/>
      <c r="C431" s="384"/>
      <c r="D431" s="384"/>
      <c r="E431" s="459" t="s">
        <v>211</v>
      </c>
      <c r="F431" s="661"/>
      <c r="G431" s="661"/>
      <c r="H431" s="661"/>
      <c r="I431" s="661"/>
      <c r="J431" s="661"/>
      <c r="K431" s="661"/>
      <c r="L431" s="661"/>
      <c r="M431" s="661"/>
      <c r="N431" s="661"/>
      <c r="O431" s="661"/>
      <c r="P431" s="661"/>
      <c r="Q431" s="661"/>
      <c r="R431" s="661"/>
      <c r="S431" s="661"/>
      <c r="T431" s="661"/>
      <c r="U431" s="661"/>
      <c r="V431" s="661"/>
      <c r="W431" s="661"/>
      <c r="X431" s="661"/>
      <c r="Y431" s="661"/>
      <c r="Z431" s="661"/>
      <c r="AA431" s="661"/>
      <c r="AB431" s="661"/>
      <c r="AC431" s="661"/>
      <c r="AD431" s="661"/>
      <c r="AE431" s="661"/>
      <c r="AF431" s="661"/>
      <c r="AG431" s="661"/>
      <c r="AH431" s="661"/>
      <c r="AI431" s="661"/>
      <c r="AJ431" s="661"/>
      <c r="AK431" s="661"/>
      <c r="AL431" s="661"/>
      <c r="AM431" s="661"/>
      <c r="AN431" s="661"/>
      <c r="AO431" s="661"/>
      <c r="AP431" s="661"/>
      <c r="AQ431" s="661"/>
      <c r="AR431" s="661"/>
      <c r="AS431" s="661"/>
      <c r="AT431" s="661"/>
      <c r="AU431" s="661"/>
      <c r="AV431" s="662"/>
      <c r="AW431" s="407">
        <f>CV392</f>
        <v>184206.38</v>
      </c>
      <c r="AX431" s="395"/>
      <c r="AY431" s="395"/>
      <c r="AZ431" s="395"/>
      <c r="BA431" s="395"/>
      <c r="BB431" s="395"/>
      <c r="BC431" s="395"/>
      <c r="BD431" s="395"/>
      <c r="BE431" s="395" t="s">
        <v>5</v>
      </c>
      <c r="BF431" s="395"/>
      <c r="BG431" s="180"/>
      <c r="BH431" s="238"/>
      <c r="BI431" s="641">
        <f>BI433+BI434+BI435</f>
        <v>40525</v>
      </c>
      <c r="BJ431" s="1005"/>
      <c r="BK431" s="1005"/>
      <c r="BL431" s="1005"/>
      <c r="BM431" s="1005"/>
      <c r="BN431" s="1005"/>
      <c r="BO431" s="1005"/>
      <c r="BP431" s="1005"/>
      <c r="BQ431" s="1005"/>
      <c r="BR431" s="1005"/>
      <c r="BS431" s="1005"/>
      <c r="BT431" s="1006"/>
      <c r="BU431" s="238"/>
      <c r="BV431" s="395"/>
      <c r="BW431" s="395"/>
      <c r="BX431" s="395"/>
      <c r="BY431" s="395"/>
      <c r="BZ431" s="395"/>
      <c r="CA431" s="395"/>
      <c r="CB431" s="395"/>
      <c r="CC431" s="395"/>
      <c r="CD431" s="395"/>
      <c r="CE431" s="407"/>
      <c r="CF431" s="395"/>
      <c r="CG431" s="395"/>
      <c r="CH431" s="395"/>
      <c r="CI431" s="395"/>
      <c r="CJ431" s="395"/>
      <c r="CK431" s="395"/>
      <c r="CL431" s="395"/>
      <c r="CM431" s="395"/>
      <c r="CN431" s="395"/>
    </row>
    <row r="432" spans="1:129" s="31" customFormat="1" ht="13.9" customHeight="1">
      <c r="A432" s="424" t="s">
        <v>98</v>
      </c>
      <c r="B432" s="425"/>
      <c r="C432" s="425"/>
      <c r="D432" s="426"/>
      <c r="E432" s="459" t="s">
        <v>30</v>
      </c>
      <c r="F432" s="661"/>
      <c r="G432" s="661"/>
      <c r="H432" s="661"/>
      <c r="I432" s="661"/>
      <c r="J432" s="661"/>
      <c r="K432" s="661"/>
      <c r="L432" s="661"/>
      <c r="M432" s="661"/>
      <c r="N432" s="661"/>
      <c r="O432" s="661"/>
      <c r="P432" s="661"/>
      <c r="Q432" s="661"/>
      <c r="R432" s="661"/>
      <c r="S432" s="661"/>
      <c r="T432" s="661"/>
      <c r="U432" s="661"/>
      <c r="V432" s="661"/>
      <c r="W432" s="661"/>
      <c r="X432" s="661"/>
      <c r="Y432" s="661"/>
      <c r="Z432" s="661"/>
      <c r="AA432" s="661"/>
      <c r="AB432" s="661"/>
      <c r="AC432" s="661"/>
      <c r="AD432" s="661"/>
      <c r="AE432" s="661"/>
      <c r="AF432" s="661"/>
      <c r="AG432" s="661"/>
      <c r="AH432" s="661"/>
      <c r="AI432" s="661"/>
      <c r="AJ432" s="661"/>
      <c r="AK432" s="661"/>
      <c r="AL432" s="661"/>
      <c r="AM432" s="661"/>
      <c r="AN432" s="661"/>
      <c r="AO432" s="661"/>
      <c r="AP432" s="661"/>
      <c r="AQ432" s="661"/>
      <c r="AR432" s="661"/>
      <c r="AS432" s="661"/>
      <c r="AT432" s="661"/>
      <c r="AU432" s="661"/>
      <c r="AV432" s="662"/>
      <c r="AW432" s="554"/>
      <c r="AX432" s="1005"/>
      <c r="AY432" s="1005"/>
      <c r="AZ432" s="1005"/>
      <c r="BA432" s="1005"/>
      <c r="BB432" s="1005"/>
      <c r="BC432" s="1005"/>
      <c r="BD432" s="1005"/>
      <c r="BE432" s="1005"/>
      <c r="BF432" s="1006"/>
      <c r="BG432" s="180"/>
      <c r="BH432" s="238"/>
      <c r="BI432" s="641"/>
      <c r="BJ432" s="1005"/>
      <c r="BK432" s="1005"/>
      <c r="BL432" s="1005"/>
      <c r="BM432" s="1005"/>
      <c r="BN432" s="1005"/>
      <c r="BO432" s="1005"/>
      <c r="BP432" s="1005"/>
      <c r="BQ432" s="1005"/>
      <c r="BR432" s="1005"/>
      <c r="BS432" s="1005"/>
      <c r="BT432" s="1006"/>
      <c r="BU432" s="238"/>
      <c r="BV432" s="395"/>
      <c r="BW432" s="395"/>
      <c r="BX432" s="395"/>
      <c r="BY432" s="395"/>
      <c r="BZ432" s="395"/>
      <c r="CA432" s="395"/>
      <c r="CB432" s="395"/>
      <c r="CC432" s="395"/>
      <c r="CD432" s="395"/>
      <c r="CE432" s="407"/>
      <c r="CF432" s="395"/>
      <c r="CG432" s="395"/>
      <c r="CH432" s="395"/>
      <c r="CI432" s="395"/>
      <c r="CJ432" s="395"/>
      <c r="CK432" s="395"/>
      <c r="CL432" s="395"/>
      <c r="CM432" s="395"/>
      <c r="CN432" s="395"/>
    </row>
    <row r="433" spans="1:120" s="31" customFormat="1" ht="13.9" customHeight="1">
      <c r="A433" s="427"/>
      <c r="B433" s="428"/>
      <c r="C433" s="428"/>
      <c r="D433" s="429"/>
      <c r="E433" s="459" t="s">
        <v>233</v>
      </c>
      <c r="F433" s="661"/>
      <c r="G433" s="661"/>
      <c r="H433" s="661"/>
      <c r="I433" s="661"/>
      <c r="J433" s="661"/>
      <c r="K433" s="661"/>
      <c r="L433" s="661"/>
      <c r="M433" s="661"/>
      <c r="N433" s="661"/>
      <c r="O433" s="661"/>
      <c r="P433" s="661"/>
      <c r="Q433" s="661"/>
      <c r="R433" s="661"/>
      <c r="S433" s="661"/>
      <c r="T433" s="661"/>
      <c r="U433" s="661"/>
      <c r="V433" s="661"/>
      <c r="W433" s="661"/>
      <c r="X433" s="661"/>
      <c r="Y433" s="661"/>
      <c r="Z433" s="661"/>
      <c r="AA433" s="661"/>
      <c r="AB433" s="661"/>
      <c r="AC433" s="661"/>
      <c r="AD433" s="661"/>
      <c r="AE433" s="661"/>
      <c r="AF433" s="661"/>
      <c r="AG433" s="661"/>
      <c r="AH433" s="661"/>
      <c r="AI433" s="661"/>
      <c r="AJ433" s="661"/>
      <c r="AK433" s="661"/>
      <c r="AL433" s="661"/>
      <c r="AM433" s="661"/>
      <c r="AN433" s="661"/>
      <c r="AO433" s="661"/>
      <c r="AP433" s="661"/>
      <c r="AQ433" s="661"/>
      <c r="AR433" s="661"/>
      <c r="AS433" s="661"/>
      <c r="AT433" s="661"/>
      <c r="AU433" s="661"/>
      <c r="AV433" s="662"/>
      <c r="AW433" s="554"/>
      <c r="AX433" s="1005"/>
      <c r="AY433" s="1005"/>
      <c r="AZ433" s="1005"/>
      <c r="BA433" s="1005"/>
      <c r="BB433" s="1005"/>
      <c r="BC433" s="1005"/>
      <c r="BD433" s="1005"/>
      <c r="BE433" s="1005"/>
      <c r="BF433" s="1006"/>
      <c r="BG433" s="180"/>
      <c r="BH433" s="238"/>
      <c r="BI433" s="641">
        <f>ROUND(AW431*22%,0)</f>
        <v>40525</v>
      </c>
      <c r="BJ433" s="1005"/>
      <c r="BK433" s="1005"/>
      <c r="BL433" s="1005"/>
      <c r="BM433" s="1005"/>
      <c r="BN433" s="1005"/>
      <c r="BO433" s="1005"/>
      <c r="BP433" s="1005"/>
      <c r="BQ433" s="1005"/>
      <c r="BR433" s="1005"/>
      <c r="BS433" s="1005"/>
      <c r="BT433" s="1006"/>
      <c r="BU433" s="238"/>
      <c r="BV433" s="395"/>
      <c r="BW433" s="395"/>
      <c r="BX433" s="395"/>
      <c r="BY433" s="395"/>
      <c r="BZ433" s="395"/>
      <c r="CA433" s="395"/>
      <c r="CB433" s="395"/>
      <c r="CC433" s="395"/>
      <c r="CD433" s="395"/>
      <c r="CE433" s="407"/>
      <c r="CF433" s="395"/>
      <c r="CG433" s="395"/>
      <c r="CH433" s="395"/>
      <c r="CI433" s="395"/>
      <c r="CJ433" s="395"/>
      <c r="CK433" s="395"/>
      <c r="CL433" s="395"/>
      <c r="CM433" s="395"/>
      <c r="CN433" s="395"/>
      <c r="DL433" s="37">
        <f>BE432*22%</f>
        <v>0</v>
      </c>
      <c r="DM433" s="37"/>
      <c r="DN433" s="37"/>
      <c r="DO433" s="37"/>
      <c r="DP433" s="37"/>
    </row>
    <row r="434" spans="1:120" s="31" customFormat="1" ht="15">
      <c r="A434" s="454" t="s">
        <v>100</v>
      </c>
      <c r="B434" s="455"/>
      <c r="C434" s="455"/>
      <c r="D434" s="456"/>
      <c r="E434" s="384" t="s">
        <v>234</v>
      </c>
      <c r="F434" s="670"/>
      <c r="G434" s="670"/>
      <c r="H434" s="670"/>
      <c r="I434" s="670"/>
      <c r="J434" s="670"/>
      <c r="K434" s="670"/>
      <c r="L434" s="670"/>
      <c r="M434" s="670"/>
      <c r="N434" s="670"/>
      <c r="O434" s="670"/>
      <c r="P434" s="670"/>
      <c r="Q434" s="670"/>
      <c r="R434" s="670"/>
      <c r="S434" s="670"/>
      <c r="T434" s="670"/>
      <c r="U434" s="670"/>
      <c r="V434" s="670"/>
      <c r="W434" s="670"/>
      <c r="X434" s="670"/>
      <c r="Y434" s="670"/>
      <c r="Z434" s="670"/>
      <c r="AA434" s="670"/>
      <c r="AB434" s="670"/>
      <c r="AC434" s="670"/>
      <c r="AD434" s="670"/>
      <c r="AE434" s="670"/>
      <c r="AF434" s="670"/>
      <c r="AG434" s="670"/>
      <c r="AH434" s="670"/>
      <c r="AI434" s="670"/>
      <c r="AJ434" s="670"/>
      <c r="AK434" s="670"/>
      <c r="AL434" s="670"/>
      <c r="AM434" s="670"/>
      <c r="AN434" s="670"/>
      <c r="AO434" s="670"/>
      <c r="AP434" s="670"/>
      <c r="AQ434" s="670"/>
      <c r="AR434" s="670"/>
      <c r="AS434" s="670"/>
      <c r="AT434" s="670"/>
      <c r="AU434" s="670"/>
      <c r="AV434" s="670"/>
      <c r="AW434" s="554"/>
      <c r="AX434" s="1005"/>
      <c r="AY434" s="1005"/>
      <c r="AZ434" s="1005"/>
      <c r="BA434" s="1005"/>
      <c r="BB434" s="1005"/>
      <c r="BC434" s="1005"/>
      <c r="BD434" s="1005"/>
      <c r="BE434" s="1005"/>
      <c r="BF434" s="1006"/>
      <c r="BG434" s="180"/>
      <c r="BH434" s="238"/>
      <c r="BI434" s="641"/>
      <c r="BJ434" s="1005"/>
      <c r="BK434" s="1005"/>
      <c r="BL434" s="1005"/>
      <c r="BM434" s="1005"/>
      <c r="BN434" s="1005"/>
      <c r="BO434" s="1005"/>
      <c r="BP434" s="1005"/>
      <c r="BQ434" s="1005"/>
      <c r="BR434" s="1005"/>
      <c r="BS434" s="1005"/>
      <c r="BT434" s="1006"/>
      <c r="BU434" s="238"/>
      <c r="BV434" s="395"/>
      <c r="BW434" s="395"/>
      <c r="BX434" s="395"/>
      <c r="BY434" s="395"/>
      <c r="BZ434" s="395"/>
      <c r="CA434" s="395"/>
      <c r="CB434" s="395"/>
      <c r="CC434" s="395"/>
      <c r="CD434" s="395"/>
      <c r="CE434" s="407"/>
      <c r="CF434" s="395"/>
      <c r="CG434" s="395"/>
      <c r="CH434" s="395"/>
      <c r="CI434" s="395"/>
      <c r="CJ434" s="395"/>
      <c r="CK434" s="395"/>
      <c r="CL434" s="395"/>
      <c r="CM434" s="395"/>
      <c r="CN434" s="395"/>
      <c r="DL434" s="37"/>
      <c r="DM434" s="37"/>
      <c r="DN434" s="37"/>
      <c r="DO434" s="37"/>
      <c r="DP434" s="37"/>
    </row>
    <row r="435" spans="1:120" s="31" customFormat="1" ht="43.9" customHeight="1">
      <c r="A435" s="424" t="s">
        <v>102</v>
      </c>
      <c r="B435" s="425"/>
      <c r="C435" s="425"/>
      <c r="D435" s="426"/>
      <c r="E435" s="459" t="s">
        <v>277</v>
      </c>
      <c r="F435" s="661"/>
      <c r="G435" s="661"/>
      <c r="H435" s="661"/>
      <c r="I435" s="661"/>
      <c r="J435" s="661"/>
      <c r="K435" s="661"/>
      <c r="L435" s="661"/>
      <c r="M435" s="661"/>
      <c r="N435" s="661"/>
      <c r="O435" s="661"/>
      <c r="P435" s="661"/>
      <c r="Q435" s="661"/>
      <c r="R435" s="661"/>
      <c r="S435" s="661"/>
      <c r="T435" s="661"/>
      <c r="U435" s="661"/>
      <c r="V435" s="661"/>
      <c r="W435" s="661"/>
      <c r="X435" s="661"/>
      <c r="Y435" s="661"/>
      <c r="Z435" s="661"/>
      <c r="AA435" s="661"/>
      <c r="AB435" s="661"/>
      <c r="AC435" s="661"/>
      <c r="AD435" s="661"/>
      <c r="AE435" s="661"/>
      <c r="AF435" s="661"/>
      <c r="AG435" s="661"/>
      <c r="AH435" s="661"/>
      <c r="AI435" s="661"/>
      <c r="AJ435" s="661"/>
      <c r="AK435" s="661"/>
      <c r="AL435" s="661"/>
      <c r="AM435" s="661"/>
      <c r="AN435" s="661"/>
      <c r="AO435" s="661"/>
      <c r="AP435" s="661"/>
      <c r="AQ435" s="661"/>
      <c r="AR435" s="661"/>
      <c r="AS435" s="661"/>
      <c r="AT435" s="661"/>
      <c r="AU435" s="661"/>
      <c r="AV435" s="662"/>
      <c r="AW435" s="407"/>
      <c r="AX435" s="395"/>
      <c r="AY435" s="395"/>
      <c r="AZ435" s="395"/>
      <c r="BA435" s="395"/>
      <c r="BB435" s="395"/>
      <c r="BC435" s="395"/>
      <c r="BD435" s="395"/>
      <c r="BE435" s="395"/>
      <c r="BF435" s="395"/>
      <c r="BG435" s="180"/>
      <c r="BH435" s="238"/>
      <c r="BI435" s="641"/>
      <c r="BJ435" s="1005"/>
      <c r="BK435" s="1005"/>
      <c r="BL435" s="1005"/>
      <c r="BM435" s="1005"/>
      <c r="BN435" s="1005"/>
      <c r="BO435" s="1005"/>
      <c r="BP435" s="1005"/>
      <c r="BQ435" s="1005"/>
      <c r="BR435" s="1005"/>
      <c r="BS435" s="1005"/>
      <c r="BT435" s="1006"/>
      <c r="BU435" s="238"/>
      <c r="BV435" s="395"/>
      <c r="BW435" s="395"/>
      <c r="BX435" s="395"/>
      <c r="BY435" s="395"/>
      <c r="BZ435" s="395"/>
      <c r="CA435" s="395"/>
      <c r="CB435" s="395"/>
      <c r="CC435" s="395"/>
      <c r="CD435" s="395"/>
      <c r="CE435" s="407"/>
      <c r="CF435" s="395"/>
      <c r="CG435" s="395"/>
      <c r="CH435" s="395"/>
      <c r="CI435" s="395"/>
      <c r="CJ435" s="395"/>
      <c r="CK435" s="395"/>
      <c r="CL435" s="395"/>
      <c r="CM435" s="395"/>
      <c r="CN435" s="395"/>
      <c r="DL435" s="37"/>
      <c r="DM435" s="37"/>
      <c r="DN435" s="37"/>
      <c r="DO435" s="37"/>
      <c r="DP435" s="37"/>
    </row>
    <row r="436" spans="1:120" s="31" customFormat="1" ht="23.45" customHeight="1">
      <c r="A436" s="424">
        <v>2</v>
      </c>
      <c r="B436" s="425"/>
      <c r="C436" s="425"/>
      <c r="D436" s="426"/>
      <c r="E436" s="465" t="s">
        <v>212</v>
      </c>
      <c r="F436" s="667"/>
      <c r="G436" s="667"/>
      <c r="H436" s="667"/>
      <c r="I436" s="667"/>
      <c r="J436" s="667"/>
      <c r="K436" s="667"/>
      <c r="L436" s="667"/>
      <c r="M436" s="667"/>
      <c r="N436" s="667"/>
      <c r="O436" s="667"/>
      <c r="P436" s="667"/>
      <c r="Q436" s="667"/>
      <c r="R436" s="667"/>
      <c r="S436" s="667"/>
      <c r="T436" s="667"/>
      <c r="U436" s="667"/>
      <c r="V436" s="667"/>
      <c r="W436" s="667"/>
      <c r="X436" s="667"/>
      <c r="Y436" s="667"/>
      <c r="Z436" s="667"/>
      <c r="AA436" s="667"/>
      <c r="AB436" s="667"/>
      <c r="AC436" s="667"/>
      <c r="AD436" s="667"/>
      <c r="AE436" s="667"/>
      <c r="AF436" s="667"/>
      <c r="AG436" s="667"/>
      <c r="AH436" s="667"/>
      <c r="AI436" s="667"/>
      <c r="AJ436" s="667"/>
      <c r="AK436" s="667"/>
      <c r="AL436" s="667"/>
      <c r="AM436" s="667"/>
      <c r="AN436" s="667"/>
      <c r="AO436" s="667"/>
      <c r="AP436" s="667"/>
      <c r="AQ436" s="667"/>
      <c r="AR436" s="667"/>
      <c r="AS436" s="667"/>
      <c r="AT436" s="667"/>
      <c r="AU436" s="667"/>
      <c r="AV436" s="667"/>
      <c r="AW436" s="809">
        <f>AW431</f>
        <v>184206.38</v>
      </c>
      <c r="AX436" s="996"/>
      <c r="AY436" s="996"/>
      <c r="AZ436" s="996"/>
      <c r="BA436" s="996"/>
      <c r="BB436" s="996"/>
      <c r="BC436" s="996"/>
      <c r="BD436" s="996"/>
      <c r="BE436" s="996"/>
      <c r="BF436" s="997"/>
      <c r="BG436" s="180"/>
      <c r="BH436" s="238"/>
      <c r="BI436" s="1001">
        <f>BI438+BI441+BI443+BI445+BI447</f>
        <v>5710</v>
      </c>
      <c r="BJ436" s="996"/>
      <c r="BK436" s="996"/>
      <c r="BL436" s="996"/>
      <c r="BM436" s="996"/>
      <c r="BN436" s="996"/>
      <c r="BO436" s="996"/>
      <c r="BP436" s="996"/>
      <c r="BQ436" s="996"/>
      <c r="BR436" s="996"/>
      <c r="BS436" s="996"/>
      <c r="BT436" s="997"/>
      <c r="BU436" s="238"/>
      <c r="BV436" s="1001"/>
      <c r="BW436" s="996"/>
      <c r="BX436" s="996"/>
      <c r="BY436" s="996"/>
      <c r="BZ436" s="996"/>
      <c r="CA436" s="996"/>
      <c r="CB436" s="996"/>
      <c r="CC436" s="996"/>
      <c r="CD436" s="997"/>
      <c r="CE436" s="809"/>
      <c r="CF436" s="996"/>
      <c r="CG436" s="996"/>
      <c r="CH436" s="996"/>
      <c r="CI436" s="996"/>
      <c r="CJ436" s="996"/>
      <c r="CK436" s="996"/>
      <c r="CL436" s="996"/>
      <c r="CM436" s="996"/>
      <c r="CN436" s="997"/>
      <c r="DL436" s="37"/>
      <c r="DM436" s="37"/>
      <c r="DN436" s="37"/>
      <c r="DO436" s="37"/>
      <c r="DP436" s="37"/>
    </row>
    <row r="437" spans="1:120" s="31" customFormat="1" ht="13.9" customHeight="1">
      <c r="A437" s="427"/>
      <c r="B437" s="428"/>
      <c r="C437" s="428"/>
      <c r="D437" s="429"/>
      <c r="E437" s="468" t="s">
        <v>213</v>
      </c>
      <c r="F437" s="668"/>
      <c r="G437" s="668"/>
      <c r="H437" s="668"/>
      <c r="I437" s="668"/>
      <c r="J437" s="668"/>
      <c r="K437" s="668"/>
      <c r="L437" s="668"/>
      <c r="M437" s="668"/>
      <c r="N437" s="668"/>
      <c r="O437" s="668"/>
      <c r="P437" s="668"/>
      <c r="Q437" s="668"/>
      <c r="R437" s="668"/>
      <c r="S437" s="668"/>
      <c r="T437" s="668"/>
      <c r="U437" s="668"/>
      <c r="V437" s="668"/>
      <c r="W437" s="668"/>
      <c r="X437" s="668"/>
      <c r="Y437" s="668"/>
      <c r="Z437" s="668"/>
      <c r="AA437" s="668"/>
      <c r="AB437" s="668"/>
      <c r="AC437" s="668"/>
      <c r="AD437" s="668"/>
      <c r="AE437" s="668"/>
      <c r="AF437" s="668"/>
      <c r="AG437" s="668"/>
      <c r="AH437" s="668"/>
      <c r="AI437" s="668"/>
      <c r="AJ437" s="668"/>
      <c r="AK437" s="668"/>
      <c r="AL437" s="668"/>
      <c r="AM437" s="668"/>
      <c r="AN437" s="668"/>
      <c r="AO437" s="668"/>
      <c r="AP437" s="668"/>
      <c r="AQ437" s="668"/>
      <c r="AR437" s="668"/>
      <c r="AS437" s="668"/>
      <c r="AT437" s="668"/>
      <c r="AU437" s="668"/>
      <c r="AV437" s="669"/>
      <c r="AW437" s="1002"/>
      <c r="AX437" s="1003"/>
      <c r="AY437" s="1003"/>
      <c r="AZ437" s="1003"/>
      <c r="BA437" s="1003"/>
      <c r="BB437" s="1003"/>
      <c r="BC437" s="1003"/>
      <c r="BD437" s="1003"/>
      <c r="BE437" s="1003"/>
      <c r="BF437" s="1004"/>
      <c r="BG437" s="180"/>
      <c r="BH437" s="238"/>
      <c r="BI437" s="1002"/>
      <c r="BJ437" s="1003"/>
      <c r="BK437" s="1003"/>
      <c r="BL437" s="1003"/>
      <c r="BM437" s="1003"/>
      <c r="BN437" s="1003"/>
      <c r="BO437" s="1003"/>
      <c r="BP437" s="1003"/>
      <c r="BQ437" s="1003"/>
      <c r="BR437" s="1003"/>
      <c r="BS437" s="1003"/>
      <c r="BT437" s="1004"/>
      <c r="BU437" s="238"/>
      <c r="BV437" s="1002"/>
      <c r="BW437" s="1003"/>
      <c r="BX437" s="1003"/>
      <c r="BY437" s="1003"/>
      <c r="BZ437" s="1003"/>
      <c r="CA437" s="1003"/>
      <c r="CB437" s="1003"/>
      <c r="CC437" s="1003"/>
      <c r="CD437" s="1004"/>
      <c r="CE437" s="1002"/>
      <c r="CF437" s="1003"/>
      <c r="CG437" s="1003"/>
      <c r="CH437" s="1003"/>
      <c r="CI437" s="1003"/>
      <c r="CJ437" s="1003"/>
      <c r="CK437" s="1003"/>
      <c r="CL437" s="1003"/>
      <c r="CM437" s="1003"/>
      <c r="CN437" s="1004"/>
      <c r="DL437" s="37"/>
      <c r="DM437" s="37"/>
      <c r="DN437" s="37"/>
      <c r="DO437" s="37"/>
      <c r="DP437" s="37"/>
    </row>
    <row r="438" spans="1:120" s="31" customFormat="1" ht="13.9" customHeight="1">
      <c r="A438" s="424" t="s">
        <v>214</v>
      </c>
      <c r="B438" s="425"/>
      <c r="C438" s="425"/>
      <c r="D438" s="426"/>
      <c r="E438" s="430" t="s">
        <v>30</v>
      </c>
      <c r="F438" s="644"/>
      <c r="G438" s="644"/>
      <c r="H438" s="644"/>
      <c r="I438" s="644"/>
      <c r="J438" s="644"/>
      <c r="K438" s="644"/>
      <c r="L438" s="644"/>
      <c r="M438" s="644"/>
      <c r="N438" s="644"/>
      <c r="O438" s="644"/>
      <c r="P438" s="644"/>
      <c r="Q438" s="644"/>
      <c r="R438" s="644"/>
      <c r="S438" s="644"/>
      <c r="T438" s="644"/>
      <c r="U438" s="644"/>
      <c r="V438" s="644"/>
      <c r="W438" s="644"/>
      <c r="X438" s="644"/>
      <c r="Y438" s="644"/>
      <c r="Z438" s="644"/>
      <c r="AA438" s="644"/>
      <c r="AB438" s="644"/>
      <c r="AC438" s="644"/>
      <c r="AD438" s="644"/>
      <c r="AE438" s="644"/>
      <c r="AF438" s="644"/>
      <c r="AG438" s="644"/>
      <c r="AH438" s="644"/>
      <c r="AI438" s="644"/>
      <c r="AJ438" s="644"/>
      <c r="AK438" s="644"/>
      <c r="AL438" s="644"/>
      <c r="AM438" s="644"/>
      <c r="AN438" s="644"/>
      <c r="AO438" s="644"/>
      <c r="AP438" s="644"/>
      <c r="AQ438" s="644"/>
      <c r="AR438" s="644"/>
      <c r="AS438" s="644"/>
      <c r="AT438" s="644"/>
      <c r="AU438" s="644"/>
      <c r="AV438" s="645"/>
      <c r="AW438" s="809"/>
      <c r="AX438" s="996"/>
      <c r="AY438" s="996"/>
      <c r="AZ438" s="996"/>
      <c r="BA438" s="996"/>
      <c r="BB438" s="996"/>
      <c r="BC438" s="996"/>
      <c r="BD438" s="996"/>
      <c r="BE438" s="996"/>
      <c r="BF438" s="997"/>
      <c r="BG438" s="180"/>
      <c r="BH438" s="238"/>
      <c r="BI438" s="1001">
        <f>ROUND(AW436*2.9%,0)</f>
        <v>5342</v>
      </c>
      <c r="BJ438" s="996"/>
      <c r="BK438" s="996"/>
      <c r="BL438" s="996"/>
      <c r="BM438" s="996"/>
      <c r="BN438" s="996"/>
      <c r="BO438" s="996"/>
      <c r="BP438" s="996"/>
      <c r="BQ438" s="996"/>
      <c r="BR438" s="996"/>
      <c r="BS438" s="996"/>
      <c r="BT438" s="997"/>
      <c r="BU438" s="238"/>
      <c r="BV438" s="1001"/>
      <c r="BW438" s="996"/>
      <c r="BX438" s="996"/>
      <c r="BY438" s="996"/>
      <c r="BZ438" s="996"/>
      <c r="CA438" s="996"/>
      <c r="CB438" s="996"/>
      <c r="CC438" s="996"/>
      <c r="CD438" s="997"/>
      <c r="CE438" s="809"/>
      <c r="CF438" s="996"/>
      <c r="CG438" s="996"/>
      <c r="CH438" s="996"/>
      <c r="CI438" s="996"/>
      <c r="CJ438" s="996"/>
      <c r="CK438" s="996"/>
      <c r="CL438" s="996"/>
      <c r="CM438" s="996"/>
      <c r="CN438" s="997"/>
      <c r="DL438" s="37"/>
      <c r="DM438" s="37"/>
      <c r="DN438" s="37"/>
      <c r="DO438" s="37"/>
      <c r="DP438" s="37"/>
    </row>
    <row r="439" spans="1:120" s="31" customFormat="1" ht="13.9" customHeight="1">
      <c r="A439" s="441"/>
      <c r="B439" s="442"/>
      <c r="C439" s="442"/>
      <c r="D439" s="443"/>
      <c r="E439" s="450" t="s">
        <v>215</v>
      </c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  <c r="AE439" s="659"/>
      <c r="AF439" s="659"/>
      <c r="AG439" s="659"/>
      <c r="AH439" s="659"/>
      <c r="AI439" s="659"/>
      <c r="AJ439" s="659"/>
      <c r="AK439" s="659"/>
      <c r="AL439" s="659"/>
      <c r="AM439" s="659"/>
      <c r="AN439" s="659"/>
      <c r="AO439" s="659"/>
      <c r="AP439" s="659"/>
      <c r="AQ439" s="659"/>
      <c r="AR439" s="659"/>
      <c r="AS439" s="659"/>
      <c r="AT439" s="659"/>
      <c r="AU439" s="659"/>
      <c r="AV439" s="660"/>
      <c r="AW439" s="998"/>
      <c r="AX439" s="999"/>
      <c r="AY439" s="999"/>
      <c r="AZ439" s="999"/>
      <c r="BA439" s="999"/>
      <c r="BB439" s="999"/>
      <c r="BC439" s="999"/>
      <c r="BD439" s="999"/>
      <c r="BE439" s="999"/>
      <c r="BF439" s="1000"/>
      <c r="BG439" s="180"/>
      <c r="BH439" s="238"/>
      <c r="BI439" s="998"/>
      <c r="BJ439" s="999"/>
      <c r="BK439" s="999"/>
      <c r="BL439" s="999"/>
      <c r="BM439" s="999"/>
      <c r="BN439" s="999"/>
      <c r="BO439" s="999"/>
      <c r="BP439" s="999"/>
      <c r="BQ439" s="999"/>
      <c r="BR439" s="999"/>
      <c r="BS439" s="999"/>
      <c r="BT439" s="1000"/>
      <c r="BU439" s="238"/>
      <c r="BV439" s="998"/>
      <c r="BW439" s="999"/>
      <c r="BX439" s="999"/>
      <c r="BY439" s="999"/>
      <c r="BZ439" s="999"/>
      <c r="CA439" s="999"/>
      <c r="CB439" s="999"/>
      <c r="CC439" s="999"/>
      <c r="CD439" s="1000"/>
      <c r="CE439" s="998"/>
      <c r="CF439" s="999"/>
      <c r="CG439" s="999"/>
      <c r="CH439" s="999"/>
      <c r="CI439" s="999"/>
      <c r="CJ439" s="999"/>
      <c r="CK439" s="999"/>
      <c r="CL439" s="999"/>
      <c r="CM439" s="999"/>
      <c r="CN439" s="1000"/>
      <c r="DL439" s="37"/>
      <c r="DM439" s="37"/>
      <c r="DN439" s="37"/>
      <c r="DO439" s="37"/>
      <c r="DP439" s="37"/>
    </row>
    <row r="440" spans="1:120" s="31" customFormat="1" ht="32.450000000000003" customHeight="1">
      <c r="A440" s="427"/>
      <c r="B440" s="428"/>
      <c r="C440" s="428"/>
      <c r="D440" s="429"/>
      <c r="E440" s="453" t="s">
        <v>216</v>
      </c>
      <c r="F440" s="654"/>
      <c r="G440" s="654"/>
      <c r="H440" s="654"/>
      <c r="I440" s="654"/>
      <c r="J440" s="654"/>
      <c r="K440" s="654"/>
      <c r="L440" s="654"/>
      <c r="M440" s="654"/>
      <c r="N440" s="654"/>
      <c r="O440" s="654"/>
      <c r="P440" s="654"/>
      <c r="Q440" s="654"/>
      <c r="R440" s="654"/>
      <c r="S440" s="654"/>
      <c r="T440" s="654"/>
      <c r="U440" s="654"/>
      <c r="V440" s="654"/>
      <c r="W440" s="654"/>
      <c r="X440" s="654"/>
      <c r="Y440" s="654"/>
      <c r="Z440" s="654"/>
      <c r="AA440" s="654"/>
      <c r="AB440" s="654"/>
      <c r="AC440" s="654"/>
      <c r="AD440" s="654"/>
      <c r="AE440" s="654"/>
      <c r="AF440" s="654"/>
      <c r="AG440" s="654"/>
      <c r="AH440" s="654"/>
      <c r="AI440" s="654"/>
      <c r="AJ440" s="654"/>
      <c r="AK440" s="654"/>
      <c r="AL440" s="654"/>
      <c r="AM440" s="654"/>
      <c r="AN440" s="654"/>
      <c r="AO440" s="654"/>
      <c r="AP440" s="654"/>
      <c r="AQ440" s="654"/>
      <c r="AR440" s="654"/>
      <c r="AS440" s="654"/>
      <c r="AT440" s="654"/>
      <c r="AU440" s="654"/>
      <c r="AV440" s="654"/>
      <c r="AW440" s="1002"/>
      <c r="AX440" s="1003"/>
      <c r="AY440" s="1003"/>
      <c r="AZ440" s="1003"/>
      <c r="BA440" s="1003"/>
      <c r="BB440" s="1003"/>
      <c r="BC440" s="1003"/>
      <c r="BD440" s="1003"/>
      <c r="BE440" s="1003"/>
      <c r="BF440" s="1004"/>
      <c r="BG440" s="180"/>
      <c r="BH440" s="238"/>
      <c r="BI440" s="1002"/>
      <c r="BJ440" s="1003"/>
      <c r="BK440" s="1003"/>
      <c r="BL440" s="1003"/>
      <c r="BM440" s="1003"/>
      <c r="BN440" s="1003"/>
      <c r="BO440" s="1003"/>
      <c r="BP440" s="1003"/>
      <c r="BQ440" s="1003"/>
      <c r="BR440" s="1003"/>
      <c r="BS440" s="1003"/>
      <c r="BT440" s="1004"/>
      <c r="BU440" s="238"/>
      <c r="BV440" s="1002"/>
      <c r="BW440" s="1003"/>
      <c r="BX440" s="1003"/>
      <c r="BY440" s="1003"/>
      <c r="BZ440" s="1003"/>
      <c r="CA440" s="1003"/>
      <c r="CB440" s="1003"/>
      <c r="CC440" s="1003"/>
      <c r="CD440" s="1004"/>
      <c r="CE440" s="1002"/>
      <c r="CF440" s="1003"/>
      <c r="CG440" s="1003"/>
      <c r="CH440" s="1003"/>
      <c r="CI440" s="1003"/>
      <c r="CJ440" s="1003"/>
      <c r="CK440" s="1003"/>
      <c r="CL440" s="1003"/>
      <c r="CM440" s="1003"/>
      <c r="CN440" s="1004"/>
      <c r="DL440" s="37"/>
      <c r="DM440" s="37"/>
      <c r="DN440" s="37"/>
      <c r="DO440" s="37"/>
      <c r="DP440" s="37"/>
    </row>
    <row r="441" spans="1:120" s="31" customFormat="1" ht="13.9" customHeight="1">
      <c r="A441" s="424" t="s">
        <v>217</v>
      </c>
      <c r="B441" s="425"/>
      <c r="C441" s="425"/>
      <c r="D441" s="426"/>
      <c r="E441" s="430" t="s">
        <v>237</v>
      </c>
      <c r="F441" s="644"/>
      <c r="G441" s="644"/>
      <c r="H441" s="644"/>
      <c r="I441" s="644"/>
      <c r="J441" s="644"/>
      <c r="K441" s="644"/>
      <c r="L441" s="644"/>
      <c r="M441" s="644"/>
      <c r="N441" s="644"/>
      <c r="O441" s="644"/>
      <c r="P441" s="644"/>
      <c r="Q441" s="644"/>
      <c r="R441" s="644"/>
      <c r="S441" s="644"/>
      <c r="T441" s="644"/>
      <c r="U441" s="644"/>
      <c r="V441" s="644"/>
      <c r="W441" s="644"/>
      <c r="X441" s="644"/>
      <c r="Y441" s="644"/>
      <c r="Z441" s="644"/>
      <c r="AA441" s="644"/>
      <c r="AB441" s="644"/>
      <c r="AC441" s="644"/>
      <c r="AD441" s="644"/>
      <c r="AE441" s="644"/>
      <c r="AF441" s="644"/>
      <c r="AG441" s="644"/>
      <c r="AH441" s="644"/>
      <c r="AI441" s="644"/>
      <c r="AJ441" s="644"/>
      <c r="AK441" s="644"/>
      <c r="AL441" s="644"/>
      <c r="AM441" s="644"/>
      <c r="AN441" s="644"/>
      <c r="AO441" s="644"/>
      <c r="AP441" s="644"/>
      <c r="AQ441" s="644"/>
      <c r="AR441" s="644"/>
      <c r="AS441" s="644"/>
      <c r="AT441" s="644"/>
      <c r="AU441" s="644"/>
      <c r="AV441" s="645"/>
      <c r="AW441" s="809"/>
      <c r="AX441" s="996"/>
      <c r="AY441" s="996"/>
      <c r="AZ441" s="996"/>
      <c r="BA441" s="996"/>
      <c r="BB441" s="996"/>
      <c r="BC441" s="996"/>
      <c r="BD441" s="996"/>
      <c r="BE441" s="996"/>
      <c r="BF441" s="997"/>
      <c r="BG441" s="180"/>
      <c r="BH441" s="238"/>
      <c r="BI441" s="1001"/>
      <c r="BJ441" s="996"/>
      <c r="BK441" s="996"/>
      <c r="BL441" s="996"/>
      <c r="BM441" s="996"/>
      <c r="BN441" s="996"/>
      <c r="BO441" s="996"/>
      <c r="BP441" s="996"/>
      <c r="BQ441" s="996"/>
      <c r="BR441" s="996"/>
      <c r="BS441" s="996"/>
      <c r="BT441" s="997"/>
      <c r="BU441" s="238"/>
      <c r="BV441" s="1001"/>
      <c r="BW441" s="996"/>
      <c r="BX441" s="996"/>
      <c r="BY441" s="996"/>
      <c r="BZ441" s="996"/>
      <c r="CA441" s="996"/>
      <c r="CB441" s="996"/>
      <c r="CC441" s="996"/>
      <c r="CD441" s="997"/>
      <c r="CE441" s="809"/>
      <c r="CF441" s="996"/>
      <c r="CG441" s="996"/>
      <c r="CH441" s="996"/>
      <c r="CI441" s="996"/>
      <c r="CJ441" s="996"/>
      <c r="CK441" s="996"/>
      <c r="CL441" s="996"/>
      <c r="CM441" s="996"/>
      <c r="CN441" s="997"/>
      <c r="DL441" s="37">
        <f>BE439*2.9%</f>
        <v>0</v>
      </c>
      <c r="DM441" s="37"/>
      <c r="DN441" s="37"/>
      <c r="DO441" s="37"/>
      <c r="DP441" s="37"/>
    </row>
    <row r="442" spans="1:120" s="31" customFormat="1" ht="13.9" customHeight="1">
      <c r="A442" s="427"/>
      <c r="B442" s="428"/>
      <c r="C442" s="428"/>
      <c r="D442" s="429"/>
      <c r="E442" s="439" t="s">
        <v>238</v>
      </c>
      <c r="F442" s="654"/>
      <c r="G442" s="654"/>
      <c r="H442" s="654"/>
      <c r="I442" s="654"/>
      <c r="J442" s="654"/>
      <c r="K442" s="654"/>
      <c r="L442" s="654"/>
      <c r="M442" s="654"/>
      <c r="N442" s="654"/>
      <c r="O442" s="654"/>
      <c r="P442" s="654"/>
      <c r="Q442" s="654"/>
      <c r="R442" s="654"/>
      <c r="S442" s="654"/>
      <c r="T442" s="654"/>
      <c r="U442" s="654"/>
      <c r="V442" s="654"/>
      <c r="W442" s="654"/>
      <c r="X442" s="654"/>
      <c r="Y442" s="654"/>
      <c r="Z442" s="654"/>
      <c r="AA442" s="654"/>
      <c r="AB442" s="654"/>
      <c r="AC442" s="654"/>
      <c r="AD442" s="654"/>
      <c r="AE442" s="654"/>
      <c r="AF442" s="654"/>
      <c r="AG442" s="654"/>
      <c r="AH442" s="654"/>
      <c r="AI442" s="654"/>
      <c r="AJ442" s="654"/>
      <c r="AK442" s="654"/>
      <c r="AL442" s="654"/>
      <c r="AM442" s="654"/>
      <c r="AN442" s="654"/>
      <c r="AO442" s="654"/>
      <c r="AP442" s="654"/>
      <c r="AQ442" s="654"/>
      <c r="AR442" s="654"/>
      <c r="AS442" s="654"/>
      <c r="AT442" s="654"/>
      <c r="AU442" s="654"/>
      <c r="AV442" s="654"/>
      <c r="AW442" s="998"/>
      <c r="AX442" s="999"/>
      <c r="AY442" s="999"/>
      <c r="AZ442" s="999"/>
      <c r="BA442" s="999"/>
      <c r="BB442" s="999"/>
      <c r="BC442" s="999"/>
      <c r="BD442" s="999"/>
      <c r="BE442" s="999"/>
      <c r="BF442" s="1000"/>
      <c r="BG442" s="180"/>
      <c r="BH442" s="238"/>
      <c r="BI442" s="998"/>
      <c r="BJ442" s="999"/>
      <c r="BK442" s="999"/>
      <c r="BL442" s="999"/>
      <c r="BM442" s="999"/>
      <c r="BN442" s="999"/>
      <c r="BO442" s="999"/>
      <c r="BP442" s="999"/>
      <c r="BQ442" s="999"/>
      <c r="BR442" s="999"/>
      <c r="BS442" s="999"/>
      <c r="BT442" s="1000"/>
      <c r="BU442" s="238"/>
      <c r="BV442" s="998"/>
      <c r="BW442" s="999"/>
      <c r="BX442" s="999"/>
      <c r="BY442" s="999"/>
      <c r="BZ442" s="999"/>
      <c r="CA442" s="999"/>
      <c r="CB442" s="999"/>
      <c r="CC442" s="999"/>
      <c r="CD442" s="1000"/>
      <c r="CE442" s="998"/>
      <c r="CF442" s="999"/>
      <c r="CG442" s="999"/>
      <c r="CH442" s="999"/>
      <c r="CI442" s="999"/>
      <c r="CJ442" s="999"/>
      <c r="CK442" s="999"/>
      <c r="CL442" s="999"/>
      <c r="CM442" s="999"/>
      <c r="CN442" s="1000"/>
      <c r="DL442" s="37"/>
      <c r="DM442" s="37"/>
      <c r="DN442" s="37"/>
      <c r="DO442" s="37"/>
      <c r="DP442" s="37"/>
    </row>
    <row r="443" spans="1:120" s="31" customFormat="1" ht="13.9" customHeight="1">
      <c r="A443" s="424" t="s">
        <v>239</v>
      </c>
      <c r="B443" s="425"/>
      <c r="C443" s="425"/>
      <c r="D443" s="426"/>
      <c r="E443" s="430" t="s">
        <v>218</v>
      </c>
      <c r="F443" s="644"/>
      <c r="G443" s="644"/>
      <c r="H443" s="644"/>
      <c r="I443" s="644"/>
      <c r="J443" s="644"/>
      <c r="K443" s="644"/>
      <c r="L443" s="644"/>
      <c r="M443" s="644"/>
      <c r="N443" s="644"/>
      <c r="O443" s="644"/>
      <c r="P443" s="644"/>
      <c r="Q443" s="644"/>
      <c r="R443" s="644"/>
      <c r="S443" s="644"/>
      <c r="T443" s="644"/>
      <c r="U443" s="644"/>
      <c r="V443" s="644"/>
      <c r="W443" s="644"/>
      <c r="X443" s="644"/>
      <c r="Y443" s="644"/>
      <c r="Z443" s="644"/>
      <c r="AA443" s="644"/>
      <c r="AB443" s="644"/>
      <c r="AC443" s="644"/>
      <c r="AD443" s="644"/>
      <c r="AE443" s="644"/>
      <c r="AF443" s="644"/>
      <c r="AG443" s="644"/>
      <c r="AH443" s="644"/>
      <c r="AI443" s="644"/>
      <c r="AJ443" s="644"/>
      <c r="AK443" s="644"/>
      <c r="AL443" s="644"/>
      <c r="AM443" s="644"/>
      <c r="AN443" s="644"/>
      <c r="AO443" s="644"/>
      <c r="AP443" s="644"/>
      <c r="AQ443" s="644"/>
      <c r="AR443" s="644"/>
      <c r="AS443" s="644"/>
      <c r="AT443" s="644"/>
      <c r="AU443" s="644"/>
      <c r="AV443" s="645"/>
      <c r="AW443" s="809"/>
      <c r="AX443" s="996"/>
      <c r="AY443" s="996"/>
      <c r="AZ443" s="996"/>
      <c r="BA443" s="996"/>
      <c r="BB443" s="996"/>
      <c r="BC443" s="996"/>
      <c r="BD443" s="996"/>
      <c r="BE443" s="996"/>
      <c r="BF443" s="997"/>
      <c r="BG443" s="180"/>
      <c r="BH443" s="238"/>
      <c r="BI443" s="1001">
        <f>ROUND(AW436*0.2%,0)</f>
        <v>368</v>
      </c>
      <c r="BJ443" s="996"/>
      <c r="BK443" s="996"/>
      <c r="BL443" s="996"/>
      <c r="BM443" s="996"/>
      <c r="BN443" s="996"/>
      <c r="BO443" s="996"/>
      <c r="BP443" s="996"/>
      <c r="BQ443" s="996"/>
      <c r="BR443" s="996"/>
      <c r="BS443" s="996"/>
      <c r="BT443" s="997"/>
      <c r="BU443" s="238"/>
      <c r="BV443" s="1001"/>
      <c r="BW443" s="996"/>
      <c r="BX443" s="996"/>
      <c r="BY443" s="996"/>
      <c r="BZ443" s="996"/>
      <c r="CA443" s="996"/>
      <c r="CB443" s="996"/>
      <c r="CC443" s="996"/>
      <c r="CD443" s="997"/>
      <c r="CE443" s="809"/>
      <c r="CF443" s="996"/>
      <c r="CG443" s="996"/>
      <c r="CH443" s="996"/>
      <c r="CI443" s="996"/>
      <c r="CJ443" s="996"/>
      <c r="CK443" s="996"/>
      <c r="CL443" s="996"/>
      <c r="CM443" s="996"/>
      <c r="CN443" s="997"/>
      <c r="DL443" s="37"/>
      <c r="DM443" s="37"/>
      <c r="DN443" s="37"/>
      <c r="DO443" s="37"/>
      <c r="DP443" s="37"/>
    </row>
    <row r="444" spans="1:120" s="31" customFormat="1" ht="34.15" customHeight="1">
      <c r="A444" s="427"/>
      <c r="B444" s="428"/>
      <c r="C444" s="428"/>
      <c r="D444" s="429"/>
      <c r="E444" s="439" t="s">
        <v>219</v>
      </c>
      <c r="F444" s="654"/>
      <c r="G444" s="654"/>
      <c r="H444" s="654"/>
      <c r="I444" s="654"/>
      <c r="J444" s="654"/>
      <c r="K444" s="654"/>
      <c r="L444" s="654"/>
      <c r="M444" s="654"/>
      <c r="N444" s="654"/>
      <c r="O444" s="654"/>
      <c r="P444" s="654"/>
      <c r="Q444" s="654"/>
      <c r="R444" s="654"/>
      <c r="S444" s="654"/>
      <c r="T444" s="654"/>
      <c r="U444" s="654"/>
      <c r="V444" s="654"/>
      <c r="W444" s="654"/>
      <c r="X444" s="654"/>
      <c r="Y444" s="654"/>
      <c r="Z444" s="654"/>
      <c r="AA444" s="654"/>
      <c r="AB444" s="654"/>
      <c r="AC444" s="654"/>
      <c r="AD444" s="654"/>
      <c r="AE444" s="654"/>
      <c r="AF444" s="654"/>
      <c r="AG444" s="654"/>
      <c r="AH444" s="654"/>
      <c r="AI444" s="654"/>
      <c r="AJ444" s="654"/>
      <c r="AK444" s="654"/>
      <c r="AL444" s="654"/>
      <c r="AM444" s="654"/>
      <c r="AN444" s="654"/>
      <c r="AO444" s="654"/>
      <c r="AP444" s="654"/>
      <c r="AQ444" s="654"/>
      <c r="AR444" s="654"/>
      <c r="AS444" s="654"/>
      <c r="AT444" s="654"/>
      <c r="AU444" s="654"/>
      <c r="AV444" s="654"/>
      <c r="AW444" s="998"/>
      <c r="AX444" s="999"/>
      <c r="AY444" s="999"/>
      <c r="AZ444" s="999"/>
      <c r="BA444" s="999"/>
      <c r="BB444" s="999"/>
      <c r="BC444" s="999"/>
      <c r="BD444" s="999"/>
      <c r="BE444" s="999"/>
      <c r="BF444" s="1000"/>
      <c r="BG444" s="180"/>
      <c r="BH444" s="238"/>
      <c r="BI444" s="998"/>
      <c r="BJ444" s="999"/>
      <c r="BK444" s="999"/>
      <c r="BL444" s="999"/>
      <c r="BM444" s="999"/>
      <c r="BN444" s="999"/>
      <c r="BO444" s="999"/>
      <c r="BP444" s="999"/>
      <c r="BQ444" s="999"/>
      <c r="BR444" s="999"/>
      <c r="BS444" s="999"/>
      <c r="BT444" s="1000"/>
      <c r="BU444" s="238"/>
      <c r="BV444" s="998"/>
      <c r="BW444" s="999"/>
      <c r="BX444" s="999"/>
      <c r="BY444" s="999"/>
      <c r="BZ444" s="999"/>
      <c r="CA444" s="999"/>
      <c r="CB444" s="999"/>
      <c r="CC444" s="999"/>
      <c r="CD444" s="1000"/>
      <c r="CE444" s="998"/>
      <c r="CF444" s="999"/>
      <c r="CG444" s="999"/>
      <c r="CH444" s="999"/>
      <c r="CI444" s="999"/>
      <c r="CJ444" s="999"/>
      <c r="CK444" s="999"/>
      <c r="CL444" s="999"/>
      <c r="CM444" s="999"/>
      <c r="CN444" s="1000"/>
      <c r="DL444" s="37"/>
      <c r="DM444" s="37"/>
      <c r="DN444" s="37"/>
      <c r="DO444" s="37"/>
      <c r="DP444" s="37"/>
    </row>
    <row r="445" spans="1:120" s="31" customFormat="1" ht="13.9" customHeight="1">
      <c r="A445" s="424" t="s">
        <v>240</v>
      </c>
      <c r="B445" s="425"/>
      <c r="C445" s="425"/>
      <c r="D445" s="426"/>
      <c r="E445" s="430" t="s">
        <v>218</v>
      </c>
      <c r="F445" s="644"/>
      <c r="G445" s="644"/>
      <c r="H445" s="644"/>
      <c r="I445" s="644"/>
      <c r="J445" s="644"/>
      <c r="K445" s="644"/>
      <c r="L445" s="644"/>
      <c r="M445" s="644"/>
      <c r="N445" s="644"/>
      <c r="O445" s="644"/>
      <c r="P445" s="644"/>
      <c r="Q445" s="644"/>
      <c r="R445" s="644"/>
      <c r="S445" s="644"/>
      <c r="T445" s="644"/>
      <c r="U445" s="644"/>
      <c r="V445" s="644"/>
      <c r="W445" s="644"/>
      <c r="X445" s="644"/>
      <c r="Y445" s="644"/>
      <c r="Z445" s="644"/>
      <c r="AA445" s="644"/>
      <c r="AB445" s="644"/>
      <c r="AC445" s="644"/>
      <c r="AD445" s="644"/>
      <c r="AE445" s="644"/>
      <c r="AF445" s="644"/>
      <c r="AG445" s="644"/>
      <c r="AH445" s="644"/>
      <c r="AI445" s="644"/>
      <c r="AJ445" s="644"/>
      <c r="AK445" s="644"/>
      <c r="AL445" s="644"/>
      <c r="AM445" s="644"/>
      <c r="AN445" s="644"/>
      <c r="AO445" s="644"/>
      <c r="AP445" s="644"/>
      <c r="AQ445" s="644"/>
      <c r="AR445" s="644"/>
      <c r="AS445" s="644"/>
      <c r="AT445" s="644"/>
      <c r="AU445" s="644"/>
      <c r="AV445" s="645"/>
      <c r="AW445" s="809"/>
      <c r="AX445" s="996"/>
      <c r="AY445" s="996"/>
      <c r="AZ445" s="996"/>
      <c r="BA445" s="996"/>
      <c r="BB445" s="996"/>
      <c r="BC445" s="996"/>
      <c r="BD445" s="996"/>
      <c r="BE445" s="996"/>
      <c r="BF445" s="997"/>
      <c r="BG445" s="180"/>
      <c r="BH445" s="238"/>
      <c r="BI445" s="1001"/>
      <c r="BJ445" s="996"/>
      <c r="BK445" s="996"/>
      <c r="BL445" s="996"/>
      <c r="BM445" s="996"/>
      <c r="BN445" s="996"/>
      <c r="BO445" s="996"/>
      <c r="BP445" s="996"/>
      <c r="BQ445" s="996"/>
      <c r="BR445" s="996"/>
      <c r="BS445" s="996"/>
      <c r="BT445" s="997"/>
      <c r="BU445" s="238"/>
      <c r="BV445" s="1001"/>
      <c r="BW445" s="996"/>
      <c r="BX445" s="996"/>
      <c r="BY445" s="996"/>
      <c r="BZ445" s="996"/>
      <c r="CA445" s="996"/>
      <c r="CB445" s="996"/>
      <c r="CC445" s="996"/>
      <c r="CD445" s="997"/>
      <c r="CE445" s="809"/>
      <c r="CF445" s="996"/>
      <c r="CG445" s="996"/>
      <c r="CH445" s="996"/>
      <c r="CI445" s="996"/>
      <c r="CJ445" s="996"/>
      <c r="CK445" s="996"/>
      <c r="CL445" s="996"/>
      <c r="CM445" s="996"/>
      <c r="CN445" s="997"/>
      <c r="DL445" s="37"/>
      <c r="DM445" s="37"/>
      <c r="DN445" s="37"/>
      <c r="DO445" s="37"/>
      <c r="DP445" s="37"/>
    </row>
    <row r="446" spans="1:120" s="31" customFormat="1" ht="33" customHeight="1">
      <c r="A446" s="427"/>
      <c r="B446" s="428"/>
      <c r="C446" s="428"/>
      <c r="D446" s="429"/>
      <c r="E446" s="439" t="s">
        <v>241</v>
      </c>
      <c r="F446" s="654"/>
      <c r="G446" s="654"/>
      <c r="H446" s="654"/>
      <c r="I446" s="654"/>
      <c r="J446" s="654"/>
      <c r="K446" s="654"/>
      <c r="L446" s="654"/>
      <c r="M446" s="654"/>
      <c r="N446" s="654"/>
      <c r="O446" s="654"/>
      <c r="P446" s="654"/>
      <c r="Q446" s="654"/>
      <c r="R446" s="654"/>
      <c r="S446" s="654"/>
      <c r="T446" s="654"/>
      <c r="U446" s="654"/>
      <c r="V446" s="654"/>
      <c r="W446" s="654"/>
      <c r="X446" s="654"/>
      <c r="Y446" s="654"/>
      <c r="Z446" s="654"/>
      <c r="AA446" s="654"/>
      <c r="AB446" s="654"/>
      <c r="AC446" s="654"/>
      <c r="AD446" s="654"/>
      <c r="AE446" s="654"/>
      <c r="AF446" s="654"/>
      <c r="AG446" s="654"/>
      <c r="AH446" s="654"/>
      <c r="AI446" s="654"/>
      <c r="AJ446" s="654"/>
      <c r="AK446" s="654"/>
      <c r="AL446" s="654"/>
      <c r="AM446" s="654"/>
      <c r="AN446" s="654"/>
      <c r="AO446" s="654"/>
      <c r="AP446" s="654"/>
      <c r="AQ446" s="654"/>
      <c r="AR446" s="654"/>
      <c r="AS446" s="654"/>
      <c r="AT446" s="654"/>
      <c r="AU446" s="654"/>
      <c r="AV446" s="654"/>
      <c r="AW446" s="998"/>
      <c r="AX446" s="999"/>
      <c r="AY446" s="999"/>
      <c r="AZ446" s="999"/>
      <c r="BA446" s="999"/>
      <c r="BB446" s="999"/>
      <c r="BC446" s="999"/>
      <c r="BD446" s="999"/>
      <c r="BE446" s="999"/>
      <c r="BF446" s="1000"/>
      <c r="BG446" s="180"/>
      <c r="BH446" s="238"/>
      <c r="BI446" s="998"/>
      <c r="BJ446" s="999"/>
      <c r="BK446" s="999"/>
      <c r="BL446" s="999"/>
      <c r="BM446" s="999"/>
      <c r="BN446" s="999"/>
      <c r="BO446" s="999"/>
      <c r="BP446" s="999"/>
      <c r="BQ446" s="999"/>
      <c r="BR446" s="999"/>
      <c r="BS446" s="999"/>
      <c r="BT446" s="1000"/>
      <c r="BU446" s="238"/>
      <c r="BV446" s="998"/>
      <c r="BW446" s="999"/>
      <c r="BX446" s="999"/>
      <c r="BY446" s="999"/>
      <c r="BZ446" s="999"/>
      <c r="CA446" s="999"/>
      <c r="CB446" s="999"/>
      <c r="CC446" s="999"/>
      <c r="CD446" s="1000"/>
      <c r="CE446" s="998"/>
      <c r="CF446" s="999"/>
      <c r="CG446" s="999"/>
      <c r="CH446" s="999"/>
      <c r="CI446" s="999"/>
      <c r="CJ446" s="999"/>
      <c r="CK446" s="999"/>
      <c r="CL446" s="999"/>
      <c r="CM446" s="999"/>
      <c r="CN446" s="1000"/>
      <c r="DL446" s="37"/>
      <c r="DM446" s="37"/>
      <c r="DN446" s="37"/>
      <c r="DO446" s="37"/>
      <c r="DP446" s="37"/>
    </row>
    <row r="447" spans="1:120" s="31" customFormat="1" ht="25.9" customHeight="1">
      <c r="A447" s="424" t="s">
        <v>242</v>
      </c>
      <c r="B447" s="425"/>
      <c r="C447" s="425"/>
      <c r="D447" s="426"/>
      <c r="E447" s="430" t="s">
        <v>218</v>
      </c>
      <c r="F447" s="644"/>
      <c r="G447" s="644"/>
      <c r="H447" s="644"/>
      <c r="I447" s="644"/>
      <c r="J447" s="644"/>
      <c r="K447" s="644"/>
      <c r="L447" s="644"/>
      <c r="M447" s="644"/>
      <c r="N447" s="644"/>
      <c r="O447" s="644"/>
      <c r="P447" s="644"/>
      <c r="Q447" s="644"/>
      <c r="R447" s="644"/>
      <c r="S447" s="644"/>
      <c r="T447" s="644"/>
      <c r="U447" s="644"/>
      <c r="V447" s="644"/>
      <c r="W447" s="644"/>
      <c r="X447" s="644"/>
      <c r="Y447" s="644"/>
      <c r="Z447" s="644"/>
      <c r="AA447" s="644"/>
      <c r="AB447" s="644"/>
      <c r="AC447" s="644"/>
      <c r="AD447" s="644"/>
      <c r="AE447" s="644"/>
      <c r="AF447" s="644"/>
      <c r="AG447" s="644"/>
      <c r="AH447" s="644"/>
      <c r="AI447" s="644"/>
      <c r="AJ447" s="644"/>
      <c r="AK447" s="644"/>
      <c r="AL447" s="644"/>
      <c r="AM447" s="644"/>
      <c r="AN447" s="644"/>
      <c r="AO447" s="644"/>
      <c r="AP447" s="644"/>
      <c r="AQ447" s="644"/>
      <c r="AR447" s="644"/>
      <c r="AS447" s="644"/>
      <c r="AT447" s="644"/>
      <c r="AU447" s="644"/>
      <c r="AV447" s="645"/>
      <c r="AW447" s="809"/>
      <c r="AX447" s="996"/>
      <c r="AY447" s="996"/>
      <c r="AZ447" s="996"/>
      <c r="BA447" s="996"/>
      <c r="BB447" s="996"/>
      <c r="BC447" s="996"/>
      <c r="BD447" s="996"/>
      <c r="BE447" s="996"/>
      <c r="BF447" s="997"/>
      <c r="BG447" s="180"/>
      <c r="BH447" s="238"/>
      <c r="BI447" s="1001"/>
      <c r="BJ447" s="996"/>
      <c r="BK447" s="996"/>
      <c r="BL447" s="996"/>
      <c r="BM447" s="996"/>
      <c r="BN447" s="996"/>
      <c r="BO447" s="996"/>
      <c r="BP447" s="996"/>
      <c r="BQ447" s="996"/>
      <c r="BR447" s="996"/>
      <c r="BS447" s="996"/>
      <c r="BT447" s="997"/>
      <c r="BU447" s="238"/>
      <c r="BV447" s="1001"/>
      <c r="BW447" s="996"/>
      <c r="BX447" s="996"/>
      <c r="BY447" s="996"/>
      <c r="BZ447" s="996"/>
      <c r="CA447" s="996"/>
      <c r="CB447" s="996"/>
      <c r="CC447" s="996"/>
      <c r="CD447" s="997"/>
      <c r="CE447" s="809"/>
      <c r="CF447" s="996"/>
      <c r="CG447" s="996"/>
      <c r="CH447" s="996"/>
      <c r="CI447" s="996"/>
      <c r="CJ447" s="996"/>
      <c r="CK447" s="996"/>
      <c r="CL447" s="996"/>
      <c r="CM447" s="996"/>
      <c r="CN447" s="997"/>
      <c r="DL447" s="37">
        <f>BE446*0.2%</f>
        <v>0</v>
      </c>
      <c r="DM447" s="37"/>
      <c r="DN447" s="37"/>
      <c r="DO447" s="37"/>
      <c r="DP447" s="37"/>
    </row>
    <row r="448" spans="1:120" s="31" customFormat="1" ht="30.6" customHeight="1">
      <c r="A448" s="427"/>
      <c r="B448" s="428"/>
      <c r="C448" s="428"/>
      <c r="D448" s="429"/>
      <c r="E448" s="439" t="s">
        <v>241</v>
      </c>
      <c r="F448" s="654"/>
      <c r="G448" s="654"/>
      <c r="H448" s="654"/>
      <c r="I448" s="654"/>
      <c r="J448" s="654"/>
      <c r="K448" s="654"/>
      <c r="L448" s="654"/>
      <c r="M448" s="654"/>
      <c r="N448" s="654"/>
      <c r="O448" s="654"/>
      <c r="P448" s="654"/>
      <c r="Q448" s="654"/>
      <c r="R448" s="654"/>
      <c r="S448" s="654"/>
      <c r="T448" s="654"/>
      <c r="U448" s="654"/>
      <c r="V448" s="654"/>
      <c r="W448" s="654"/>
      <c r="X448" s="654"/>
      <c r="Y448" s="654"/>
      <c r="Z448" s="654"/>
      <c r="AA448" s="654"/>
      <c r="AB448" s="654"/>
      <c r="AC448" s="654"/>
      <c r="AD448" s="654"/>
      <c r="AE448" s="654"/>
      <c r="AF448" s="654"/>
      <c r="AG448" s="654"/>
      <c r="AH448" s="654"/>
      <c r="AI448" s="654"/>
      <c r="AJ448" s="654"/>
      <c r="AK448" s="654"/>
      <c r="AL448" s="654"/>
      <c r="AM448" s="654"/>
      <c r="AN448" s="654"/>
      <c r="AO448" s="654"/>
      <c r="AP448" s="654"/>
      <c r="AQ448" s="654"/>
      <c r="AR448" s="654"/>
      <c r="AS448" s="654"/>
      <c r="AT448" s="654"/>
      <c r="AU448" s="654"/>
      <c r="AV448" s="654"/>
      <c r="AW448" s="998"/>
      <c r="AX448" s="999"/>
      <c r="AY448" s="999"/>
      <c r="AZ448" s="999"/>
      <c r="BA448" s="999"/>
      <c r="BB448" s="999"/>
      <c r="BC448" s="999"/>
      <c r="BD448" s="999"/>
      <c r="BE448" s="999"/>
      <c r="BF448" s="1000"/>
      <c r="BG448" s="180"/>
      <c r="BH448" s="238"/>
      <c r="BI448" s="998"/>
      <c r="BJ448" s="999"/>
      <c r="BK448" s="999"/>
      <c r="BL448" s="999"/>
      <c r="BM448" s="999"/>
      <c r="BN448" s="999"/>
      <c r="BO448" s="999"/>
      <c r="BP448" s="999"/>
      <c r="BQ448" s="999"/>
      <c r="BR448" s="999"/>
      <c r="BS448" s="999"/>
      <c r="BT448" s="1000"/>
      <c r="BU448" s="238"/>
      <c r="BV448" s="998"/>
      <c r="BW448" s="999"/>
      <c r="BX448" s="999"/>
      <c r="BY448" s="999"/>
      <c r="BZ448" s="999"/>
      <c r="CA448" s="999"/>
      <c r="CB448" s="999"/>
      <c r="CC448" s="999"/>
      <c r="CD448" s="1000"/>
      <c r="CE448" s="998"/>
      <c r="CF448" s="999"/>
      <c r="CG448" s="999"/>
      <c r="CH448" s="999"/>
      <c r="CI448" s="999"/>
      <c r="CJ448" s="999"/>
      <c r="CK448" s="999"/>
      <c r="CL448" s="999"/>
      <c r="CM448" s="999"/>
      <c r="CN448" s="1000"/>
      <c r="DL448" s="37"/>
      <c r="DM448" s="37"/>
      <c r="DN448" s="37"/>
      <c r="DO448" s="37"/>
      <c r="DP448" s="37"/>
    </row>
    <row r="449" spans="1:122" s="31" customFormat="1" ht="13.9" customHeight="1">
      <c r="A449" s="424">
        <v>3</v>
      </c>
      <c r="B449" s="425"/>
      <c r="C449" s="425"/>
      <c r="D449" s="426"/>
      <c r="E449" s="430" t="s">
        <v>220</v>
      </c>
      <c r="F449" s="644"/>
      <c r="G449" s="644"/>
      <c r="H449" s="644"/>
      <c r="I449" s="644"/>
      <c r="J449" s="644"/>
      <c r="K449" s="644"/>
      <c r="L449" s="644"/>
      <c r="M449" s="644"/>
      <c r="N449" s="644"/>
      <c r="O449" s="644"/>
      <c r="P449" s="644"/>
      <c r="Q449" s="644"/>
      <c r="R449" s="644"/>
      <c r="S449" s="644"/>
      <c r="T449" s="644"/>
      <c r="U449" s="644"/>
      <c r="V449" s="644"/>
      <c r="W449" s="644"/>
      <c r="X449" s="644"/>
      <c r="Y449" s="644"/>
      <c r="Z449" s="644"/>
      <c r="AA449" s="644"/>
      <c r="AB449" s="644"/>
      <c r="AC449" s="644"/>
      <c r="AD449" s="644"/>
      <c r="AE449" s="644"/>
      <c r="AF449" s="644"/>
      <c r="AG449" s="644"/>
      <c r="AH449" s="644"/>
      <c r="AI449" s="644"/>
      <c r="AJ449" s="644"/>
      <c r="AK449" s="644"/>
      <c r="AL449" s="644"/>
      <c r="AM449" s="644"/>
      <c r="AN449" s="644"/>
      <c r="AO449" s="644"/>
      <c r="AP449" s="644"/>
      <c r="AQ449" s="644"/>
      <c r="AR449" s="644"/>
      <c r="AS449" s="644"/>
      <c r="AT449" s="644"/>
      <c r="AU449" s="644"/>
      <c r="AV449" s="645"/>
      <c r="AW449" s="809">
        <f>AW431</f>
        <v>184206.38</v>
      </c>
      <c r="AX449" s="996"/>
      <c r="AY449" s="996"/>
      <c r="AZ449" s="996"/>
      <c r="BA449" s="996"/>
      <c r="BB449" s="996"/>
      <c r="BC449" s="996"/>
      <c r="BD449" s="996"/>
      <c r="BE449" s="996"/>
      <c r="BF449" s="997"/>
      <c r="BG449" s="180"/>
      <c r="BH449" s="238"/>
      <c r="BI449" s="1001">
        <f>ROUND(AW449*5.1%,0)</f>
        <v>9395</v>
      </c>
      <c r="BJ449" s="996"/>
      <c r="BK449" s="996"/>
      <c r="BL449" s="996"/>
      <c r="BM449" s="996"/>
      <c r="BN449" s="996"/>
      <c r="BO449" s="996"/>
      <c r="BP449" s="996"/>
      <c r="BQ449" s="996"/>
      <c r="BR449" s="996"/>
      <c r="BS449" s="996"/>
      <c r="BT449" s="997"/>
      <c r="BU449" s="238"/>
      <c r="BV449" s="1001"/>
      <c r="BW449" s="996"/>
      <c r="BX449" s="996"/>
      <c r="BY449" s="996"/>
      <c r="BZ449" s="996"/>
      <c r="CA449" s="996"/>
      <c r="CB449" s="996"/>
      <c r="CC449" s="996"/>
      <c r="CD449" s="997"/>
      <c r="CE449" s="809"/>
      <c r="CF449" s="996"/>
      <c r="CG449" s="996"/>
      <c r="CH449" s="996"/>
      <c r="CI449" s="996"/>
      <c r="CJ449" s="996"/>
      <c r="CK449" s="996"/>
      <c r="CL449" s="996"/>
      <c r="CM449" s="996"/>
      <c r="CN449" s="997"/>
      <c r="DL449" s="37"/>
      <c r="DM449" s="37"/>
      <c r="DN449" s="37"/>
      <c r="DO449" s="37"/>
      <c r="DP449" s="37"/>
    </row>
    <row r="450" spans="1:122" s="31" customFormat="1" ht="13.9" customHeight="1">
      <c r="A450" s="427"/>
      <c r="B450" s="428"/>
      <c r="C450" s="428"/>
      <c r="D450" s="429"/>
      <c r="E450" s="439" t="s">
        <v>221</v>
      </c>
      <c r="F450" s="654"/>
      <c r="G450" s="654"/>
      <c r="H450" s="654"/>
      <c r="I450" s="654"/>
      <c r="J450" s="654"/>
      <c r="K450" s="654"/>
      <c r="L450" s="654"/>
      <c r="M450" s="654"/>
      <c r="N450" s="654"/>
      <c r="O450" s="654"/>
      <c r="P450" s="654"/>
      <c r="Q450" s="654"/>
      <c r="R450" s="654"/>
      <c r="S450" s="654"/>
      <c r="T450" s="654"/>
      <c r="U450" s="654"/>
      <c r="V450" s="654"/>
      <c r="W450" s="654"/>
      <c r="X450" s="654"/>
      <c r="Y450" s="654"/>
      <c r="Z450" s="654"/>
      <c r="AA450" s="654"/>
      <c r="AB450" s="654"/>
      <c r="AC450" s="654"/>
      <c r="AD450" s="654"/>
      <c r="AE450" s="654"/>
      <c r="AF450" s="654"/>
      <c r="AG450" s="654"/>
      <c r="AH450" s="654"/>
      <c r="AI450" s="654"/>
      <c r="AJ450" s="654"/>
      <c r="AK450" s="654"/>
      <c r="AL450" s="654"/>
      <c r="AM450" s="654"/>
      <c r="AN450" s="654"/>
      <c r="AO450" s="654"/>
      <c r="AP450" s="654"/>
      <c r="AQ450" s="654"/>
      <c r="AR450" s="654"/>
      <c r="AS450" s="654"/>
      <c r="AT450" s="654"/>
      <c r="AU450" s="654"/>
      <c r="AV450" s="654"/>
      <c r="AW450" s="998"/>
      <c r="AX450" s="999"/>
      <c r="AY450" s="999"/>
      <c r="AZ450" s="999"/>
      <c r="BA450" s="999"/>
      <c r="BB450" s="999"/>
      <c r="BC450" s="999"/>
      <c r="BD450" s="999"/>
      <c r="BE450" s="999"/>
      <c r="BF450" s="1000"/>
      <c r="BG450" s="180"/>
      <c r="BH450" s="238"/>
      <c r="BI450" s="998"/>
      <c r="BJ450" s="999"/>
      <c r="BK450" s="999"/>
      <c r="BL450" s="999"/>
      <c r="BM450" s="999"/>
      <c r="BN450" s="999"/>
      <c r="BO450" s="999"/>
      <c r="BP450" s="999"/>
      <c r="BQ450" s="999"/>
      <c r="BR450" s="999"/>
      <c r="BS450" s="999"/>
      <c r="BT450" s="1000"/>
      <c r="BU450" s="238"/>
      <c r="BV450" s="998"/>
      <c r="BW450" s="999"/>
      <c r="BX450" s="999"/>
      <c r="BY450" s="999"/>
      <c r="BZ450" s="999"/>
      <c r="CA450" s="999"/>
      <c r="CB450" s="999"/>
      <c r="CC450" s="999"/>
      <c r="CD450" s="1000"/>
      <c r="CE450" s="998"/>
      <c r="CF450" s="999"/>
      <c r="CG450" s="999"/>
      <c r="CH450" s="999"/>
      <c r="CI450" s="999"/>
      <c r="CJ450" s="999"/>
      <c r="CK450" s="999"/>
      <c r="CL450" s="999"/>
      <c r="CM450" s="999"/>
      <c r="CN450" s="1000"/>
      <c r="DL450" s="37"/>
      <c r="DM450" s="37"/>
      <c r="DN450" s="37"/>
      <c r="DO450" s="37"/>
      <c r="DP450" s="37"/>
    </row>
    <row r="451" spans="1:122" s="31" customFormat="1" ht="12.75" customHeight="1">
      <c r="A451" s="355"/>
      <c r="B451" s="355"/>
      <c r="C451" s="355"/>
      <c r="D451" s="355"/>
      <c r="E451" s="355" t="s">
        <v>168</v>
      </c>
      <c r="F451" s="397"/>
      <c r="G451" s="397"/>
      <c r="H451" s="397"/>
      <c r="I451" s="397"/>
      <c r="J451" s="397"/>
      <c r="K451" s="397"/>
      <c r="L451" s="397"/>
      <c r="M451" s="397"/>
      <c r="N451" s="397"/>
      <c r="O451" s="397"/>
      <c r="P451" s="397"/>
      <c r="Q451" s="397"/>
      <c r="R451" s="397"/>
      <c r="S451" s="397"/>
      <c r="T451" s="397"/>
      <c r="U451" s="397"/>
      <c r="V451" s="397"/>
      <c r="W451" s="397"/>
      <c r="X451" s="397"/>
      <c r="Y451" s="397"/>
      <c r="Z451" s="397"/>
      <c r="AA451" s="397"/>
      <c r="AB451" s="397"/>
      <c r="AC451" s="397"/>
      <c r="AD451" s="397"/>
      <c r="AE451" s="397"/>
      <c r="AF451" s="397"/>
      <c r="AG451" s="397"/>
      <c r="AH451" s="397"/>
      <c r="AI451" s="397"/>
      <c r="AJ451" s="397"/>
      <c r="AK451" s="397"/>
      <c r="AL451" s="397"/>
      <c r="AM451" s="397"/>
      <c r="AN451" s="397"/>
      <c r="AO451" s="397"/>
      <c r="AP451" s="397"/>
      <c r="AQ451" s="397"/>
      <c r="AR451" s="397"/>
      <c r="AS451" s="397"/>
      <c r="AT451" s="397"/>
      <c r="AU451" s="397"/>
      <c r="AV451" s="397"/>
      <c r="AW451" s="554" t="s">
        <v>5</v>
      </c>
      <c r="AX451" s="991"/>
      <c r="AY451" s="991"/>
      <c r="AZ451" s="991"/>
      <c r="BA451" s="991"/>
      <c r="BB451" s="991"/>
      <c r="BC451" s="991"/>
      <c r="BD451" s="991"/>
      <c r="BE451" s="991" t="s">
        <v>5</v>
      </c>
      <c r="BF451" s="992"/>
      <c r="BG451" s="182"/>
      <c r="BH451" s="241"/>
      <c r="BI451" s="993">
        <v>55630.33</v>
      </c>
      <c r="BJ451" s="994"/>
      <c r="BK451" s="994"/>
      <c r="BL451" s="994"/>
      <c r="BM451" s="994"/>
      <c r="BN451" s="994"/>
      <c r="BO451" s="994"/>
      <c r="BP451" s="994"/>
      <c r="BQ451" s="994">
        <f>SUM(BQ432:CB450)</f>
        <v>0</v>
      </c>
      <c r="BR451" s="994"/>
      <c r="BS451" s="994"/>
      <c r="BT451" s="995"/>
      <c r="BU451" s="237"/>
      <c r="BV451" s="401">
        <v>55630.33</v>
      </c>
      <c r="BW451" s="401"/>
      <c r="BX451" s="401"/>
      <c r="BY451" s="401"/>
      <c r="BZ451" s="401"/>
      <c r="CA451" s="401"/>
      <c r="CB451" s="401"/>
      <c r="CC451" s="401"/>
      <c r="CD451" s="401"/>
      <c r="CE451" s="414">
        <f>67281.98-4077.69</f>
        <v>63204.289999999994</v>
      </c>
      <c r="CF451" s="401"/>
      <c r="CG451" s="401"/>
      <c r="CH451" s="401"/>
      <c r="CI451" s="401"/>
      <c r="CJ451" s="401"/>
      <c r="CK451" s="401"/>
      <c r="CL451" s="401"/>
      <c r="CM451" s="401"/>
      <c r="CN451" s="401"/>
      <c r="DL451" s="37"/>
      <c r="DM451" s="37"/>
      <c r="DN451" s="37"/>
      <c r="DO451" s="37"/>
      <c r="DP451" s="37"/>
    </row>
    <row r="452" spans="1:122" ht="1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58"/>
      <c r="CW452" s="58"/>
      <c r="CX452" s="58"/>
      <c r="CY452" s="58"/>
      <c r="CZ452" s="58"/>
      <c r="DA452" s="58"/>
      <c r="DB452" s="58"/>
      <c r="DC452" s="58"/>
      <c r="DD452" s="58"/>
      <c r="DE452" s="58"/>
      <c r="DF452" s="58"/>
      <c r="DG452" s="58"/>
      <c r="DH452" s="58"/>
      <c r="DI452" s="58"/>
    </row>
    <row r="453" spans="1:122" ht="20.45" customHeight="1">
      <c r="A453" s="389" t="s">
        <v>569</v>
      </c>
      <c r="B453" s="389"/>
      <c r="C453" s="389"/>
      <c r="D453" s="389"/>
      <c r="E453" s="389"/>
      <c r="F453" s="389"/>
      <c r="G453" s="389"/>
      <c r="H453" s="389"/>
      <c r="I453" s="389"/>
      <c r="J453" s="389"/>
      <c r="K453" s="389"/>
      <c r="L453" s="389"/>
      <c r="M453" s="389"/>
      <c r="N453" s="389"/>
      <c r="O453" s="389"/>
      <c r="P453" s="389"/>
      <c r="Q453" s="389"/>
      <c r="R453" s="389"/>
      <c r="S453" s="389"/>
      <c r="T453" s="389"/>
      <c r="U453" s="389"/>
      <c r="V453" s="389"/>
      <c r="W453" s="389"/>
      <c r="X453" s="389"/>
      <c r="Y453" s="389"/>
      <c r="Z453" s="389"/>
      <c r="AA453" s="389"/>
      <c r="AB453" s="389"/>
      <c r="AC453" s="389"/>
      <c r="AD453" s="389"/>
      <c r="AE453" s="389"/>
      <c r="AF453" s="389"/>
      <c r="AG453" s="389"/>
      <c r="AH453" s="389"/>
      <c r="AI453" s="389"/>
      <c r="AJ453" s="389"/>
      <c r="AK453" s="389"/>
      <c r="AL453" s="389"/>
      <c r="AM453" s="389"/>
      <c r="AN453" s="389"/>
      <c r="AO453" s="389"/>
      <c r="AP453" s="389"/>
      <c r="AQ453" s="389"/>
      <c r="AR453" s="389"/>
      <c r="AS453" s="389"/>
      <c r="AT453" s="389"/>
      <c r="AU453" s="389"/>
      <c r="AV453" s="389"/>
      <c r="AW453" s="389"/>
      <c r="AX453" s="389"/>
      <c r="AY453" s="389"/>
      <c r="AZ453" s="389"/>
      <c r="BA453" s="389"/>
      <c r="BB453" s="389"/>
      <c r="BC453" s="389"/>
      <c r="BD453" s="389"/>
      <c r="BE453" s="389"/>
      <c r="BF453" s="389"/>
      <c r="BG453" s="389"/>
      <c r="BH453" s="389"/>
      <c r="BI453" s="389"/>
      <c r="BJ453" s="389"/>
      <c r="BK453" s="389"/>
      <c r="BL453" s="389"/>
      <c r="BM453" s="389"/>
      <c r="BN453" s="389"/>
      <c r="BO453" s="389"/>
      <c r="BP453" s="389"/>
      <c r="BQ453" s="389"/>
      <c r="BR453" s="389"/>
      <c r="BS453" s="389"/>
      <c r="BT453" s="389"/>
      <c r="BU453" s="389"/>
      <c r="BV453" s="389"/>
      <c r="BW453" s="389"/>
      <c r="BX453" s="389"/>
      <c r="BY453" s="389"/>
      <c r="BZ453" s="389"/>
      <c r="CA453" s="389"/>
      <c r="CB453" s="389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  <c r="CX453" s="31"/>
      <c r="CY453" s="31"/>
      <c r="CZ453" s="31"/>
      <c r="DA453" s="31"/>
      <c r="DB453" s="31"/>
      <c r="DC453" s="31"/>
      <c r="DD453" s="31"/>
      <c r="DE453" s="31"/>
      <c r="DF453" s="31"/>
      <c r="DG453" s="31"/>
      <c r="DH453" s="31"/>
      <c r="DI453" s="31"/>
      <c r="DJ453" s="31"/>
      <c r="DK453" s="31"/>
      <c r="DL453" s="31"/>
      <c r="DM453" s="31"/>
      <c r="DN453" s="31"/>
      <c r="DO453" s="31"/>
      <c r="DP453" s="31"/>
      <c r="DQ453" s="31"/>
      <c r="DR453" s="31"/>
    </row>
    <row r="454" spans="1:122" ht="7.9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  <c r="CO454" s="31"/>
      <c r="CP454" s="31"/>
      <c r="CQ454" s="31"/>
      <c r="CR454" s="31"/>
      <c r="CS454" s="31"/>
      <c r="CT454" s="31"/>
      <c r="CU454" s="31"/>
      <c r="CV454" s="31"/>
      <c r="CW454" s="31"/>
      <c r="CX454" s="31"/>
      <c r="CY454" s="31"/>
      <c r="CZ454" s="31"/>
      <c r="DA454" s="31"/>
      <c r="DB454" s="31"/>
      <c r="DC454" s="31"/>
      <c r="DD454" s="31"/>
      <c r="DE454" s="31"/>
      <c r="DF454" s="31"/>
      <c r="DG454" s="31"/>
      <c r="DH454" s="31"/>
      <c r="DI454" s="31"/>
      <c r="DJ454" s="31"/>
      <c r="DK454" s="31"/>
      <c r="DL454" s="31"/>
      <c r="DM454" s="31"/>
      <c r="DN454" s="31"/>
      <c r="DO454" s="31"/>
      <c r="DP454" s="31"/>
      <c r="DQ454" s="31"/>
      <c r="DR454" s="31"/>
    </row>
    <row r="455" spans="1:122" ht="15.75" customHeight="1">
      <c r="A455" s="389" t="s">
        <v>161</v>
      </c>
      <c r="B455" s="389"/>
      <c r="C455" s="389"/>
      <c r="D455" s="389"/>
      <c r="E455" s="389"/>
      <c r="F455" s="389"/>
      <c r="G455" s="389"/>
      <c r="H455" s="389"/>
      <c r="I455" s="389"/>
      <c r="J455" s="389"/>
      <c r="K455" s="389"/>
      <c r="L455" s="389"/>
      <c r="M455" s="389"/>
      <c r="N455" s="389"/>
      <c r="O455" s="389"/>
      <c r="P455" s="389"/>
      <c r="Q455" s="389"/>
      <c r="R455" s="389"/>
      <c r="S455" s="389"/>
      <c r="T455" s="389"/>
      <c r="U455" s="389"/>
      <c r="V455" s="389"/>
      <c r="W455" s="389"/>
      <c r="X455" s="389"/>
      <c r="Y455" s="389"/>
      <c r="Z455" s="389"/>
      <c r="AA455" s="389"/>
      <c r="AB455" s="389"/>
      <c r="AC455" s="389"/>
      <c r="AD455" s="389"/>
      <c r="AG455" s="33" t="s">
        <v>551</v>
      </c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  <c r="CO455" s="31"/>
      <c r="CP455" s="31"/>
      <c r="CQ455" s="31"/>
      <c r="CR455" s="31"/>
      <c r="CS455" s="31"/>
      <c r="CT455" s="31"/>
      <c r="CU455" s="31"/>
      <c r="CV455" s="31"/>
      <c r="CW455" s="31"/>
      <c r="CX455" s="31"/>
      <c r="CY455" s="31"/>
      <c r="CZ455" s="31"/>
      <c r="DA455" s="31"/>
      <c r="DB455" s="31"/>
      <c r="DC455" s="31"/>
      <c r="DD455" s="31"/>
      <c r="DE455" s="31"/>
      <c r="DF455" s="31"/>
      <c r="DG455" s="31"/>
      <c r="DH455" s="31"/>
      <c r="DI455" s="31"/>
      <c r="DJ455" s="31"/>
      <c r="DK455" s="31"/>
      <c r="DL455" s="31"/>
      <c r="DM455" s="31"/>
      <c r="DN455" s="31"/>
      <c r="DO455" s="31"/>
      <c r="DP455" s="31"/>
      <c r="DQ455" s="31"/>
      <c r="DR455" s="31"/>
    </row>
    <row r="456" spans="1:122" ht="12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  <c r="BT456" s="32"/>
      <c r="BU456" s="32"/>
      <c r="BV456" s="32"/>
      <c r="BW456" s="32"/>
      <c r="BX456" s="32"/>
      <c r="BY456" s="32"/>
      <c r="BZ456" s="32"/>
      <c r="CA456" s="32"/>
      <c r="CB456" s="32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  <c r="CR456" s="31"/>
      <c r="CS456" s="31"/>
      <c r="CT456" s="31"/>
      <c r="CU456" s="31"/>
      <c r="CV456" s="31"/>
      <c r="CW456" s="31"/>
      <c r="CX456" s="31"/>
      <c r="CY456" s="31"/>
      <c r="CZ456" s="31"/>
      <c r="DA456" s="31"/>
      <c r="DB456" s="31"/>
      <c r="DC456" s="31"/>
      <c r="DD456" s="31"/>
      <c r="DE456" s="31"/>
      <c r="DF456" s="31"/>
      <c r="DG456" s="31"/>
      <c r="DH456" s="31"/>
      <c r="DI456" s="31"/>
      <c r="DJ456" s="31"/>
      <c r="DK456" s="31"/>
      <c r="DL456" s="31"/>
      <c r="DM456" s="31"/>
      <c r="DN456" s="31"/>
      <c r="DO456" s="31"/>
      <c r="DP456" s="31"/>
      <c r="DQ456" s="31"/>
      <c r="DR456" s="31"/>
    </row>
    <row r="457" spans="1:122" ht="12.75" customHeight="1">
      <c r="A457" s="33" t="s">
        <v>162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570" t="s">
        <v>186</v>
      </c>
      <c r="T457" s="570"/>
      <c r="U457" s="570"/>
      <c r="V457" s="570"/>
      <c r="W457" s="570"/>
      <c r="X457" s="570"/>
      <c r="Y457" s="570"/>
      <c r="Z457" s="570"/>
      <c r="AA457" s="570"/>
      <c r="AB457" s="570"/>
      <c r="AC457" s="570"/>
      <c r="AD457" s="570"/>
      <c r="AE457" s="570"/>
      <c r="AF457" s="570"/>
      <c r="AG457" s="570"/>
      <c r="AH457" s="570"/>
      <c r="AI457" s="570"/>
      <c r="AJ457" s="570"/>
      <c r="AK457" s="570"/>
      <c r="AL457" s="570"/>
      <c r="AM457" s="570"/>
      <c r="AN457" s="570"/>
      <c r="AO457" s="570"/>
      <c r="AP457" s="570"/>
      <c r="AQ457" s="570"/>
      <c r="AR457" s="570"/>
      <c r="AS457" s="570"/>
      <c r="AT457" s="570"/>
      <c r="AU457" s="570"/>
      <c r="AV457" s="570"/>
      <c r="AW457" s="570"/>
      <c r="AX457" s="570"/>
      <c r="AY457" s="570"/>
      <c r="AZ457" s="570"/>
      <c r="BA457" s="570"/>
      <c r="BB457" s="570"/>
      <c r="BC457" s="570"/>
      <c r="BD457" s="570"/>
      <c r="BE457" s="570"/>
      <c r="BF457" s="570"/>
      <c r="BG457" s="570"/>
      <c r="BH457" s="570"/>
      <c r="BI457" s="570"/>
      <c r="BJ457" s="570"/>
      <c r="BK457" s="570"/>
      <c r="BL457" s="570"/>
      <c r="BM457" s="570"/>
      <c r="BN457" s="570"/>
      <c r="BO457" s="570"/>
      <c r="BP457" s="570"/>
      <c r="BQ457" s="570"/>
      <c r="BR457" s="570"/>
      <c r="BS457" s="570"/>
      <c r="BT457" s="570"/>
      <c r="BU457" s="570"/>
      <c r="BV457" s="570"/>
      <c r="BW457" s="570"/>
      <c r="BX457" s="570"/>
      <c r="BY457" s="570"/>
      <c r="BZ457" s="570"/>
      <c r="CA457" s="570"/>
      <c r="CB457" s="570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  <c r="CO457" s="31"/>
      <c r="CP457" s="31"/>
      <c r="CQ457" s="31"/>
      <c r="CR457" s="31"/>
      <c r="CS457" s="31"/>
      <c r="CT457" s="31"/>
      <c r="CU457" s="31"/>
      <c r="CV457" s="31"/>
      <c r="CW457" s="31"/>
      <c r="CX457" s="31"/>
      <c r="CY457" s="31"/>
      <c r="CZ457" s="31"/>
      <c r="DA457" s="31"/>
      <c r="DB457" s="31"/>
      <c r="DC457" s="31"/>
      <c r="DD457" s="31"/>
      <c r="DE457" s="31"/>
      <c r="DF457" s="31"/>
      <c r="DG457" s="31"/>
      <c r="DH457" s="31"/>
      <c r="DI457" s="31"/>
      <c r="DJ457" s="31"/>
      <c r="DK457" s="31"/>
      <c r="DL457" s="31"/>
      <c r="DM457" s="31"/>
      <c r="DN457" s="31"/>
      <c r="DO457" s="31"/>
      <c r="DP457" s="31"/>
      <c r="DQ457" s="31"/>
      <c r="DR457" s="31"/>
    </row>
    <row r="458" spans="1:122" ht="12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2"/>
      <c r="BN458" s="32"/>
      <c r="BO458" s="32"/>
      <c r="BP458" s="32"/>
      <c r="BQ458" s="32"/>
      <c r="BR458" s="32"/>
      <c r="BS458" s="32"/>
      <c r="BT458" s="32"/>
      <c r="BU458" s="32"/>
      <c r="BV458" s="32"/>
      <c r="BW458" s="32"/>
      <c r="BX458" s="32"/>
      <c r="BY458" s="32"/>
      <c r="BZ458" s="32"/>
      <c r="CA458" s="32"/>
      <c r="CB458" s="32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  <c r="CR458" s="31"/>
      <c r="CS458" s="31"/>
      <c r="CT458" s="31"/>
      <c r="CU458" s="31"/>
      <c r="CV458" s="31"/>
      <c r="CW458" s="31"/>
      <c r="CX458" s="31"/>
      <c r="CY458" s="31"/>
      <c r="CZ458" s="31"/>
      <c r="DA458" s="31"/>
      <c r="DB458" s="31"/>
      <c r="DC458" s="31"/>
      <c r="DD458" s="31"/>
      <c r="DE458" s="31"/>
      <c r="DF458" s="31"/>
      <c r="DG458" s="31"/>
      <c r="DH458" s="31"/>
      <c r="DI458" s="31"/>
      <c r="DJ458" s="31"/>
      <c r="DK458" s="31"/>
      <c r="DL458" s="31"/>
      <c r="DM458" s="31"/>
      <c r="DN458" s="31"/>
      <c r="DO458" s="31"/>
      <c r="DP458" s="31"/>
      <c r="DQ458" s="31"/>
      <c r="DR458" s="31"/>
    </row>
    <row r="459" spans="1:122" ht="58.5" customHeight="1">
      <c r="A459" s="33" t="s">
        <v>164</v>
      </c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1034" t="s">
        <v>513</v>
      </c>
      <c r="AI459" s="1034"/>
      <c r="AJ459" s="1034"/>
      <c r="AK459" s="1034"/>
      <c r="AL459" s="1034"/>
      <c r="AM459" s="1034"/>
      <c r="AN459" s="1034"/>
      <c r="AO459" s="1034"/>
      <c r="AP459" s="1034"/>
      <c r="AQ459" s="1034"/>
      <c r="AR459" s="1034"/>
      <c r="AS459" s="1034"/>
      <c r="AT459" s="1034"/>
      <c r="AU459" s="1034"/>
      <c r="AV459" s="1034"/>
      <c r="AW459" s="1034"/>
      <c r="AX459" s="1034"/>
      <c r="AY459" s="1034"/>
      <c r="AZ459" s="1034"/>
      <c r="BA459" s="1034"/>
      <c r="BB459" s="1034"/>
      <c r="BC459" s="1034"/>
      <c r="BD459" s="1034"/>
      <c r="BE459" s="1034"/>
      <c r="BF459" s="1034"/>
      <c r="BG459" s="1034"/>
      <c r="BH459" s="1034"/>
      <c r="BI459" s="1034"/>
      <c r="BJ459" s="1034"/>
      <c r="BK459" s="1034"/>
      <c r="BL459" s="1034"/>
      <c r="BM459" s="1034"/>
      <c r="BN459" s="1034"/>
      <c r="BO459" s="1034"/>
      <c r="BP459" s="1034"/>
      <c r="BQ459" s="1034"/>
      <c r="BR459" s="1034"/>
      <c r="BS459" s="1034"/>
      <c r="BT459" s="1034"/>
      <c r="BU459" s="1034"/>
      <c r="BV459" s="1034"/>
      <c r="BW459" s="1034"/>
      <c r="BX459" s="1034"/>
      <c r="BY459" s="1034"/>
      <c r="BZ459" s="1034"/>
      <c r="CA459" s="1034"/>
      <c r="CB459" s="1034"/>
      <c r="CC459" s="1034"/>
      <c r="CD459" s="1034"/>
      <c r="CE459" s="1034"/>
      <c r="CF459" s="1034"/>
      <c r="CG459" s="1034"/>
      <c r="CH459" s="1034"/>
      <c r="CI459" s="1034"/>
      <c r="CJ459" s="1034"/>
      <c r="CK459" s="1034"/>
      <c r="CL459" s="1034"/>
      <c r="CM459" s="1034"/>
      <c r="CN459" s="1034"/>
      <c r="CO459" s="1034"/>
      <c r="CP459" s="1034"/>
      <c r="CQ459" s="1034"/>
      <c r="CR459" s="1034"/>
      <c r="CS459" s="1034"/>
      <c r="CT459" s="1034"/>
      <c r="CU459" s="1034"/>
      <c r="CV459" s="1034"/>
      <c r="CW459" s="1034"/>
      <c r="CX459" s="1034"/>
      <c r="CY459" s="1034"/>
      <c r="CZ459" s="1034"/>
      <c r="DA459" s="1034"/>
      <c r="DB459" s="1034"/>
      <c r="DC459" s="1034"/>
      <c r="DD459" s="131"/>
      <c r="DE459" s="131"/>
      <c r="DF459" s="131"/>
      <c r="DG459" s="131"/>
      <c r="DH459" s="131"/>
      <c r="DI459" s="131"/>
      <c r="DJ459" s="131"/>
      <c r="DK459" s="131"/>
      <c r="DL459" s="131"/>
      <c r="DM459" s="131"/>
      <c r="DN459" s="131"/>
      <c r="DO459" s="131"/>
      <c r="DP459" s="131"/>
      <c r="DQ459" s="131"/>
      <c r="DR459" s="65"/>
    </row>
    <row r="460" spans="1:122" ht="17.25" customHeight="1">
      <c r="A460" s="33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240"/>
      <c r="AI460" s="240"/>
      <c r="AJ460" s="240"/>
      <c r="AK460" s="240"/>
      <c r="AL460" s="240"/>
      <c r="AM460" s="240"/>
      <c r="AN460" s="240"/>
      <c r="AO460" s="240"/>
      <c r="AP460" s="240"/>
      <c r="AQ460" s="240"/>
      <c r="AR460" s="240"/>
      <c r="AS460" s="240"/>
      <c r="AT460" s="240"/>
      <c r="AU460" s="240"/>
      <c r="AV460" s="240"/>
      <c r="AW460" s="240"/>
      <c r="AX460" s="240"/>
      <c r="AY460" s="240"/>
      <c r="AZ460" s="240"/>
      <c r="BA460" s="240"/>
      <c r="BB460" s="240"/>
      <c r="BC460" s="240"/>
      <c r="BD460" s="240"/>
      <c r="BE460" s="240"/>
      <c r="BF460" s="240"/>
      <c r="BG460" s="240"/>
      <c r="BH460" s="240"/>
      <c r="BI460" s="240"/>
      <c r="BJ460" s="240"/>
      <c r="BK460" s="240"/>
      <c r="BL460" s="240"/>
      <c r="BM460" s="240"/>
      <c r="BN460" s="240"/>
      <c r="BO460" s="240"/>
      <c r="BP460" s="240"/>
      <c r="BQ460" s="240"/>
      <c r="BR460" s="240"/>
      <c r="BS460" s="240"/>
      <c r="BT460" s="240"/>
      <c r="BU460" s="240"/>
      <c r="BV460" s="240"/>
      <c r="BW460" s="240"/>
      <c r="BX460" s="240"/>
      <c r="BY460" s="240"/>
      <c r="BZ460" s="240"/>
      <c r="CA460" s="240"/>
      <c r="CB460" s="240"/>
      <c r="CC460" s="240"/>
      <c r="CD460" s="240"/>
      <c r="CE460" s="240"/>
      <c r="CF460" s="240"/>
      <c r="CG460" s="240"/>
      <c r="CH460" s="240"/>
      <c r="CI460" s="240"/>
      <c r="CJ460" s="240"/>
      <c r="CK460" s="240"/>
      <c r="CL460" s="240"/>
      <c r="CM460" s="240"/>
      <c r="CN460" s="240"/>
      <c r="CO460" s="240"/>
      <c r="CP460" s="240"/>
      <c r="CQ460" s="240"/>
      <c r="CR460" s="240"/>
      <c r="CS460" s="240"/>
      <c r="CT460" s="240"/>
      <c r="CU460" s="240"/>
      <c r="CV460" s="240"/>
      <c r="CW460" s="240"/>
      <c r="CX460" s="240"/>
      <c r="CY460" s="240"/>
      <c r="CZ460" s="240"/>
      <c r="DA460" s="240"/>
      <c r="DB460" s="240"/>
      <c r="DC460" s="240"/>
      <c r="DD460" s="108"/>
      <c r="DE460" s="108"/>
      <c r="DF460" s="108"/>
      <c r="DG460" s="108"/>
      <c r="DH460" s="108"/>
      <c r="DI460" s="108"/>
      <c r="DJ460" s="108"/>
      <c r="DK460" s="108"/>
      <c r="DL460" s="108"/>
      <c r="DM460" s="108"/>
      <c r="DN460" s="108"/>
      <c r="DO460" s="108"/>
      <c r="DP460" s="108"/>
      <c r="DQ460" s="108"/>
      <c r="DR460" s="65"/>
    </row>
    <row r="461" spans="1:122" ht="14.25">
      <c r="A461" s="389" t="s">
        <v>570</v>
      </c>
      <c r="B461" s="389"/>
      <c r="C461" s="389"/>
      <c r="D461" s="389"/>
      <c r="E461" s="389"/>
      <c r="F461" s="389"/>
      <c r="G461" s="389"/>
      <c r="H461" s="389"/>
      <c r="I461" s="389"/>
      <c r="J461" s="389"/>
      <c r="K461" s="389"/>
      <c r="L461" s="389"/>
      <c r="M461" s="389"/>
      <c r="N461" s="389"/>
      <c r="O461" s="389"/>
      <c r="P461" s="389"/>
      <c r="Q461" s="389"/>
      <c r="R461" s="389"/>
      <c r="S461" s="389"/>
      <c r="T461" s="389"/>
      <c r="U461" s="389"/>
      <c r="V461" s="389"/>
      <c r="W461" s="389"/>
      <c r="X461" s="389"/>
      <c r="Y461" s="389"/>
      <c r="Z461" s="389"/>
      <c r="AA461" s="389"/>
      <c r="AB461" s="389"/>
      <c r="AC461" s="389"/>
      <c r="AD461" s="389"/>
      <c r="AE461" s="389"/>
      <c r="AF461" s="389"/>
      <c r="AG461" s="389"/>
      <c r="AH461" s="389"/>
      <c r="AI461" s="389"/>
      <c r="AJ461" s="389"/>
      <c r="AK461" s="389"/>
      <c r="AL461" s="389"/>
      <c r="AM461" s="389"/>
      <c r="AN461" s="389"/>
      <c r="AO461" s="389"/>
      <c r="AP461" s="389"/>
      <c r="AQ461" s="389"/>
      <c r="AR461" s="389"/>
      <c r="AS461" s="389"/>
      <c r="AT461" s="389"/>
      <c r="AU461" s="389"/>
      <c r="AV461" s="389"/>
      <c r="AW461" s="389"/>
      <c r="AX461" s="389"/>
      <c r="AY461" s="389"/>
      <c r="AZ461" s="389"/>
      <c r="BA461" s="389"/>
      <c r="BB461" s="389"/>
      <c r="BC461" s="389"/>
      <c r="BD461" s="389"/>
      <c r="BE461" s="389"/>
      <c r="BF461" s="389"/>
      <c r="BG461" s="389"/>
      <c r="BH461" s="389"/>
      <c r="BI461" s="389"/>
      <c r="BJ461" s="389"/>
      <c r="BK461" s="389"/>
      <c r="BL461" s="389"/>
      <c r="BM461" s="389"/>
      <c r="BN461" s="389"/>
      <c r="BO461" s="389"/>
      <c r="BP461" s="389"/>
      <c r="BQ461" s="389"/>
      <c r="BR461" s="389"/>
      <c r="BS461" s="389"/>
      <c r="BT461" s="389"/>
      <c r="BU461" s="389"/>
      <c r="BV461" s="389"/>
      <c r="BW461" s="389"/>
      <c r="BX461" s="389"/>
      <c r="BY461" s="389"/>
      <c r="BZ461" s="389"/>
      <c r="CA461" s="389"/>
      <c r="CB461" s="389"/>
      <c r="CC461" s="389"/>
      <c r="CD461" s="389"/>
      <c r="CE461" s="389"/>
      <c r="CF461" s="389"/>
      <c r="CG461" s="389"/>
      <c r="CH461" s="389"/>
      <c r="CI461" s="389"/>
      <c r="CJ461" s="389"/>
      <c r="CK461" s="389"/>
      <c r="CL461" s="389"/>
      <c r="CM461" s="389"/>
      <c r="CN461" s="389"/>
      <c r="CO461" s="389"/>
      <c r="CP461" s="389"/>
      <c r="CQ461" s="389"/>
      <c r="CR461" s="389"/>
      <c r="CS461" s="389"/>
      <c r="CT461" s="389"/>
      <c r="CU461" s="389"/>
      <c r="CV461" s="389"/>
      <c r="CW461" s="389"/>
      <c r="CX461" s="389"/>
      <c r="CY461" s="389"/>
      <c r="CZ461" s="389"/>
      <c r="DA461" s="389"/>
      <c r="DB461" s="389"/>
      <c r="DC461" s="389"/>
      <c r="DD461" s="389"/>
      <c r="DE461" s="389"/>
      <c r="DF461" s="389"/>
      <c r="DG461" s="389"/>
      <c r="DH461" s="389"/>
      <c r="DI461" s="389"/>
    </row>
    <row r="462" spans="1:122" ht="1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  <c r="CO462" s="31"/>
      <c r="CP462" s="31"/>
      <c r="CQ462" s="31"/>
      <c r="CR462" s="31"/>
      <c r="CS462" s="31"/>
      <c r="CT462" s="31"/>
      <c r="CU462" s="31"/>
      <c r="CV462" s="31"/>
      <c r="CW462" s="31"/>
      <c r="CX462" s="31"/>
      <c r="CY462" s="31"/>
      <c r="CZ462" s="31"/>
      <c r="DA462" s="31"/>
      <c r="DB462" s="31"/>
      <c r="DC462" s="31"/>
      <c r="DD462" s="31"/>
      <c r="DE462" s="31"/>
      <c r="DF462" s="31"/>
      <c r="DG462" s="31"/>
      <c r="DH462" s="31"/>
      <c r="DI462" s="31"/>
    </row>
    <row r="463" spans="1:122" ht="15">
      <c r="A463" s="768" t="s">
        <v>165</v>
      </c>
      <c r="B463" s="769"/>
      <c r="C463" s="769"/>
      <c r="D463" s="770"/>
      <c r="E463" s="768" t="s">
        <v>255</v>
      </c>
      <c r="F463" s="769"/>
      <c r="G463" s="769"/>
      <c r="H463" s="769"/>
      <c r="I463" s="769"/>
      <c r="J463" s="769"/>
      <c r="K463" s="769"/>
      <c r="L463" s="769"/>
      <c r="M463" s="769"/>
      <c r="N463" s="769"/>
      <c r="O463" s="769"/>
      <c r="P463" s="769"/>
      <c r="Q463" s="769"/>
      <c r="R463" s="769"/>
      <c r="S463" s="769"/>
      <c r="T463" s="770"/>
      <c r="U463" s="768" t="s">
        <v>256</v>
      </c>
      <c r="V463" s="769"/>
      <c r="W463" s="769"/>
      <c r="X463" s="769"/>
      <c r="Y463" s="769"/>
      <c r="Z463" s="769"/>
      <c r="AA463" s="769"/>
      <c r="AB463" s="769"/>
      <c r="AC463" s="769"/>
      <c r="AD463" s="769"/>
      <c r="AE463" s="769"/>
      <c r="AF463" s="770"/>
      <c r="AG463" s="791" t="s">
        <v>190</v>
      </c>
      <c r="AH463" s="841"/>
      <c r="AI463" s="841"/>
      <c r="AJ463" s="841"/>
      <c r="AK463" s="841"/>
      <c r="AL463" s="841"/>
      <c r="AM463" s="841"/>
      <c r="AN463" s="841"/>
      <c r="AO463" s="841"/>
      <c r="AP463" s="841"/>
      <c r="AQ463" s="841"/>
      <c r="AR463" s="841"/>
      <c r="AS463" s="841"/>
      <c r="AT463" s="841"/>
      <c r="AU463" s="841"/>
      <c r="AV463" s="841"/>
      <c r="AW463" s="841"/>
      <c r="AX463" s="841"/>
      <c r="AY463" s="841"/>
      <c r="AZ463" s="841"/>
      <c r="BA463" s="841"/>
      <c r="BB463" s="841"/>
      <c r="BC463" s="841"/>
      <c r="BD463" s="841"/>
      <c r="BE463" s="841"/>
      <c r="BF463" s="841"/>
      <c r="BG463" s="841"/>
      <c r="BH463" s="841"/>
      <c r="BI463" s="841"/>
      <c r="BJ463" s="841"/>
      <c r="BK463" s="841"/>
      <c r="BL463" s="841"/>
      <c r="BM463" s="841"/>
      <c r="BN463" s="841"/>
      <c r="BO463" s="841"/>
      <c r="BP463" s="841"/>
      <c r="BQ463" s="841"/>
      <c r="BR463" s="841"/>
      <c r="BS463" s="841"/>
      <c r="BT463" s="841"/>
      <c r="BU463" s="841"/>
      <c r="BV463" s="841"/>
      <c r="BW463" s="841"/>
      <c r="BX463" s="841"/>
      <c r="BY463" s="841"/>
      <c r="BZ463" s="841"/>
      <c r="CA463" s="841"/>
      <c r="CB463" s="841"/>
      <c r="CC463" s="841"/>
      <c r="CD463" s="841"/>
      <c r="CE463" s="841"/>
      <c r="CF463" s="841"/>
      <c r="CG463" s="841"/>
      <c r="CH463" s="841"/>
      <c r="CI463" s="841"/>
      <c r="CJ463" s="842"/>
      <c r="CK463" s="768" t="s">
        <v>257</v>
      </c>
      <c r="CL463" s="769"/>
      <c r="CM463" s="769"/>
      <c r="CN463" s="769"/>
      <c r="CO463" s="769"/>
      <c r="CP463" s="769"/>
      <c r="CQ463" s="769"/>
      <c r="CR463" s="769"/>
      <c r="CS463" s="769"/>
      <c r="CT463" s="769"/>
      <c r="CU463" s="770"/>
      <c r="CV463" s="768" t="s">
        <v>258</v>
      </c>
      <c r="CW463" s="769"/>
      <c r="CX463" s="769"/>
      <c r="CY463" s="769"/>
      <c r="CZ463" s="769"/>
      <c r="DA463" s="769"/>
      <c r="DB463" s="769"/>
      <c r="DC463" s="769"/>
      <c r="DD463" s="769"/>
      <c r="DE463" s="769"/>
      <c r="DF463" s="769"/>
      <c r="DG463" s="769"/>
      <c r="DH463" s="769"/>
      <c r="DI463" s="770"/>
    </row>
    <row r="464" spans="1:122" ht="15">
      <c r="A464" s="793" t="s">
        <v>167</v>
      </c>
      <c r="B464" s="794"/>
      <c r="C464" s="794"/>
      <c r="D464" s="795"/>
      <c r="E464" s="793" t="s">
        <v>259</v>
      </c>
      <c r="F464" s="794"/>
      <c r="G464" s="794"/>
      <c r="H464" s="794"/>
      <c r="I464" s="794"/>
      <c r="J464" s="794"/>
      <c r="K464" s="794"/>
      <c r="L464" s="794"/>
      <c r="M464" s="794"/>
      <c r="N464" s="794"/>
      <c r="O464" s="794"/>
      <c r="P464" s="794"/>
      <c r="Q464" s="794"/>
      <c r="R464" s="794"/>
      <c r="S464" s="794"/>
      <c r="T464" s="795"/>
      <c r="U464" s="793" t="s">
        <v>260</v>
      </c>
      <c r="V464" s="794"/>
      <c r="W464" s="794"/>
      <c r="X464" s="794"/>
      <c r="Y464" s="794"/>
      <c r="Z464" s="794"/>
      <c r="AA464" s="794"/>
      <c r="AB464" s="794"/>
      <c r="AC464" s="794"/>
      <c r="AD464" s="794"/>
      <c r="AE464" s="794"/>
      <c r="AF464" s="795"/>
      <c r="AG464" s="768" t="s">
        <v>192</v>
      </c>
      <c r="AH464" s="769"/>
      <c r="AI464" s="769"/>
      <c r="AJ464" s="769"/>
      <c r="AK464" s="769"/>
      <c r="AL464" s="769"/>
      <c r="AM464" s="769"/>
      <c r="AN464" s="769"/>
      <c r="AO464" s="769"/>
      <c r="AP464" s="769"/>
      <c r="AQ464" s="769"/>
      <c r="AR464" s="769"/>
      <c r="AS464" s="769"/>
      <c r="AT464" s="770"/>
      <c r="AU464" s="791" t="s">
        <v>30</v>
      </c>
      <c r="AV464" s="841"/>
      <c r="AW464" s="841"/>
      <c r="AX464" s="841"/>
      <c r="AY464" s="841"/>
      <c r="AZ464" s="841"/>
      <c r="BA464" s="841"/>
      <c r="BB464" s="841"/>
      <c r="BC464" s="841"/>
      <c r="BD464" s="841"/>
      <c r="BE464" s="841"/>
      <c r="BF464" s="841"/>
      <c r="BG464" s="841"/>
      <c r="BH464" s="841"/>
      <c r="BI464" s="841"/>
      <c r="BJ464" s="841"/>
      <c r="BK464" s="841"/>
      <c r="BL464" s="841"/>
      <c r="BM464" s="841"/>
      <c r="BN464" s="841"/>
      <c r="BO464" s="841"/>
      <c r="BP464" s="841"/>
      <c r="BQ464" s="841"/>
      <c r="BR464" s="841"/>
      <c r="BS464" s="841"/>
      <c r="BT464" s="841"/>
      <c r="BU464" s="841"/>
      <c r="BV464" s="841"/>
      <c r="BW464" s="841"/>
      <c r="BX464" s="841"/>
      <c r="BY464" s="841"/>
      <c r="BZ464" s="841"/>
      <c r="CA464" s="841"/>
      <c r="CB464" s="841"/>
      <c r="CC464" s="841"/>
      <c r="CD464" s="841"/>
      <c r="CE464" s="841"/>
      <c r="CF464" s="841"/>
      <c r="CG464" s="841"/>
      <c r="CH464" s="841"/>
      <c r="CI464" s="841"/>
      <c r="CJ464" s="842"/>
      <c r="CK464" s="793" t="s">
        <v>261</v>
      </c>
      <c r="CL464" s="794"/>
      <c r="CM464" s="794"/>
      <c r="CN464" s="794"/>
      <c r="CO464" s="794"/>
      <c r="CP464" s="794"/>
      <c r="CQ464" s="794"/>
      <c r="CR464" s="794"/>
      <c r="CS464" s="794"/>
      <c r="CT464" s="794"/>
      <c r="CU464" s="795"/>
      <c r="CV464" s="793" t="s">
        <v>262</v>
      </c>
      <c r="CW464" s="794"/>
      <c r="CX464" s="794"/>
      <c r="CY464" s="794"/>
      <c r="CZ464" s="794"/>
      <c r="DA464" s="794"/>
      <c r="DB464" s="794"/>
      <c r="DC464" s="794"/>
      <c r="DD464" s="794"/>
      <c r="DE464" s="794"/>
      <c r="DF464" s="794"/>
      <c r="DG464" s="794"/>
      <c r="DH464" s="794"/>
      <c r="DI464" s="795"/>
    </row>
    <row r="465" spans="1:113" ht="15">
      <c r="A465" s="793"/>
      <c r="B465" s="794"/>
      <c r="C465" s="794"/>
      <c r="D465" s="795"/>
      <c r="E465" s="793" t="s">
        <v>263</v>
      </c>
      <c r="F465" s="794"/>
      <c r="G465" s="794"/>
      <c r="H465" s="794"/>
      <c r="I465" s="794"/>
      <c r="J465" s="794"/>
      <c r="K465" s="794"/>
      <c r="L465" s="794"/>
      <c r="M465" s="794"/>
      <c r="N465" s="794"/>
      <c r="O465" s="794"/>
      <c r="P465" s="794"/>
      <c r="Q465" s="794"/>
      <c r="R465" s="794"/>
      <c r="S465" s="794"/>
      <c r="T465" s="795"/>
      <c r="U465" s="793" t="s">
        <v>264</v>
      </c>
      <c r="V465" s="794"/>
      <c r="W465" s="794"/>
      <c r="X465" s="794"/>
      <c r="Y465" s="794"/>
      <c r="Z465" s="794"/>
      <c r="AA465" s="794"/>
      <c r="AB465" s="794"/>
      <c r="AC465" s="794"/>
      <c r="AD465" s="794"/>
      <c r="AE465" s="794"/>
      <c r="AF465" s="795"/>
      <c r="AG465" s="793"/>
      <c r="AH465" s="794"/>
      <c r="AI465" s="794"/>
      <c r="AJ465" s="794"/>
      <c r="AK465" s="794"/>
      <c r="AL465" s="794"/>
      <c r="AM465" s="794"/>
      <c r="AN465" s="794"/>
      <c r="AO465" s="794"/>
      <c r="AP465" s="794"/>
      <c r="AQ465" s="794"/>
      <c r="AR465" s="794"/>
      <c r="AS465" s="794"/>
      <c r="AT465" s="795"/>
      <c r="AU465" s="768" t="s">
        <v>265</v>
      </c>
      <c r="AV465" s="769"/>
      <c r="AW465" s="769"/>
      <c r="AX465" s="769"/>
      <c r="AY465" s="769"/>
      <c r="AZ465" s="769"/>
      <c r="BA465" s="769"/>
      <c r="BB465" s="769"/>
      <c r="BC465" s="769"/>
      <c r="BD465" s="769"/>
      <c r="BE465" s="769"/>
      <c r="BF465" s="769"/>
      <c r="BG465" s="769"/>
      <c r="BH465" s="770"/>
      <c r="BI465" s="768" t="s">
        <v>266</v>
      </c>
      <c r="BJ465" s="769"/>
      <c r="BK465" s="769"/>
      <c r="BL465" s="769"/>
      <c r="BM465" s="769"/>
      <c r="BN465" s="769"/>
      <c r="BO465" s="769"/>
      <c r="BP465" s="769"/>
      <c r="BQ465" s="769"/>
      <c r="BR465" s="769"/>
      <c r="BS465" s="769"/>
      <c r="BT465" s="769"/>
      <c r="BU465" s="769"/>
      <c r="BV465" s="770"/>
      <c r="BW465" s="768" t="s">
        <v>266</v>
      </c>
      <c r="BX465" s="769"/>
      <c r="BY465" s="769"/>
      <c r="BZ465" s="769"/>
      <c r="CA465" s="769"/>
      <c r="CB465" s="769"/>
      <c r="CC465" s="769"/>
      <c r="CD465" s="769"/>
      <c r="CE465" s="769"/>
      <c r="CF465" s="769"/>
      <c r="CG465" s="769"/>
      <c r="CH465" s="769"/>
      <c r="CI465" s="769"/>
      <c r="CJ465" s="770"/>
      <c r="CK465" s="793" t="s">
        <v>267</v>
      </c>
      <c r="CL465" s="794"/>
      <c r="CM465" s="794"/>
      <c r="CN465" s="794"/>
      <c r="CO465" s="794"/>
      <c r="CP465" s="794"/>
      <c r="CQ465" s="794"/>
      <c r="CR465" s="794"/>
      <c r="CS465" s="794"/>
      <c r="CT465" s="794"/>
      <c r="CU465" s="795"/>
      <c r="CV465" s="1025"/>
      <c r="CW465" s="1026"/>
      <c r="CX465" s="1026"/>
      <c r="CY465" s="1026"/>
      <c r="CZ465" s="1026"/>
      <c r="DA465" s="1026"/>
      <c r="DB465" s="1026"/>
      <c r="DC465" s="1026"/>
      <c r="DD465" s="1026"/>
      <c r="DE465" s="1026"/>
      <c r="DF465" s="1026"/>
      <c r="DG465" s="1026"/>
      <c r="DH465" s="1026"/>
      <c r="DI465" s="1027"/>
    </row>
    <row r="466" spans="1:113" ht="15">
      <c r="A466" s="793"/>
      <c r="B466" s="794"/>
      <c r="C466" s="794"/>
      <c r="D466" s="795"/>
      <c r="E466" s="793"/>
      <c r="F466" s="794"/>
      <c r="G466" s="794"/>
      <c r="H466" s="794"/>
      <c r="I466" s="794"/>
      <c r="J466" s="794"/>
      <c r="K466" s="794"/>
      <c r="L466" s="794"/>
      <c r="M466" s="794"/>
      <c r="N466" s="794"/>
      <c r="O466" s="794"/>
      <c r="P466" s="794"/>
      <c r="Q466" s="794"/>
      <c r="R466" s="794"/>
      <c r="S466" s="794"/>
      <c r="T466" s="795"/>
      <c r="U466" s="793"/>
      <c r="V466" s="794"/>
      <c r="W466" s="794"/>
      <c r="X466" s="794"/>
      <c r="Y466" s="794"/>
      <c r="Z466" s="794"/>
      <c r="AA466" s="794"/>
      <c r="AB466" s="794"/>
      <c r="AC466" s="794"/>
      <c r="AD466" s="794"/>
      <c r="AE466" s="794"/>
      <c r="AF466" s="795"/>
      <c r="AG466" s="793"/>
      <c r="AH466" s="794"/>
      <c r="AI466" s="794"/>
      <c r="AJ466" s="794"/>
      <c r="AK466" s="794"/>
      <c r="AL466" s="794"/>
      <c r="AM466" s="794"/>
      <c r="AN466" s="794"/>
      <c r="AO466" s="794"/>
      <c r="AP466" s="794"/>
      <c r="AQ466" s="794"/>
      <c r="AR466" s="794"/>
      <c r="AS466" s="794"/>
      <c r="AT466" s="795"/>
      <c r="AU466" s="793" t="s">
        <v>267</v>
      </c>
      <c r="AV466" s="794"/>
      <c r="AW466" s="794"/>
      <c r="AX466" s="794"/>
      <c r="AY466" s="794"/>
      <c r="AZ466" s="794"/>
      <c r="BA466" s="794"/>
      <c r="BB466" s="794"/>
      <c r="BC466" s="794"/>
      <c r="BD466" s="794"/>
      <c r="BE466" s="794"/>
      <c r="BF466" s="794"/>
      <c r="BG466" s="794"/>
      <c r="BH466" s="795"/>
      <c r="BI466" s="1022" t="s">
        <v>268</v>
      </c>
      <c r="BJ466" s="1023"/>
      <c r="BK466" s="1023"/>
      <c r="BL466" s="1023"/>
      <c r="BM466" s="1023"/>
      <c r="BN466" s="1023"/>
      <c r="BO466" s="1023"/>
      <c r="BP466" s="1023"/>
      <c r="BQ466" s="1023"/>
      <c r="BR466" s="1023"/>
      <c r="BS466" s="1023"/>
      <c r="BT466" s="1023"/>
      <c r="BU466" s="1023"/>
      <c r="BV466" s="1024"/>
      <c r="BW466" s="1022" t="s">
        <v>269</v>
      </c>
      <c r="BX466" s="1023"/>
      <c r="BY466" s="1023"/>
      <c r="BZ466" s="1023"/>
      <c r="CA466" s="1023"/>
      <c r="CB466" s="1023"/>
      <c r="CC466" s="1023"/>
      <c r="CD466" s="1023"/>
      <c r="CE466" s="1023"/>
      <c r="CF466" s="1023"/>
      <c r="CG466" s="1023"/>
      <c r="CH466" s="1023"/>
      <c r="CI466" s="1023"/>
      <c r="CJ466" s="1024"/>
      <c r="CK466" s="793" t="s">
        <v>270</v>
      </c>
      <c r="CL466" s="794"/>
      <c r="CM466" s="794"/>
      <c r="CN466" s="794"/>
      <c r="CO466" s="794"/>
      <c r="CP466" s="794"/>
      <c r="CQ466" s="794"/>
      <c r="CR466" s="794"/>
      <c r="CS466" s="794"/>
      <c r="CT466" s="794"/>
      <c r="CU466" s="795"/>
      <c r="CV466" s="1028"/>
      <c r="CW466" s="1029"/>
      <c r="CX466" s="1029"/>
      <c r="CY466" s="1029"/>
      <c r="CZ466" s="1029"/>
      <c r="DA466" s="1029"/>
      <c r="DB466" s="1029"/>
      <c r="DC466" s="1029"/>
      <c r="DD466" s="1029"/>
      <c r="DE466" s="1029"/>
      <c r="DF466" s="1029"/>
      <c r="DG466" s="1029"/>
      <c r="DH466" s="1029"/>
      <c r="DI466" s="1030"/>
    </row>
    <row r="467" spans="1:113" ht="15">
      <c r="A467" s="793"/>
      <c r="B467" s="794"/>
      <c r="C467" s="794"/>
      <c r="D467" s="795"/>
      <c r="E467" s="793"/>
      <c r="F467" s="794"/>
      <c r="G467" s="794"/>
      <c r="H467" s="794"/>
      <c r="I467" s="794"/>
      <c r="J467" s="794"/>
      <c r="K467" s="794"/>
      <c r="L467" s="794"/>
      <c r="M467" s="794"/>
      <c r="N467" s="794"/>
      <c r="O467" s="794"/>
      <c r="P467" s="794"/>
      <c r="Q467" s="794"/>
      <c r="R467" s="794"/>
      <c r="S467" s="794"/>
      <c r="T467" s="795"/>
      <c r="U467" s="793"/>
      <c r="V467" s="794"/>
      <c r="W467" s="794"/>
      <c r="X467" s="794"/>
      <c r="Y467" s="794"/>
      <c r="Z467" s="794"/>
      <c r="AA467" s="794"/>
      <c r="AB467" s="794"/>
      <c r="AC467" s="794"/>
      <c r="AD467" s="794"/>
      <c r="AE467" s="794"/>
      <c r="AF467" s="795"/>
      <c r="AG467" s="793"/>
      <c r="AH467" s="794"/>
      <c r="AI467" s="794"/>
      <c r="AJ467" s="794"/>
      <c r="AK467" s="794"/>
      <c r="AL467" s="794"/>
      <c r="AM467" s="794"/>
      <c r="AN467" s="794"/>
      <c r="AO467" s="794"/>
      <c r="AP467" s="794"/>
      <c r="AQ467" s="794"/>
      <c r="AR467" s="794"/>
      <c r="AS467" s="794"/>
      <c r="AT467" s="795"/>
      <c r="AU467" s="793" t="s">
        <v>271</v>
      </c>
      <c r="AV467" s="794"/>
      <c r="AW467" s="794"/>
      <c r="AX467" s="794"/>
      <c r="AY467" s="794"/>
      <c r="AZ467" s="794"/>
      <c r="BA467" s="794"/>
      <c r="BB467" s="794"/>
      <c r="BC467" s="794"/>
      <c r="BD467" s="794"/>
      <c r="BE467" s="794"/>
      <c r="BF467" s="794"/>
      <c r="BG467" s="794"/>
      <c r="BH467" s="795"/>
      <c r="BI467" s="793" t="s">
        <v>272</v>
      </c>
      <c r="BJ467" s="794"/>
      <c r="BK467" s="794"/>
      <c r="BL467" s="794"/>
      <c r="BM467" s="794"/>
      <c r="BN467" s="794"/>
      <c r="BO467" s="794"/>
      <c r="BP467" s="794"/>
      <c r="BQ467" s="794"/>
      <c r="BR467" s="794"/>
      <c r="BS467" s="794"/>
      <c r="BT467" s="794"/>
      <c r="BU467" s="794"/>
      <c r="BV467" s="795"/>
      <c r="BW467" s="793" t="s">
        <v>272</v>
      </c>
      <c r="BX467" s="794"/>
      <c r="BY467" s="794"/>
      <c r="BZ467" s="794"/>
      <c r="CA467" s="794"/>
      <c r="CB467" s="794"/>
      <c r="CC467" s="794"/>
      <c r="CD467" s="794"/>
      <c r="CE467" s="794"/>
      <c r="CF467" s="794"/>
      <c r="CG467" s="794"/>
      <c r="CH467" s="794"/>
      <c r="CI467" s="794"/>
      <c r="CJ467" s="795"/>
      <c r="CK467" s="793"/>
      <c r="CL467" s="794"/>
      <c r="CM467" s="794"/>
      <c r="CN467" s="794"/>
      <c r="CO467" s="794"/>
      <c r="CP467" s="794"/>
      <c r="CQ467" s="794"/>
      <c r="CR467" s="794"/>
      <c r="CS467" s="794"/>
      <c r="CT467" s="794"/>
      <c r="CU467" s="795"/>
      <c r="CV467" s="1031"/>
      <c r="CW467" s="1032"/>
      <c r="CX467" s="1032"/>
      <c r="CY467" s="1032"/>
      <c r="CZ467" s="1032"/>
      <c r="DA467" s="1032"/>
      <c r="DB467" s="1032"/>
      <c r="DC467" s="1032"/>
      <c r="DD467" s="1032"/>
      <c r="DE467" s="1032"/>
      <c r="DF467" s="1032"/>
      <c r="DG467" s="1032"/>
      <c r="DH467" s="1032"/>
      <c r="DI467" s="1033"/>
    </row>
    <row r="468" spans="1:113" ht="15">
      <c r="A468" s="791">
        <v>1</v>
      </c>
      <c r="B468" s="841"/>
      <c r="C468" s="841"/>
      <c r="D468" s="842"/>
      <c r="E468" s="791">
        <v>2</v>
      </c>
      <c r="F468" s="841"/>
      <c r="G468" s="841"/>
      <c r="H468" s="841"/>
      <c r="I468" s="841"/>
      <c r="J468" s="841"/>
      <c r="K468" s="841"/>
      <c r="L468" s="841"/>
      <c r="M468" s="841"/>
      <c r="N468" s="841"/>
      <c r="O468" s="841"/>
      <c r="P468" s="841"/>
      <c r="Q468" s="841"/>
      <c r="R468" s="841"/>
      <c r="S468" s="841"/>
      <c r="T468" s="842"/>
      <c r="U468" s="791">
        <v>3</v>
      </c>
      <c r="V468" s="841"/>
      <c r="W468" s="841"/>
      <c r="X468" s="841"/>
      <c r="Y468" s="841"/>
      <c r="Z468" s="841"/>
      <c r="AA468" s="841"/>
      <c r="AB468" s="841"/>
      <c r="AC468" s="841"/>
      <c r="AD468" s="841"/>
      <c r="AE468" s="841"/>
      <c r="AF468" s="842"/>
      <c r="AG468" s="791">
        <v>4</v>
      </c>
      <c r="AH468" s="841"/>
      <c r="AI468" s="841"/>
      <c r="AJ468" s="841"/>
      <c r="AK468" s="841"/>
      <c r="AL468" s="841"/>
      <c r="AM468" s="841"/>
      <c r="AN468" s="841"/>
      <c r="AO468" s="841"/>
      <c r="AP468" s="841"/>
      <c r="AQ468" s="841"/>
      <c r="AR468" s="841"/>
      <c r="AS468" s="841"/>
      <c r="AT468" s="842"/>
      <c r="AU468" s="791">
        <v>5</v>
      </c>
      <c r="AV468" s="841"/>
      <c r="AW468" s="841"/>
      <c r="AX468" s="841"/>
      <c r="AY468" s="841"/>
      <c r="AZ468" s="841"/>
      <c r="BA468" s="841"/>
      <c r="BB468" s="841"/>
      <c r="BC468" s="841"/>
      <c r="BD468" s="841"/>
      <c r="BE468" s="841"/>
      <c r="BF468" s="841"/>
      <c r="BG468" s="841"/>
      <c r="BH468" s="842"/>
      <c r="BI468" s="791">
        <v>6</v>
      </c>
      <c r="BJ468" s="841"/>
      <c r="BK468" s="841"/>
      <c r="BL468" s="841"/>
      <c r="BM468" s="841"/>
      <c r="BN468" s="841"/>
      <c r="BO468" s="841"/>
      <c r="BP468" s="841"/>
      <c r="BQ468" s="841"/>
      <c r="BR468" s="841"/>
      <c r="BS468" s="841"/>
      <c r="BT468" s="841"/>
      <c r="BU468" s="841"/>
      <c r="BV468" s="842"/>
      <c r="BW468" s="791">
        <v>7</v>
      </c>
      <c r="BX468" s="841"/>
      <c r="BY468" s="841"/>
      <c r="BZ468" s="841"/>
      <c r="CA468" s="841"/>
      <c r="CB468" s="841"/>
      <c r="CC468" s="841"/>
      <c r="CD468" s="841"/>
      <c r="CE468" s="841"/>
      <c r="CF468" s="841"/>
      <c r="CG468" s="841"/>
      <c r="CH468" s="841"/>
      <c r="CI468" s="841"/>
      <c r="CJ468" s="842"/>
      <c r="CK468" s="791">
        <v>8</v>
      </c>
      <c r="CL468" s="841"/>
      <c r="CM468" s="841"/>
      <c r="CN468" s="841"/>
      <c r="CO468" s="841"/>
      <c r="CP468" s="841"/>
      <c r="CQ468" s="841"/>
      <c r="CR468" s="841"/>
      <c r="CS468" s="841"/>
      <c r="CT468" s="841"/>
      <c r="CU468" s="842"/>
      <c r="CV468" s="791">
        <v>8</v>
      </c>
      <c r="CW468" s="841"/>
      <c r="CX468" s="841"/>
      <c r="CY468" s="841"/>
      <c r="CZ468" s="841"/>
      <c r="DA468" s="841"/>
      <c r="DB468" s="841"/>
      <c r="DC468" s="841"/>
      <c r="DD468" s="841"/>
      <c r="DE468" s="841"/>
      <c r="DF468" s="841"/>
      <c r="DG468" s="841"/>
      <c r="DH468" s="841"/>
      <c r="DI468" s="842"/>
    </row>
    <row r="469" spans="1:113" ht="15">
      <c r="A469" s="854">
        <v>1</v>
      </c>
      <c r="B469" s="855"/>
      <c r="C469" s="855"/>
      <c r="D469" s="856"/>
      <c r="E469" s="1019"/>
      <c r="F469" s="1020"/>
      <c r="G469" s="1020"/>
      <c r="H469" s="1020"/>
      <c r="I469" s="1020"/>
      <c r="J469" s="1020"/>
      <c r="K469" s="1020"/>
      <c r="L469" s="1020"/>
      <c r="M469" s="1020"/>
      <c r="N469" s="1020"/>
      <c r="O469" s="1020"/>
      <c r="P469" s="1020"/>
      <c r="Q469" s="1020"/>
      <c r="R469" s="1020"/>
      <c r="S469" s="1020"/>
      <c r="T469" s="1021"/>
      <c r="U469" s="871"/>
      <c r="V469" s="872"/>
      <c r="W469" s="872"/>
      <c r="X469" s="872"/>
      <c r="Y469" s="872"/>
      <c r="Z469" s="872"/>
      <c r="AA469" s="872"/>
      <c r="AB469" s="872"/>
      <c r="AC469" s="872"/>
      <c r="AD469" s="872"/>
      <c r="AE469" s="872"/>
      <c r="AF469" s="873"/>
      <c r="AG469" s="1013">
        <f>AU469+BI469+BW469</f>
        <v>0</v>
      </c>
      <c r="AH469" s="1014"/>
      <c r="AI469" s="1014"/>
      <c r="AJ469" s="1014"/>
      <c r="AK469" s="1014"/>
      <c r="AL469" s="1014"/>
      <c r="AM469" s="1014"/>
      <c r="AN469" s="1014"/>
      <c r="AO469" s="1014"/>
      <c r="AP469" s="1014"/>
      <c r="AQ469" s="1014"/>
      <c r="AR469" s="1014"/>
      <c r="AS469" s="1014"/>
      <c r="AT469" s="1015"/>
      <c r="AU469" s="1013"/>
      <c r="AV469" s="1014"/>
      <c r="AW469" s="1014"/>
      <c r="AX469" s="1014"/>
      <c r="AY469" s="1014"/>
      <c r="AZ469" s="1014"/>
      <c r="BA469" s="1014"/>
      <c r="BB469" s="1014"/>
      <c r="BC469" s="1014"/>
      <c r="BD469" s="1014"/>
      <c r="BE469" s="1014"/>
      <c r="BF469" s="1014"/>
      <c r="BG469" s="1014"/>
      <c r="BH469" s="1015"/>
      <c r="BI469" s="1013">
        <v>0</v>
      </c>
      <c r="BJ469" s="1014"/>
      <c r="BK469" s="1014"/>
      <c r="BL469" s="1014"/>
      <c r="BM469" s="1014"/>
      <c r="BN469" s="1014"/>
      <c r="BO469" s="1014"/>
      <c r="BP469" s="1014"/>
      <c r="BQ469" s="1014"/>
      <c r="BR469" s="1014"/>
      <c r="BS469" s="1014"/>
      <c r="BT469" s="1014"/>
      <c r="BU469" s="1014"/>
      <c r="BV469" s="1015"/>
      <c r="BW469" s="1013">
        <v>0</v>
      </c>
      <c r="BX469" s="1014"/>
      <c r="BY469" s="1014"/>
      <c r="BZ469" s="1014"/>
      <c r="CA469" s="1014"/>
      <c r="CB469" s="1014"/>
      <c r="CC469" s="1014"/>
      <c r="CD469" s="1014"/>
      <c r="CE469" s="1014"/>
      <c r="CF469" s="1014"/>
      <c r="CG469" s="1014"/>
      <c r="CH469" s="1014"/>
      <c r="CI469" s="1014"/>
      <c r="CJ469" s="1015"/>
      <c r="CK469" s="1013">
        <v>0</v>
      </c>
      <c r="CL469" s="1014"/>
      <c r="CM469" s="1014"/>
      <c r="CN469" s="1014"/>
      <c r="CO469" s="1014"/>
      <c r="CP469" s="1014"/>
      <c r="CQ469" s="1014"/>
      <c r="CR469" s="1014"/>
      <c r="CS469" s="1014"/>
      <c r="CT469" s="1014"/>
      <c r="CU469" s="1015"/>
      <c r="CV469" s="1013">
        <v>1859.57</v>
      </c>
      <c r="CW469" s="1014"/>
      <c r="CX469" s="1014"/>
      <c r="CY469" s="1014"/>
      <c r="CZ469" s="1014"/>
      <c r="DA469" s="1014"/>
      <c r="DB469" s="1014"/>
      <c r="DC469" s="1014"/>
      <c r="DD469" s="1014"/>
      <c r="DE469" s="1014"/>
      <c r="DF469" s="1014"/>
      <c r="DG469" s="1014"/>
      <c r="DH469" s="1014"/>
      <c r="DI469" s="1015"/>
    </row>
    <row r="470" spans="1:113" ht="15">
      <c r="A470" s="871" t="s">
        <v>168</v>
      </c>
      <c r="B470" s="872"/>
      <c r="C470" s="872"/>
      <c r="D470" s="872"/>
      <c r="E470" s="872"/>
      <c r="F470" s="872"/>
      <c r="G470" s="872"/>
      <c r="H470" s="872"/>
      <c r="I470" s="872"/>
      <c r="J470" s="872"/>
      <c r="K470" s="872"/>
      <c r="L470" s="872"/>
      <c r="M470" s="872"/>
      <c r="N470" s="872"/>
      <c r="O470" s="872"/>
      <c r="P470" s="872"/>
      <c r="Q470" s="872"/>
      <c r="R470" s="872"/>
      <c r="S470" s="872"/>
      <c r="T470" s="873"/>
      <c r="U470" s="854" t="s">
        <v>5</v>
      </c>
      <c r="V470" s="855"/>
      <c r="W470" s="855"/>
      <c r="X470" s="855"/>
      <c r="Y470" s="855"/>
      <c r="Z470" s="855"/>
      <c r="AA470" s="855"/>
      <c r="AB470" s="855"/>
      <c r="AC470" s="855"/>
      <c r="AD470" s="855"/>
      <c r="AE470" s="855"/>
      <c r="AF470" s="856"/>
      <c r="AG470" s="871"/>
      <c r="AH470" s="872"/>
      <c r="AI470" s="872"/>
      <c r="AJ470" s="872"/>
      <c r="AK470" s="872"/>
      <c r="AL470" s="872"/>
      <c r="AM470" s="872"/>
      <c r="AN470" s="872"/>
      <c r="AO470" s="872"/>
      <c r="AP470" s="872"/>
      <c r="AQ470" s="872"/>
      <c r="AR470" s="872"/>
      <c r="AS470" s="872"/>
      <c r="AT470" s="873"/>
      <c r="AU470" s="854" t="s">
        <v>5</v>
      </c>
      <c r="AV470" s="855"/>
      <c r="AW470" s="855"/>
      <c r="AX470" s="855"/>
      <c r="AY470" s="855"/>
      <c r="AZ470" s="855"/>
      <c r="BA470" s="855"/>
      <c r="BB470" s="855"/>
      <c r="BC470" s="855"/>
      <c r="BD470" s="855"/>
      <c r="BE470" s="855"/>
      <c r="BF470" s="855"/>
      <c r="BG470" s="855"/>
      <c r="BH470" s="856"/>
      <c r="BI470" s="854" t="s">
        <v>5</v>
      </c>
      <c r="BJ470" s="855"/>
      <c r="BK470" s="855"/>
      <c r="BL470" s="855"/>
      <c r="BM470" s="855"/>
      <c r="BN470" s="855"/>
      <c r="BO470" s="855"/>
      <c r="BP470" s="855"/>
      <c r="BQ470" s="855"/>
      <c r="BR470" s="855"/>
      <c r="BS470" s="855"/>
      <c r="BT470" s="855"/>
      <c r="BU470" s="855"/>
      <c r="BV470" s="856"/>
      <c r="BW470" s="854" t="s">
        <v>5</v>
      </c>
      <c r="BX470" s="855"/>
      <c r="BY470" s="855"/>
      <c r="BZ470" s="855"/>
      <c r="CA470" s="855"/>
      <c r="CB470" s="855"/>
      <c r="CC470" s="855"/>
      <c r="CD470" s="855"/>
      <c r="CE470" s="855"/>
      <c r="CF470" s="855"/>
      <c r="CG470" s="855"/>
      <c r="CH470" s="855"/>
      <c r="CI470" s="855"/>
      <c r="CJ470" s="856"/>
      <c r="CK470" s="939" t="s">
        <v>5</v>
      </c>
      <c r="CL470" s="940"/>
      <c r="CM470" s="940"/>
      <c r="CN470" s="940"/>
      <c r="CO470" s="940"/>
      <c r="CP470" s="940"/>
      <c r="CQ470" s="940"/>
      <c r="CR470" s="940"/>
      <c r="CS470" s="940"/>
      <c r="CT470" s="940"/>
      <c r="CU470" s="941"/>
      <c r="CV470" s="1016">
        <f>CV469</f>
        <v>1859.57</v>
      </c>
      <c r="CW470" s="1017"/>
      <c r="CX470" s="1017"/>
      <c r="CY470" s="1017"/>
      <c r="CZ470" s="1017"/>
      <c r="DA470" s="1017"/>
      <c r="DB470" s="1017"/>
      <c r="DC470" s="1017"/>
      <c r="DD470" s="1017"/>
      <c r="DE470" s="1017"/>
      <c r="DF470" s="1017"/>
      <c r="DG470" s="1017"/>
      <c r="DH470" s="1017"/>
      <c r="DI470" s="1018"/>
    </row>
    <row r="471" spans="1:113" ht="1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  <c r="CC471" s="35"/>
      <c r="CD471" s="35"/>
      <c r="CE471" s="35"/>
      <c r="CF471" s="35"/>
      <c r="CG471" s="35"/>
      <c r="CH471" s="35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58"/>
      <c r="CW471" s="58"/>
      <c r="CX471" s="58"/>
      <c r="CY471" s="58"/>
      <c r="CZ471" s="58"/>
      <c r="DA471" s="58"/>
      <c r="DB471" s="58"/>
      <c r="DC471" s="58"/>
      <c r="DD471" s="58"/>
      <c r="DE471" s="58"/>
      <c r="DF471" s="58"/>
      <c r="DG471" s="58"/>
      <c r="DH471" s="58"/>
      <c r="DI471" s="58"/>
    </row>
    <row r="472" spans="1:113" ht="14.25">
      <c r="A472" s="389" t="s">
        <v>571</v>
      </c>
      <c r="B472" s="389"/>
      <c r="C472" s="389"/>
      <c r="D472" s="389"/>
      <c r="E472" s="389"/>
      <c r="F472" s="389"/>
      <c r="G472" s="389"/>
      <c r="H472" s="389"/>
      <c r="I472" s="389"/>
      <c r="J472" s="389"/>
      <c r="K472" s="389"/>
      <c r="L472" s="389"/>
      <c r="M472" s="389"/>
      <c r="N472" s="389"/>
      <c r="O472" s="389"/>
      <c r="P472" s="389"/>
      <c r="Q472" s="389"/>
      <c r="R472" s="389"/>
      <c r="S472" s="389"/>
      <c r="T472" s="389"/>
      <c r="U472" s="389"/>
      <c r="V472" s="389"/>
      <c r="W472" s="389"/>
      <c r="X472" s="389"/>
      <c r="Y472" s="389"/>
      <c r="Z472" s="389"/>
      <c r="AA472" s="389"/>
      <c r="AB472" s="389"/>
      <c r="AC472" s="389"/>
      <c r="AD472" s="389"/>
      <c r="AE472" s="389"/>
      <c r="AF472" s="389"/>
      <c r="AG472" s="389"/>
      <c r="AH472" s="389"/>
      <c r="AI472" s="389"/>
      <c r="AJ472" s="389"/>
      <c r="AK472" s="389"/>
      <c r="AL472" s="389"/>
      <c r="AM472" s="389"/>
      <c r="AN472" s="389"/>
      <c r="AO472" s="389"/>
      <c r="AP472" s="389"/>
      <c r="AQ472" s="389"/>
      <c r="AR472" s="389"/>
      <c r="AS472" s="389"/>
      <c r="AT472" s="389"/>
      <c r="AU472" s="389"/>
      <c r="AV472" s="389"/>
      <c r="AW472" s="389"/>
      <c r="AX472" s="389"/>
      <c r="AY472" s="389"/>
      <c r="AZ472" s="389"/>
      <c r="BA472" s="389"/>
      <c r="BB472" s="389"/>
      <c r="BC472" s="389"/>
      <c r="BD472" s="389"/>
      <c r="BE472" s="389"/>
      <c r="BF472" s="389"/>
      <c r="BG472" s="389"/>
      <c r="BH472" s="389"/>
      <c r="BI472" s="389"/>
      <c r="BJ472" s="389"/>
      <c r="BK472" s="389"/>
      <c r="BL472" s="389"/>
      <c r="BM472" s="389"/>
      <c r="BN472" s="389"/>
      <c r="BO472" s="389"/>
      <c r="BP472" s="389"/>
      <c r="BQ472" s="389"/>
      <c r="BR472" s="389"/>
      <c r="BS472" s="389"/>
      <c r="BT472" s="389"/>
      <c r="BU472" s="389"/>
      <c r="BV472" s="389"/>
      <c r="BW472" s="389"/>
      <c r="BX472" s="389"/>
      <c r="BY472" s="389"/>
      <c r="BZ472" s="389"/>
      <c r="CA472" s="389"/>
      <c r="CB472" s="389"/>
      <c r="CC472" s="389"/>
      <c r="CD472" s="389"/>
      <c r="CE472" s="389"/>
      <c r="CF472" s="389"/>
      <c r="CG472" s="389"/>
      <c r="CH472" s="389"/>
      <c r="CI472" s="389"/>
      <c r="CJ472" s="389"/>
      <c r="CK472" s="389"/>
      <c r="CL472" s="389"/>
      <c r="CM472" s="389"/>
      <c r="CN472" s="389"/>
      <c r="CO472" s="389"/>
      <c r="CP472" s="389"/>
      <c r="CQ472" s="389"/>
      <c r="CR472" s="389"/>
      <c r="CS472" s="389"/>
      <c r="CT472" s="389"/>
      <c r="CU472" s="389"/>
      <c r="CV472" s="389"/>
      <c r="CW472" s="389"/>
      <c r="CX472" s="389"/>
      <c r="CY472" s="389"/>
      <c r="CZ472" s="389"/>
      <c r="DA472" s="389"/>
      <c r="DB472" s="389"/>
      <c r="DC472" s="389"/>
      <c r="DD472" s="389"/>
      <c r="DE472" s="389"/>
      <c r="DF472" s="389"/>
      <c r="DG472" s="389"/>
      <c r="DH472" s="389"/>
      <c r="DI472" s="389"/>
    </row>
    <row r="473" spans="1:113" ht="1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  <c r="CR473" s="31"/>
      <c r="CS473" s="31"/>
      <c r="CT473" s="31"/>
      <c r="CU473" s="31"/>
      <c r="CV473" s="31"/>
      <c r="CW473" s="31"/>
      <c r="CX473" s="31"/>
      <c r="CY473" s="31"/>
      <c r="CZ473" s="31"/>
      <c r="DA473" s="31"/>
      <c r="DB473" s="31"/>
      <c r="DC473" s="31"/>
      <c r="DD473" s="31"/>
      <c r="DE473" s="31"/>
      <c r="DF473" s="31"/>
      <c r="DG473" s="31"/>
      <c r="DH473" s="31"/>
      <c r="DI473" s="31"/>
    </row>
    <row r="474" spans="1:113" ht="15">
      <c r="A474" s="768" t="s">
        <v>165</v>
      </c>
      <c r="B474" s="769"/>
      <c r="C474" s="769"/>
      <c r="D474" s="770"/>
      <c r="E474" s="768" t="s">
        <v>255</v>
      </c>
      <c r="F474" s="769"/>
      <c r="G474" s="769"/>
      <c r="H474" s="769"/>
      <c r="I474" s="769"/>
      <c r="J474" s="769"/>
      <c r="K474" s="769"/>
      <c r="L474" s="769"/>
      <c r="M474" s="769"/>
      <c r="N474" s="769"/>
      <c r="O474" s="769"/>
      <c r="P474" s="769"/>
      <c r="Q474" s="769"/>
      <c r="R474" s="769"/>
      <c r="S474" s="769"/>
      <c r="T474" s="770"/>
      <c r="U474" s="768" t="s">
        <v>256</v>
      </c>
      <c r="V474" s="769"/>
      <c r="W474" s="769"/>
      <c r="X474" s="769"/>
      <c r="Y474" s="769"/>
      <c r="Z474" s="769"/>
      <c r="AA474" s="769"/>
      <c r="AB474" s="769"/>
      <c r="AC474" s="769"/>
      <c r="AD474" s="769"/>
      <c r="AE474" s="769"/>
      <c r="AF474" s="770"/>
      <c r="AG474" s="791" t="s">
        <v>190</v>
      </c>
      <c r="AH474" s="841"/>
      <c r="AI474" s="841"/>
      <c r="AJ474" s="841"/>
      <c r="AK474" s="841"/>
      <c r="AL474" s="841"/>
      <c r="AM474" s="841"/>
      <c r="AN474" s="841"/>
      <c r="AO474" s="841"/>
      <c r="AP474" s="841"/>
      <c r="AQ474" s="841"/>
      <c r="AR474" s="841"/>
      <c r="AS474" s="841"/>
      <c r="AT474" s="841"/>
      <c r="AU474" s="841"/>
      <c r="AV474" s="841"/>
      <c r="AW474" s="841"/>
      <c r="AX474" s="841"/>
      <c r="AY474" s="841"/>
      <c r="AZ474" s="841"/>
      <c r="BA474" s="841"/>
      <c r="BB474" s="841"/>
      <c r="BC474" s="841"/>
      <c r="BD474" s="841"/>
      <c r="BE474" s="841"/>
      <c r="BF474" s="841"/>
      <c r="BG474" s="841"/>
      <c r="BH474" s="841"/>
      <c r="BI474" s="841"/>
      <c r="BJ474" s="841"/>
      <c r="BK474" s="841"/>
      <c r="BL474" s="841"/>
      <c r="BM474" s="841"/>
      <c r="BN474" s="841"/>
      <c r="BO474" s="841"/>
      <c r="BP474" s="841"/>
      <c r="BQ474" s="841"/>
      <c r="BR474" s="841"/>
      <c r="BS474" s="841"/>
      <c r="BT474" s="841"/>
      <c r="BU474" s="841"/>
      <c r="BV474" s="841"/>
      <c r="BW474" s="841"/>
      <c r="BX474" s="841"/>
      <c r="BY474" s="841"/>
      <c r="BZ474" s="841"/>
      <c r="CA474" s="841"/>
      <c r="CB474" s="841"/>
      <c r="CC474" s="841"/>
      <c r="CD474" s="841"/>
      <c r="CE474" s="841"/>
      <c r="CF474" s="841"/>
      <c r="CG474" s="841"/>
      <c r="CH474" s="841"/>
      <c r="CI474" s="841"/>
      <c r="CJ474" s="842"/>
      <c r="CK474" s="768" t="s">
        <v>257</v>
      </c>
      <c r="CL474" s="769"/>
      <c r="CM474" s="769"/>
      <c r="CN474" s="769"/>
      <c r="CO474" s="769"/>
      <c r="CP474" s="769"/>
      <c r="CQ474" s="769"/>
      <c r="CR474" s="769"/>
      <c r="CS474" s="769"/>
      <c r="CT474" s="769"/>
      <c r="CU474" s="770"/>
      <c r="CV474" s="768" t="s">
        <v>258</v>
      </c>
      <c r="CW474" s="769"/>
      <c r="CX474" s="769"/>
      <c r="CY474" s="769"/>
      <c r="CZ474" s="769"/>
      <c r="DA474" s="769"/>
      <c r="DB474" s="769"/>
      <c r="DC474" s="769"/>
      <c r="DD474" s="769"/>
      <c r="DE474" s="769"/>
      <c r="DF474" s="769"/>
      <c r="DG474" s="769"/>
      <c r="DH474" s="769"/>
      <c r="DI474" s="770"/>
    </row>
    <row r="475" spans="1:113" ht="15">
      <c r="A475" s="793" t="s">
        <v>167</v>
      </c>
      <c r="B475" s="794"/>
      <c r="C475" s="794"/>
      <c r="D475" s="795"/>
      <c r="E475" s="793" t="s">
        <v>259</v>
      </c>
      <c r="F475" s="794"/>
      <c r="G475" s="794"/>
      <c r="H475" s="794"/>
      <c r="I475" s="794"/>
      <c r="J475" s="794"/>
      <c r="K475" s="794"/>
      <c r="L475" s="794"/>
      <c r="M475" s="794"/>
      <c r="N475" s="794"/>
      <c r="O475" s="794"/>
      <c r="P475" s="794"/>
      <c r="Q475" s="794"/>
      <c r="R475" s="794"/>
      <c r="S475" s="794"/>
      <c r="T475" s="795"/>
      <c r="U475" s="793" t="s">
        <v>260</v>
      </c>
      <c r="V475" s="794"/>
      <c r="W475" s="794"/>
      <c r="X475" s="794"/>
      <c r="Y475" s="794"/>
      <c r="Z475" s="794"/>
      <c r="AA475" s="794"/>
      <c r="AB475" s="794"/>
      <c r="AC475" s="794"/>
      <c r="AD475" s="794"/>
      <c r="AE475" s="794"/>
      <c r="AF475" s="795"/>
      <c r="AG475" s="768" t="s">
        <v>192</v>
      </c>
      <c r="AH475" s="769"/>
      <c r="AI475" s="769"/>
      <c r="AJ475" s="769"/>
      <c r="AK475" s="769"/>
      <c r="AL475" s="769"/>
      <c r="AM475" s="769"/>
      <c r="AN475" s="769"/>
      <c r="AO475" s="769"/>
      <c r="AP475" s="769"/>
      <c r="AQ475" s="769"/>
      <c r="AR475" s="769"/>
      <c r="AS475" s="769"/>
      <c r="AT475" s="770"/>
      <c r="AU475" s="791" t="s">
        <v>30</v>
      </c>
      <c r="AV475" s="841"/>
      <c r="AW475" s="841"/>
      <c r="AX475" s="841"/>
      <c r="AY475" s="841"/>
      <c r="AZ475" s="841"/>
      <c r="BA475" s="841"/>
      <c r="BB475" s="841"/>
      <c r="BC475" s="841"/>
      <c r="BD475" s="841"/>
      <c r="BE475" s="841"/>
      <c r="BF475" s="841"/>
      <c r="BG475" s="841"/>
      <c r="BH475" s="841"/>
      <c r="BI475" s="841"/>
      <c r="BJ475" s="841"/>
      <c r="BK475" s="841"/>
      <c r="BL475" s="841"/>
      <c r="BM475" s="841"/>
      <c r="BN475" s="841"/>
      <c r="BO475" s="841"/>
      <c r="BP475" s="841"/>
      <c r="BQ475" s="841"/>
      <c r="BR475" s="841"/>
      <c r="BS475" s="841"/>
      <c r="BT475" s="841"/>
      <c r="BU475" s="841"/>
      <c r="BV475" s="841"/>
      <c r="BW475" s="841"/>
      <c r="BX475" s="841"/>
      <c r="BY475" s="841"/>
      <c r="BZ475" s="841"/>
      <c r="CA475" s="841"/>
      <c r="CB475" s="841"/>
      <c r="CC475" s="841"/>
      <c r="CD475" s="841"/>
      <c r="CE475" s="841"/>
      <c r="CF475" s="841"/>
      <c r="CG475" s="841"/>
      <c r="CH475" s="841"/>
      <c r="CI475" s="841"/>
      <c r="CJ475" s="842"/>
      <c r="CK475" s="793" t="s">
        <v>261</v>
      </c>
      <c r="CL475" s="794"/>
      <c r="CM475" s="794"/>
      <c r="CN475" s="794"/>
      <c r="CO475" s="794"/>
      <c r="CP475" s="794"/>
      <c r="CQ475" s="794"/>
      <c r="CR475" s="794"/>
      <c r="CS475" s="794"/>
      <c r="CT475" s="794"/>
      <c r="CU475" s="795"/>
      <c r="CV475" s="793" t="s">
        <v>262</v>
      </c>
      <c r="CW475" s="794"/>
      <c r="CX475" s="794"/>
      <c r="CY475" s="794"/>
      <c r="CZ475" s="794"/>
      <c r="DA475" s="794"/>
      <c r="DB475" s="794"/>
      <c r="DC475" s="794"/>
      <c r="DD475" s="794"/>
      <c r="DE475" s="794"/>
      <c r="DF475" s="794"/>
      <c r="DG475" s="794"/>
      <c r="DH475" s="794"/>
      <c r="DI475" s="795"/>
    </row>
    <row r="476" spans="1:113" ht="15">
      <c r="A476" s="793"/>
      <c r="B476" s="794"/>
      <c r="C476" s="794"/>
      <c r="D476" s="795"/>
      <c r="E476" s="793" t="s">
        <v>263</v>
      </c>
      <c r="F476" s="794"/>
      <c r="G476" s="794"/>
      <c r="H476" s="794"/>
      <c r="I476" s="794"/>
      <c r="J476" s="794"/>
      <c r="K476" s="794"/>
      <c r="L476" s="794"/>
      <c r="M476" s="794"/>
      <c r="N476" s="794"/>
      <c r="O476" s="794"/>
      <c r="P476" s="794"/>
      <c r="Q476" s="794"/>
      <c r="R476" s="794"/>
      <c r="S476" s="794"/>
      <c r="T476" s="795"/>
      <c r="U476" s="793" t="s">
        <v>264</v>
      </c>
      <c r="V476" s="794"/>
      <c r="W476" s="794"/>
      <c r="X476" s="794"/>
      <c r="Y476" s="794"/>
      <c r="Z476" s="794"/>
      <c r="AA476" s="794"/>
      <c r="AB476" s="794"/>
      <c r="AC476" s="794"/>
      <c r="AD476" s="794"/>
      <c r="AE476" s="794"/>
      <c r="AF476" s="795"/>
      <c r="AG476" s="793"/>
      <c r="AH476" s="794"/>
      <c r="AI476" s="794"/>
      <c r="AJ476" s="794"/>
      <c r="AK476" s="794"/>
      <c r="AL476" s="794"/>
      <c r="AM476" s="794"/>
      <c r="AN476" s="794"/>
      <c r="AO476" s="794"/>
      <c r="AP476" s="794"/>
      <c r="AQ476" s="794"/>
      <c r="AR476" s="794"/>
      <c r="AS476" s="794"/>
      <c r="AT476" s="795"/>
      <c r="AU476" s="768" t="s">
        <v>265</v>
      </c>
      <c r="AV476" s="769"/>
      <c r="AW476" s="769"/>
      <c r="AX476" s="769"/>
      <c r="AY476" s="769"/>
      <c r="AZ476" s="769"/>
      <c r="BA476" s="769"/>
      <c r="BB476" s="769"/>
      <c r="BC476" s="769"/>
      <c r="BD476" s="769"/>
      <c r="BE476" s="769"/>
      <c r="BF476" s="769"/>
      <c r="BG476" s="769"/>
      <c r="BH476" s="770"/>
      <c r="BI476" s="768" t="s">
        <v>266</v>
      </c>
      <c r="BJ476" s="769"/>
      <c r="BK476" s="769"/>
      <c r="BL476" s="769"/>
      <c r="BM476" s="769"/>
      <c r="BN476" s="769"/>
      <c r="BO476" s="769"/>
      <c r="BP476" s="769"/>
      <c r="BQ476" s="769"/>
      <c r="BR476" s="769"/>
      <c r="BS476" s="769"/>
      <c r="BT476" s="769"/>
      <c r="BU476" s="769"/>
      <c r="BV476" s="770"/>
      <c r="BW476" s="768" t="s">
        <v>266</v>
      </c>
      <c r="BX476" s="769"/>
      <c r="BY476" s="769"/>
      <c r="BZ476" s="769"/>
      <c r="CA476" s="769"/>
      <c r="CB476" s="769"/>
      <c r="CC476" s="769"/>
      <c r="CD476" s="769"/>
      <c r="CE476" s="769"/>
      <c r="CF476" s="769"/>
      <c r="CG476" s="769"/>
      <c r="CH476" s="769"/>
      <c r="CI476" s="769"/>
      <c r="CJ476" s="770"/>
      <c r="CK476" s="793" t="s">
        <v>267</v>
      </c>
      <c r="CL476" s="794"/>
      <c r="CM476" s="794"/>
      <c r="CN476" s="794"/>
      <c r="CO476" s="794"/>
      <c r="CP476" s="794"/>
      <c r="CQ476" s="794"/>
      <c r="CR476" s="794"/>
      <c r="CS476" s="794"/>
      <c r="CT476" s="794"/>
      <c r="CU476" s="795"/>
      <c r="CV476" s="1025"/>
      <c r="CW476" s="1026"/>
      <c r="CX476" s="1026"/>
      <c r="CY476" s="1026"/>
      <c r="CZ476" s="1026"/>
      <c r="DA476" s="1026"/>
      <c r="DB476" s="1026"/>
      <c r="DC476" s="1026"/>
      <c r="DD476" s="1026"/>
      <c r="DE476" s="1026"/>
      <c r="DF476" s="1026"/>
      <c r="DG476" s="1026"/>
      <c r="DH476" s="1026"/>
      <c r="DI476" s="1027"/>
    </row>
    <row r="477" spans="1:113" ht="15">
      <c r="A477" s="793"/>
      <c r="B477" s="794"/>
      <c r="C477" s="794"/>
      <c r="D477" s="795"/>
      <c r="E477" s="793"/>
      <c r="F477" s="794"/>
      <c r="G477" s="794"/>
      <c r="H477" s="794"/>
      <c r="I477" s="794"/>
      <c r="J477" s="794"/>
      <c r="K477" s="794"/>
      <c r="L477" s="794"/>
      <c r="M477" s="794"/>
      <c r="N477" s="794"/>
      <c r="O477" s="794"/>
      <c r="P477" s="794"/>
      <c r="Q477" s="794"/>
      <c r="R477" s="794"/>
      <c r="S477" s="794"/>
      <c r="T477" s="795"/>
      <c r="U477" s="793"/>
      <c r="V477" s="794"/>
      <c r="W477" s="794"/>
      <c r="X477" s="794"/>
      <c r="Y477" s="794"/>
      <c r="Z477" s="794"/>
      <c r="AA477" s="794"/>
      <c r="AB477" s="794"/>
      <c r="AC477" s="794"/>
      <c r="AD477" s="794"/>
      <c r="AE477" s="794"/>
      <c r="AF477" s="795"/>
      <c r="AG477" s="793"/>
      <c r="AH477" s="794"/>
      <c r="AI477" s="794"/>
      <c r="AJ477" s="794"/>
      <c r="AK477" s="794"/>
      <c r="AL477" s="794"/>
      <c r="AM477" s="794"/>
      <c r="AN477" s="794"/>
      <c r="AO477" s="794"/>
      <c r="AP477" s="794"/>
      <c r="AQ477" s="794"/>
      <c r="AR477" s="794"/>
      <c r="AS477" s="794"/>
      <c r="AT477" s="795"/>
      <c r="AU477" s="793" t="s">
        <v>267</v>
      </c>
      <c r="AV477" s="794"/>
      <c r="AW477" s="794"/>
      <c r="AX477" s="794"/>
      <c r="AY477" s="794"/>
      <c r="AZ477" s="794"/>
      <c r="BA477" s="794"/>
      <c r="BB477" s="794"/>
      <c r="BC477" s="794"/>
      <c r="BD477" s="794"/>
      <c r="BE477" s="794"/>
      <c r="BF477" s="794"/>
      <c r="BG477" s="794"/>
      <c r="BH477" s="795"/>
      <c r="BI477" s="1022" t="s">
        <v>268</v>
      </c>
      <c r="BJ477" s="1023"/>
      <c r="BK477" s="1023"/>
      <c r="BL477" s="1023"/>
      <c r="BM477" s="1023"/>
      <c r="BN477" s="1023"/>
      <c r="BO477" s="1023"/>
      <c r="BP477" s="1023"/>
      <c r="BQ477" s="1023"/>
      <c r="BR477" s="1023"/>
      <c r="BS477" s="1023"/>
      <c r="BT477" s="1023"/>
      <c r="BU477" s="1023"/>
      <c r="BV477" s="1024"/>
      <c r="BW477" s="1022" t="s">
        <v>269</v>
      </c>
      <c r="BX477" s="1023"/>
      <c r="BY477" s="1023"/>
      <c r="BZ477" s="1023"/>
      <c r="CA477" s="1023"/>
      <c r="CB477" s="1023"/>
      <c r="CC477" s="1023"/>
      <c r="CD477" s="1023"/>
      <c r="CE477" s="1023"/>
      <c r="CF477" s="1023"/>
      <c r="CG477" s="1023"/>
      <c r="CH477" s="1023"/>
      <c r="CI477" s="1023"/>
      <c r="CJ477" s="1024"/>
      <c r="CK477" s="793" t="s">
        <v>270</v>
      </c>
      <c r="CL477" s="794"/>
      <c r="CM477" s="794"/>
      <c r="CN477" s="794"/>
      <c r="CO477" s="794"/>
      <c r="CP477" s="794"/>
      <c r="CQ477" s="794"/>
      <c r="CR477" s="794"/>
      <c r="CS477" s="794"/>
      <c r="CT477" s="794"/>
      <c r="CU477" s="795"/>
      <c r="CV477" s="1028"/>
      <c r="CW477" s="1029"/>
      <c r="CX477" s="1029"/>
      <c r="CY477" s="1029"/>
      <c r="CZ477" s="1029"/>
      <c r="DA477" s="1029"/>
      <c r="DB477" s="1029"/>
      <c r="DC477" s="1029"/>
      <c r="DD477" s="1029"/>
      <c r="DE477" s="1029"/>
      <c r="DF477" s="1029"/>
      <c r="DG477" s="1029"/>
      <c r="DH477" s="1029"/>
      <c r="DI477" s="1030"/>
    </row>
    <row r="478" spans="1:113" ht="15">
      <c r="A478" s="793"/>
      <c r="B478" s="794"/>
      <c r="C478" s="794"/>
      <c r="D478" s="795"/>
      <c r="E478" s="793"/>
      <c r="F478" s="794"/>
      <c r="G478" s="794"/>
      <c r="H478" s="794"/>
      <c r="I478" s="794"/>
      <c r="J478" s="794"/>
      <c r="K478" s="794"/>
      <c r="L478" s="794"/>
      <c r="M478" s="794"/>
      <c r="N478" s="794"/>
      <c r="O478" s="794"/>
      <c r="P478" s="794"/>
      <c r="Q478" s="794"/>
      <c r="R478" s="794"/>
      <c r="S478" s="794"/>
      <c r="T478" s="795"/>
      <c r="U478" s="793"/>
      <c r="V478" s="794"/>
      <c r="W478" s="794"/>
      <c r="X478" s="794"/>
      <c r="Y478" s="794"/>
      <c r="Z478" s="794"/>
      <c r="AA478" s="794"/>
      <c r="AB478" s="794"/>
      <c r="AC478" s="794"/>
      <c r="AD478" s="794"/>
      <c r="AE478" s="794"/>
      <c r="AF478" s="795"/>
      <c r="AG478" s="793"/>
      <c r="AH478" s="794"/>
      <c r="AI478" s="794"/>
      <c r="AJ478" s="794"/>
      <c r="AK478" s="794"/>
      <c r="AL478" s="794"/>
      <c r="AM478" s="794"/>
      <c r="AN478" s="794"/>
      <c r="AO478" s="794"/>
      <c r="AP478" s="794"/>
      <c r="AQ478" s="794"/>
      <c r="AR478" s="794"/>
      <c r="AS478" s="794"/>
      <c r="AT478" s="795"/>
      <c r="AU478" s="793" t="s">
        <v>271</v>
      </c>
      <c r="AV478" s="794"/>
      <c r="AW478" s="794"/>
      <c r="AX478" s="794"/>
      <c r="AY478" s="794"/>
      <c r="AZ478" s="794"/>
      <c r="BA478" s="794"/>
      <c r="BB478" s="794"/>
      <c r="BC478" s="794"/>
      <c r="BD478" s="794"/>
      <c r="BE478" s="794"/>
      <c r="BF478" s="794"/>
      <c r="BG478" s="794"/>
      <c r="BH478" s="795"/>
      <c r="BI478" s="793" t="s">
        <v>272</v>
      </c>
      <c r="BJ478" s="794"/>
      <c r="BK478" s="794"/>
      <c r="BL478" s="794"/>
      <c r="BM478" s="794"/>
      <c r="BN478" s="794"/>
      <c r="BO478" s="794"/>
      <c r="BP478" s="794"/>
      <c r="BQ478" s="794"/>
      <c r="BR478" s="794"/>
      <c r="BS478" s="794"/>
      <c r="BT478" s="794"/>
      <c r="BU478" s="794"/>
      <c r="BV478" s="795"/>
      <c r="BW478" s="793" t="s">
        <v>272</v>
      </c>
      <c r="BX478" s="794"/>
      <c r="BY478" s="794"/>
      <c r="BZ478" s="794"/>
      <c r="CA478" s="794"/>
      <c r="CB478" s="794"/>
      <c r="CC478" s="794"/>
      <c r="CD478" s="794"/>
      <c r="CE478" s="794"/>
      <c r="CF478" s="794"/>
      <c r="CG478" s="794"/>
      <c r="CH478" s="794"/>
      <c r="CI478" s="794"/>
      <c r="CJ478" s="795"/>
      <c r="CK478" s="793"/>
      <c r="CL478" s="794"/>
      <c r="CM478" s="794"/>
      <c r="CN478" s="794"/>
      <c r="CO478" s="794"/>
      <c r="CP478" s="794"/>
      <c r="CQ478" s="794"/>
      <c r="CR478" s="794"/>
      <c r="CS478" s="794"/>
      <c r="CT478" s="794"/>
      <c r="CU478" s="795"/>
      <c r="CV478" s="1031"/>
      <c r="CW478" s="1032"/>
      <c r="CX478" s="1032"/>
      <c r="CY478" s="1032"/>
      <c r="CZ478" s="1032"/>
      <c r="DA478" s="1032"/>
      <c r="DB478" s="1032"/>
      <c r="DC478" s="1032"/>
      <c r="DD478" s="1032"/>
      <c r="DE478" s="1032"/>
      <c r="DF478" s="1032"/>
      <c r="DG478" s="1032"/>
      <c r="DH478" s="1032"/>
      <c r="DI478" s="1033"/>
    </row>
    <row r="479" spans="1:113" ht="15">
      <c r="A479" s="791">
        <v>1</v>
      </c>
      <c r="B479" s="841"/>
      <c r="C479" s="841"/>
      <c r="D479" s="842"/>
      <c r="E479" s="791">
        <v>2</v>
      </c>
      <c r="F479" s="841"/>
      <c r="G479" s="841"/>
      <c r="H479" s="841"/>
      <c r="I479" s="841"/>
      <c r="J479" s="841"/>
      <c r="K479" s="841"/>
      <c r="L479" s="841"/>
      <c r="M479" s="841"/>
      <c r="N479" s="841"/>
      <c r="O479" s="841"/>
      <c r="P479" s="841"/>
      <c r="Q479" s="841"/>
      <c r="R479" s="841"/>
      <c r="S479" s="841"/>
      <c r="T479" s="842"/>
      <c r="U479" s="791">
        <v>3</v>
      </c>
      <c r="V479" s="841"/>
      <c r="W479" s="841"/>
      <c r="X479" s="841"/>
      <c r="Y479" s="841"/>
      <c r="Z479" s="841"/>
      <c r="AA479" s="841"/>
      <c r="AB479" s="841"/>
      <c r="AC479" s="841"/>
      <c r="AD479" s="841"/>
      <c r="AE479" s="841"/>
      <c r="AF479" s="842"/>
      <c r="AG479" s="791">
        <v>4</v>
      </c>
      <c r="AH479" s="841"/>
      <c r="AI479" s="841"/>
      <c r="AJ479" s="841"/>
      <c r="AK479" s="841"/>
      <c r="AL479" s="841"/>
      <c r="AM479" s="841"/>
      <c r="AN479" s="841"/>
      <c r="AO479" s="841"/>
      <c r="AP479" s="841"/>
      <c r="AQ479" s="841"/>
      <c r="AR479" s="841"/>
      <c r="AS479" s="841"/>
      <c r="AT479" s="842"/>
      <c r="AU479" s="791">
        <v>5</v>
      </c>
      <c r="AV479" s="841"/>
      <c r="AW479" s="841"/>
      <c r="AX479" s="841"/>
      <c r="AY479" s="841"/>
      <c r="AZ479" s="841"/>
      <c r="BA479" s="841"/>
      <c r="BB479" s="841"/>
      <c r="BC479" s="841"/>
      <c r="BD479" s="841"/>
      <c r="BE479" s="841"/>
      <c r="BF479" s="841"/>
      <c r="BG479" s="841"/>
      <c r="BH479" s="842"/>
      <c r="BI479" s="791">
        <v>6</v>
      </c>
      <c r="BJ479" s="841"/>
      <c r="BK479" s="841"/>
      <c r="BL479" s="841"/>
      <c r="BM479" s="841"/>
      <c r="BN479" s="841"/>
      <c r="BO479" s="841"/>
      <c r="BP479" s="841"/>
      <c r="BQ479" s="841"/>
      <c r="BR479" s="841"/>
      <c r="BS479" s="841"/>
      <c r="BT479" s="841"/>
      <c r="BU479" s="841"/>
      <c r="BV479" s="842"/>
      <c r="BW479" s="791">
        <v>7</v>
      </c>
      <c r="BX479" s="841"/>
      <c r="BY479" s="841"/>
      <c r="BZ479" s="841"/>
      <c r="CA479" s="841"/>
      <c r="CB479" s="841"/>
      <c r="CC479" s="841"/>
      <c r="CD479" s="841"/>
      <c r="CE479" s="841"/>
      <c r="CF479" s="841"/>
      <c r="CG479" s="841"/>
      <c r="CH479" s="841"/>
      <c r="CI479" s="841"/>
      <c r="CJ479" s="842"/>
      <c r="CK479" s="791">
        <v>8</v>
      </c>
      <c r="CL479" s="841"/>
      <c r="CM479" s="841"/>
      <c r="CN479" s="841"/>
      <c r="CO479" s="841"/>
      <c r="CP479" s="841"/>
      <c r="CQ479" s="841"/>
      <c r="CR479" s="841"/>
      <c r="CS479" s="841"/>
      <c r="CT479" s="841"/>
      <c r="CU479" s="842"/>
      <c r="CV479" s="791">
        <v>8</v>
      </c>
      <c r="CW479" s="841"/>
      <c r="CX479" s="841"/>
      <c r="CY479" s="841"/>
      <c r="CZ479" s="841"/>
      <c r="DA479" s="841"/>
      <c r="DB479" s="841"/>
      <c r="DC479" s="841"/>
      <c r="DD479" s="841"/>
      <c r="DE479" s="841"/>
      <c r="DF479" s="841"/>
      <c r="DG479" s="841"/>
      <c r="DH479" s="841"/>
      <c r="DI479" s="842"/>
    </row>
    <row r="480" spans="1:113" ht="15">
      <c r="A480" s="854">
        <v>1</v>
      </c>
      <c r="B480" s="855"/>
      <c r="C480" s="855"/>
      <c r="D480" s="856"/>
      <c r="E480" s="1019"/>
      <c r="F480" s="1020"/>
      <c r="G480" s="1020"/>
      <c r="H480" s="1020"/>
      <c r="I480" s="1020"/>
      <c r="J480" s="1020"/>
      <c r="K480" s="1020"/>
      <c r="L480" s="1020"/>
      <c r="M480" s="1020"/>
      <c r="N480" s="1020"/>
      <c r="O480" s="1020"/>
      <c r="P480" s="1020"/>
      <c r="Q480" s="1020"/>
      <c r="R480" s="1020"/>
      <c r="S480" s="1020"/>
      <c r="T480" s="1021"/>
      <c r="U480" s="871"/>
      <c r="V480" s="872"/>
      <c r="W480" s="872"/>
      <c r="X480" s="872"/>
      <c r="Y480" s="872"/>
      <c r="Z480" s="872"/>
      <c r="AA480" s="872"/>
      <c r="AB480" s="872"/>
      <c r="AC480" s="872"/>
      <c r="AD480" s="872"/>
      <c r="AE480" s="872"/>
      <c r="AF480" s="873"/>
      <c r="AG480" s="1013">
        <f>AU480+BI480+BW480</f>
        <v>0</v>
      </c>
      <c r="AH480" s="1014"/>
      <c r="AI480" s="1014"/>
      <c r="AJ480" s="1014"/>
      <c r="AK480" s="1014"/>
      <c r="AL480" s="1014"/>
      <c r="AM480" s="1014"/>
      <c r="AN480" s="1014"/>
      <c r="AO480" s="1014"/>
      <c r="AP480" s="1014"/>
      <c r="AQ480" s="1014"/>
      <c r="AR480" s="1014"/>
      <c r="AS480" s="1014"/>
      <c r="AT480" s="1015"/>
      <c r="AU480" s="1013"/>
      <c r="AV480" s="1014"/>
      <c r="AW480" s="1014"/>
      <c r="AX480" s="1014"/>
      <c r="AY480" s="1014"/>
      <c r="AZ480" s="1014"/>
      <c r="BA480" s="1014"/>
      <c r="BB480" s="1014"/>
      <c r="BC480" s="1014"/>
      <c r="BD480" s="1014"/>
      <c r="BE480" s="1014"/>
      <c r="BF480" s="1014"/>
      <c r="BG480" s="1014"/>
      <c r="BH480" s="1015"/>
      <c r="BI480" s="1013">
        <v>0</v>
      </c>
      <c r="BJ480" s="1014"/>
      <c r="BK480" s="1014"/>
      <c r="BL480" s="1014"/>
      <c r="BM480" s="1014"/>
      <c r="BN480" s="1014"/>
      <c r="BO480" s="1014"/>
      <c r="BP480" s="1014"/>
      <c r="BQ480" s="1014"/>
      <c r="BR480" s="1014"/>
      <c r="BS480" s="1014"/>
      <c r="BT480" s="1014"/>
      <c r="BU480" s="1014"/>
      <c r="BV480" s="1015"/>
      <c r="BW480" s="1013">
        <v>0</v>
      </c>
      <c r="BX480" s="1014"/>
      <c r="BY480" s="1014"/>
      <c r="BZ480" s="1014"/>
      <c r="CA480" s="1014"/>
      <c r="CB480" s="1014"/>
      <c r="CC480" s="1014"/>
      <c r="CD480" s="1014"/>
      <c r="CE480" s="1014"/>
      <c r="CF480" s="1014"/>
      <c r="CG480" s="1014"/>
      <c r="CH480" s="1014"/>
      <c r="CI480" s="1014"/>
      <c r="CJ480" s="1015"/>
      <c r="CK480" s="1013">
        <v>0</v>
      </c>
      <c r="CL480" s="1014"/>
      <c r="CM480" s="1014"/>
      <c r="CN480" s="1014"/>
      <c r="CO480" s="1014"/>
      <c r="CP480" s="1014"/>
      <c r="CQ480" s="1014"/>
      <c r="CR480" s="1014"/>
      <c r="CS480" s="1014"/>
      <c r="CT480" s="1014"/>
      <c r="CU480" s="1015"/>
      <c r="CV480" s="1013">
        <v>1859.57</v>
      </c>
      <c r="CW480" s="1014"/>
      <c r="CX480" s="1014"/>
      <c r="CY480" s="1014"/>
      <c r="CZ480" s="1014"/>
      <c r="DA480" s="1014"/>
      <c r="DB480" s="1014"/>
      <c r="DC480" s="1014"/>
      <c r="DD480" s="1014"/>
      <c r="DE480" s="1014"/>
      <c r="DF480" s="1014"/>
      <c r="DG480" s="1014"/>
      <c r="DH480" s="1014"/>
      <c r="DI480" s="1015"/>
    </row>
    <row r="481" spans="1:121" ht="15">
      <c r="A481" s="871" t="s">
        <v>168</v>
      </c>
      <c r="B481" s="872"/>
      <c r="C481" s="872"/>
      <c r="D481" s="872"/>
      <c r="E481" s="872"/>
      <c r="F481" s="872"/>
      <c r="G481" s="872"/>
      <c r="H481" s="872"/>
      <c r="I481" s="872"/>
      <c r="J481" s="872"/>
      <c r="K481" s="872"/>
      <c r="L481" s="872"/>
      <c r="M481" s="872"/>
      <c r="N481" s="872"/>
      <c r="O481" s="872"/>
      <c r="P481" s="872"/>
      <c r="Q481" s="872"/>
      <c r="R481" s="872"/>
      <c r="S481" s="872"/>
      <c r="T481" s="873"/>
      <c r="U481" s="854" t="s">
        <v>5</v>
      </c>
      <c r="V481" s="855"/>
      <c r="W481" s="855"/>
      <c r="X481" s="855"/>
      <c r="Y481" s="855"/>
      <c r="Z481" s="855"/>
      <c r="AA481" s="855"/>
      <c r="AB481" s="855"/>
      <c r="AC481" s="855"/>
      <c r="AD481" s="855"/>
      <c r="AE481" s="855"/>
      <c r="AF481" s="856"/>
      <c r="AG481" s="871"/>
      <c r="AH481" s="872"/>
      <c r="AI481" s="872"/>
      <c r="AJ481" s="872"/>
      <c r="AK481" s="872"/>
      <c r="AL481" s="872"/>
      <c r="AM481" s="872"/>
      <c r="AN481" s="872"/>
      <c r="AO481" s="872"/>
      <c r="AP481" s="872"/>
      <c r="AQ481" s="872"/>
      <c r="AR481" s="872"/>
      <c r="AS481" s="872"/>
      <c r="AT481" s="873"/>
      <c r="AU481" s="854" t="s">
        <v>5</v>
      </c>
      <c r="AV481" s="855"/>
      <c r="AW481" s="855"/>
      <c r="AX481" s="855"/>
      <c r="AY481" s="855"/>
      <c r="AZ481" s="855"/>
      <c r="BA481" s="855"/>
      <c r="BB481" s="855"/>
      <c r="BC481" s="855"/>
      <c r="BD481" s="855"/>
      <c r="BE481" s="855"/>
      <c r="BF481" s="855"/>
      <c r="BG481" s="855"/>
      <c r="BH481" s="856"/>
      <c r="BI481" s="854" t="s">
        <v>5</v>
      </c>
      <c r="BJ481" s="855"/>
      <c r="BK481" s="855"/>
      <c r="BL481" s="855"/>
      <c r="BM481" s="855"/>
      <c r="BN481" s="855"/>
      <c r="BO481" s="855"/>
      <c r="BP481" s="855"/>
      <c r="BQ481" s="855"/>
      <c r="BR481" s="855"/>
      <c r="BS481" s="855"/>
      <c r="BT481" s="855"/>
      <c r="BU481" s="855"/>
      <c r="BV481" s="856"/>
      <c r="BW481" s="854" t="s">
        <v>5</v>
      </c>
      <c r="BX481" s="855"/>
      <c r="BY481" s="855"/>
      <c r="BZ481" s="855"/>
      <c r="CA481" s="855"/>
      <c r="CB481" s="855"/>
      <c r="CC481" s="855"/>
      <c r="CD481" s="855"/>
      <c r="CE481" s="855"/>
      <c r="CF481" s="855"/>
      <c r="CG481" s="855"/>
      <c r="CH481" s="855"/>
      <c r="CI481" s="855"/>
      <c r="CJ481" s="856"/>
      <c r="CK481" s="939" t="s">
        <v>5</v>
      </c>
      <c r="CL481" s="940"/>
      <c r="CM481" s="940"/>
      <c r="CN481" s="940"/>
      <c r="CO481" s="940"/>
      <c r="CP481" s="940"/>
      <c r="CQ481" s="940"/>
      <c r="CR481" s="940"/>
      <c r="CS481" s="940"/>
      <c r="CT481" s="940"/>
      <c r="CU481" s="941"/>
      <c r="CV481" s="1016">
        <f>CV480</f>
        <v>1859.57</v>
      </c>
      <c r="CW481" s="1017"/>
      <c r="CX481" s="1017"/>
      <c r="CY481" s="1017"/>
      <c r="CZ481" s="1017"/>
      <c r="DA481" s="1017"/>
      <c r="DB481" s="1017"/>
      <c r="DC481" s="1017"/>
      <c r="DD481" s="1017"/>
      <c r="DE481" s="1017"/>
      <c r="DF481" s="1017"/>
      <c r="DG481" s="1017"/>
      <c r="DH481" s="1017"/>
      <c r="DI481" s="1018"/>
    </row>
    <row r="482" spans="1:121" ht="1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58"/>
      <c r="CW482" s="58"/>
      <c r="CX482" s="58"/>
      <c r="CY482" s="58"/>
      <c r="CZ482" s="58"/>
      <c r="DA482" s="58"/>
      <c r="DB482" s="58"/>
      <c r="DC482" s="58"/>
      <c r="DD482" s="58"/>
      <c r="DE482" s="58"/>
      <c r="DF482" s="58"/>
      <c r="DG482" s="58"/>
      <c r="DH482" s="58"/>
      <c r="DI482" s="58"/>
    </row>
    <row r="483" spans="1:121" ht="14.25">
      <c r="A483" s="389" t="s">
        <v>572</v>
      </c>
      <c r="B483" s="389"/>
      <c r="C483" s="389"/>
      <c r="D483" s="389"/>
      <c r="E483" s="389"/>
      <c r="F483" s="389"/>
      <c r="G483" s="389"/>
      <c r="H483" s="389"/>
      <c r="I483" s="389"/>
      <c r="J483" s="389"/>
      <c r="K483" s="389"/>
      <c r="L483" s="389"/>
      <c r="M483" s="389"/>
      <c r="N483" s="389"/>
      <c r="O483" s="389"/>
      <c r="P483" s="389"/>
      <c r="Q483" s="389"/>
      <c r="R483" s="389"/>
      <c r="S483" s="389"/>
      <c r="T483" s="389"/>
      <c r="U483" s="389"/>
      <c r="V483" s="389"/>
      <c r="W483" s="389"/>
      <c r="X483" s="389"/>
      <c r="Y483" s="389"/>
      <c r="Z483" s="389"/>
      <c r="AA483" s="389"/>
      <c r="AB483" s="389"/>
      <c r="AC483" s="389"/>
      <c r="AD483" s="389"/>
      <c r="AE483" s="389"/>
      <c r="AF483" s="389"/>
      <c r="AG483" s="389"/>
      <c r="AH483" s="389"/>
      <c r="AI483" s="389"/>
      <c r="AJ483" s="389"/>
      <c r="AK483" s="389"/>
      <c r="AL483" s="389"/>
      <c r="AM483" s="389"/>
      <c r="AN483" s="389"/>
      <c r="AO483" s="389"/>
      <c r="AP483" s="389"/>
      <c r="AQ483" s="389"/>
      <c r="AR483" s="389"/>
      <c r="AS483" s="389"/>
      <c r="AT483" s="389"/>
      <c r="AU483" s="389"/>
      <c r="AV483" s="389"/>
      <c r="AW483" s="389"/>
      <c r="AX483" s="389"/>
      <c r="AY483" s="389"/>
      <c r="AZ483" s="389"/>
      <c r="BA483" s="389"/>
      <c r="BB483" s="389"/>
      <c r="BC483" s="389"/>
      <c r="BD483" s="389"/>
      <c r="BE483" s="389"/>
      <c r="BF483" s="389"/>
      <c r="BG483" s="389"/>
      <c r="BH483" s="389"/>
      <c r="BI483" s="389"/>
      <c r="BJ483" s="389"/>
      <c r="BK483" s="389"/>
      <c r="BL483" s="389"/>
      <c r="BM483" s="389"/>
      <c r="BN483" s="389"/>
      <c r="BO483" s="389"/>
      <c r="BP483" s="389"/>
      <c r="BQ483" s="389"/>
      <c r="BR483" s="389"/>
      <c r="BS483" s="389"/>
      <c r="BT483" s="389"/>
      <c r="BU483" s="389"/>
      <c r="BV483" s="389"/>
      <c r="BW483" s="389"/>
      <c r="BX483" s="389"/>
      <c r="BY483" s="389"/>
      <c r="BZ483" s="389"/>
      <c r="CA483" s="389"/>
      <c r="CB483" s="389"/>
      <c r="CC483" s="389"/>
      <c r="CD483" s="389"/>
      <c r="CE483" s="389"/>
      <c r="CF483" s="389"/>
      <c r="CG483" s="389"/>
      <c r="CH483" s="389"/>
      <c r="CI483" s="389"/>
      <c r="CJ483" s="389"/>
      <c r="CK483" s="389"/>
      <c r="CL483" s="389"/>
      <c r="CM483" s="389"/>
      <c r="CN483" s="389"/>
      <c r="CO483" s="389"/>
      <c r="CP483" s="389"/>
      <c r="CQ483" s="389"/>
      <c r="CR483" s="389"/>
      <c r="CS483" s="389"/>
      <c r="CT483" s="389"/>
      <c r="CU483" s="389"/>
      <c r="CV483" s="389"/>
      <c r="CW483" s="389"/>
      <c r="CX483" s="389"/>
      <c r="CY483" s="389"/>
      <c r="CZ483" s="389"/>
      <c r="DA483" s="389"/>
      <c r="DB483" s="389"/>
      <c r="DC483" s="389"/>
      <c r="DD483" s="389"/>
      <c r="DE483" s="389"/>
      <c r="DF483" s="389"/>
      <c r="DG483" s="389"/>
      <c r="DH483" s="389"/>
      <c r="DI483" s="389"/>
    </row>
    <row r="484" spans="1:121" ht="1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  <c r="CR484" s="31"/>
      <c r="CS484" s="31"/>
      <c r="CT484" s="31"/>
      <c r="CU484" s="31"/>
      <c r="CV484" s="31"/>
      <c r="CW484" s="31"/>
      <c r="CX484" s="31"/>
      <c r="CY484" s="31"/>
      <c r="CZ484" s="31"/>
      <c r="DA484" s="31"/>
      <c r="DB484" s="31"/>
      <c r="DC484" s="31"/>
      <c r="DD484" s="31"/>
      <c r="DE484" s="31"/>
      <c r="DF484" s="31"/>
      <c r="DG484" s="31"/>
      <c r="DH484" s="31"/>
      <c r="DI484" s="31"/>
    </row>
    <row r="485" spans="1:121" ht="15">
      <c r="A485" s="768" t="s">
        <v>165</v>
      </c>
      <c r="B485" s="769"/>
      <c r="C485" s="769"/>
      <c r="D485" s="770"/>
      <c r="E485" s="768" t="s">
        <v>255</v>
      </c>
      <c r="F485" s="769"/>
      <c r="G485" s="769"/>
      <c r="H485" s="769"/>
      <c r="I485" s="769"/>
      <c r="J485" s="769"/>
      <c r="K485" s="769"/>
      <c r="L485" s="769"/>
      <c r="M485" s="769"/>
      <c r="N485" s="769"/>
      <c r="O485" s="769"/>
      <c r="P485" s="769"/>
      <c r="Q485" s="769"/>
      <c r="R485" s="769"/>
      <c r="S485" s="769"/>
      <c r="T485" s="770"/>
      <c r="U485" s="768" t="s">
        <v>256</v>
      </c>
      <c r="V485" s="769"/>
      <c r="W485" s="769"/>
      <c r="X485" s="769"/>
      <c r="Y485" s="769"/>
      <c r="Z485" s="769"/>
      <c r="AA485" s="769"/>
      <c r="AB485" s="769"/>
      <c r="AC485" s="769"/>
      <c r="AD485" s="769"/>
      <c r="AE485" s="769"/>
      <c r="AF485" s="770"/>
      <c r="AG485" s="791" t="s">
        <v>190</v>
      </c>
      <c r="AH485" s="841"/>
      <c r="AI485" s="841"/>
      <c r="AJ485" s="841"/>
      <c r="AK485" s="841"/>
      <c r="AL485" s="841"/>
      <c r="AM485" s="841"/>
      <c r="AN485" s="841"/>
      <c r="AO485" s="841"/>
      <c r="AP485" s="841"/>
      <c r="AQ485" s="841"/>
      <c r="AR485" s="841"/>
      <c r="AS485" s="841"/>
      <c r="AT485" s="841"/>
      <c r="AU485" s="841"/>
      <c r="AV485" s="841"/>
      <c r="AW485" s="841"/>
      <c r="AX485" s="841"/>
      <c r="AY485" s="841"/>
      <c r="AZ485" s="841"/>
      <c r="BA485" s="841"/>
      <c r="BB485" s="841"/>
      <c r="BC485" s="841"/>
      <c r="BD485" s="841"/>
      <c r="BE485" s="841"/>
      <c r="BF485" s="841"/>
      <c r="BG485" s="841"/>
      <c r="BH485" s="841"/>
      <c r="BI485" s="841"/>
      <c r="BJ485" s="841"/>
      <c r="BK485" s="841"/>
      <c r="BL485" s="841"/>
      <c r="BM485" s="841"/>
      <c r="BN485" s="841"/>
      <c r="BO485" s="841"/>
      <c r="BP485" s="841"/>
      <c r="BQ485" s="841"/>
      <c r="BR485" s="841"/>
      <c r="BS485" s="841"/>
      <c r="BT485" s="841"/>
      <c r="BU485" s="841"/>
      <c r="BV485" s="841"/>
      <c r="BW485" s="841"/>
      <c r="BX485" s="841"/>
      <c r="BY485" s="841"/>
      <c r="BZ485" s="841"/>
      <c r="CA485" s="841"/>
      <c r="CB485" s="841"/>
      <c r="CC485" s="841"/>
      <c r="CD485" s="841"/>
      <c r="CE485" s="841"/>
      <c r="CF485" s="841"/>
      <c r="CG485" s="841"/>
      <c r="CH485" s="841"/>
      <c r="CI485" s="841"/>
      <c r="CJ485" s="842"/>
      <c r="CK485" s="768" t="s">
        <v>257</v>
      </c>
      <c r="CL485" s="769"/>
      <c r="CM485" s="769"/>
      <c r="CN485" s="769"/>
      <c r="CO485" s="769"/>
      <c r="CP485" s="769"/>
      <c r="CQ485" s="769"/>
      <c r="CR485" s="769"/>
      <c r="CS485" s="769"/>
      <c r="CT485" s="769"/>
      <c r="CU485" s="770"/>
      <c r="CV485" s="768" t="s">
        <v>258</v>
      </c>
      <c r="CW485" s="769"/>
      <c r="CX485" s="769"/>
      <c r="CY485" s="769"/>
      <c r="CZ485" s="769"/>
      <c r="DA485" s="769"/>
      <c r="DB485" s="769"/>
      <c r="DC485" s="769"/>
      <c r="DD485" s="769"/>
      <c r="DE485" s="769"/>
      <c r="DF485" s="769"/>
      <c r="DG485" s="769"/>
      <c r="DH485" s="769"/>
      <c r="DI485" s="770"/>
    </row>
    <row r="486" spans="1:121" ht="15">
      <c r="A486" s="793" t="s">
        <v>167</v>
      </c>
      <c r="B486" s="794"/>
      <c r="C486" s="794"/>
      <c r="D486" s="795"/>
      <c r="E486" s="793" t="s">
        <v>259</v>
      </c>
      <c r="F486" s="794"/>
      <c r="G486" s="794"/>
      <c r="H486" s="794"/>
      <c r="I486" s="794"/>
      <c r="J486" s="794"/>
      <c r="K486" s="794"/>
      <c r="L486" s="794"/>
      <c r="M486" s="794"/>
      <c r="N486" s="794"/>
      <c r="O486" s="794"/>
      <c r="P486" s="794"/>
      <c r="Q486" s="794"/>
      <c r="R486" s="794"/>
      <c r="S486" s="794"/>
      <c r="T486" s="795"/>
      <c r="U486" s="793" t="s">
        <v>260</v>
      </c>
      <c r="V486" s="794"/>
      <c r="W486" s="794"/>
      <c r="X486" s="794"/>
      <c r="Y486" s="794"/>
      <c r="Z486" s="794"/>
      <c r="AA486" s="794"/>
      <c r="AB486" s="794"/>
      <c r="AC486" s="794"/>
      <c r="AD486" s="794"/>
      <c r="AE486" s="794"/>
      <c r="AF486" s="795"/>
      <c r="AG486" s="768" t="s">
        <v>192</v>
      </c>
      <c r="AH486" s="769"/>
      <c r="AI486" s="769"/>
      <c r="AJ486" s="769"/>
      <c r="AK486" s="769"/>
      <c r="AL486" s="769"/>
      <c r="AM486" s="769"/>
      <c r="AN486" s="769"/>
      <c r="AO486" s="769"/>
      <c r="AP486" s="769"/>
      <c r="AQ486" s="769"/>
      <c r="AR486" s="769"/>
      <c r="AS486" s="769"/>
      <c r="AT486" s="770"/>
      <c r="AU486" s="791" t="s">
        <v>30</v>
      </c>
      <c r="AV486" s="841"/>
      <c r="AW486" s="841"/>
      <c r="AX486" s="841"/>
      <c r="AY486" s="841"/>
      <c r="AZ486" s="841"/>
      <c r="BA486" s="841"/>
      <c r="BB486" s="841"/>
      <c r="BC486" s="841"/>
      <c r="BD486" s="841"/>
      <c r="BE486" s="841"/>
      <c r="BF486" s="841"/>
      <c r="BG486" s="841"/>
      <c r="BH486" s="841"/>
      <c r="BI486" s="841"/>
      <c r="BJ486" s="841"/>
      <c r="BK486" s="841"/>
      <c r="BL486" s="841"/>
      <c r="BM486" s="841"/>
      <c r="BN486" s="841"/>
      <c r="BO486" s="841"/>
      <c r="BP486" s="841"/>
      <c r="BQ486" s="841"/>
      <c r="BR486" s="841"/>
      <c r="BS486" s="841"/>
      <c r="BT486" s="841"/>
      <c r="BU486" s="841"/>
      <c r="BV486" s="841"/>
      <c r="BW486" s="841"/>
      <c r="BX486" s="841"/>
      <c r="BY486" s="841"/>
      <c r="BZ486" s="841"/>
      <c r="CA486" s="841"/>
      <c r="CB486" s="841"/>
      <c r="CC486" s="841"/>
      <c r="CD486" s="841"/>
      <c r="CE486" s="841"/>
      <c r="CF486" s="841"/>
      <c r="CG486" s="841"/>
      <c r="CH486" s="841"/>
      <c r="CI486" s="841"/>
      <c r="CJ486" s="842"/>
      <c r="CK486" s="793" t="s">
        <v>261</v>
      </c>
      <c r="CL486" s="794"/>
      <c r="CM486" s="794"/>
      <c r="CN486" s="794"/>
      <c r="CO486" s="794"/>
      <c r="CP486" s="794"/>
      <c r="CQ486" s="794"/>
      <c r="CR486" s="794"/>
      <c r="CS486" s="794"/>
      <c r="CT486" s="794"/>
      <c r="CU486" s="795"/>
      <c r="CV486" s="793" t="s">
        <v>262</v>
      </c>
      <c r="CW486" s="794"/>
      <c r="CX486" s="794"/>
      <c r="CY486" s="794"/>
      <c r="CZ486" s="794"/>
      <c r="DA486" s="794"/>
      <c r="DB486" s="794"/>
      <c r="DC486" s="794"/>
      <c r="DD486" s="794"/>
      <c r="DE486" s="794"/>
      <c r="DF486" s="794"/>
      <c r="DG486" s="794"/>
      <c r="DH486" s="794"/>
      <c r="DI486" s="795"/>
    </row>
    <row r="487" spans="1:121" ht="15">
      <c r="A487" s="793"/>
      <c r="B487" s="794"/>
      <c r="C487" s="794"/>
      <c r="D487" s="795"/>
      <c r="E487" s="793" t="s">
        <v>263</v>
      </c>
      <c r="F487" s="794"/>
      <c r="G487" s="794"/>
      <c r="H487" s="794"/>
      <c r="I487" s="794"/>
      <c r="J487" s="794"/>
      <c r="K487" s="794"/>
      <c r="L487" s="794"/>
      <c r="M487" s="794"/>
      <c r="N487" s="794"/>
      <c r="O487" s="794"/>
      <c r="P487" s="794"/>
      <c r="Q487" s="794"/>
      <c r="R487" s="794"/>
      <c r="S487" s="794"/>
      <c r="T487" s="795"/>
      <c r="U487" s="793" t="s">
        <v>264</v>
      </c>
      <c r="V487" s="794"/>
      <c r="W487" s="794"/>
      <c r="X487" s="794"/>
      <c r="Y487" s="794"/>
      <c r="Z487" s="794"/>
      <c r="AA487" s="794"/>
      <c r="AB487" s="794"/>
      <c r="AC487" s="794"/>
      <c r="AD487" s="794"/>
      <c r="AE487" s="794"/>
      <c r="AF487" s="795"/>
      <c r="AG487" s="793"/>
      <c r="AH487" s="794"/>
      <c r="AI487" s="794"/>
      <c r="AJ487" s="794"/>
      <c r="AK487" s="794"/>
      <c r="AL487" s="794"/>
      <c r="AM487" s="794"/>
      <c r="AN487" s="794"/>
      <c r="AO487" s="794"/>
      <c r="AP487" s="794"/>
      <c r="AQ487" s="794"/>
      <c r="AR487" s="794"/>
      <c r="AS487" s="794"/>
      <c r="AT487" s="795"/>
      <c r="AU487" s="768" t="s">
        <v>265</v>
      </c>
      <c r="AV487" s="769"/>
      <c r="AW487" s="769"/>
      <c r="AX487" s="769"/>
      <c r="AY487" s="769"/>
      <c r="AZ487" s="769"/>
      <c r="BA487" s="769"/>
      <c r="BB487" s="769"/>
      <c r="BC487" s="769"/>
      <c r="BD487" s="769"/>
      <c r="BE487" s="769"/>
      <c r="BF487" s="769"/>
      <c r="BG487" s="769"/>
      <c r="BH487" s="770"/>
      <c r="BI487" s="768" t="s">
        <v>266</v>
      </c>
      <c r="BJ487" s="769"/>
      <c r="BK487" s="769"/>
      <c r="BL487" s="769"/>
      <c r="BM487" s="769"/>
      <c r="BN487" s="769"/>
      <c r="BO487" s="769"/>
      <c r="BP487" s="769"/>
      <c r="BQ487" s="769"/>
      <c r="BR487" s="769"/>
      <c r="BS487" s="769"/>
      <c r="BT487" s="769"/>
      <c r="BU487" s="769"/>
      <c r="BV487" s="770"/>
      <c r="BW487" s="768" t="s">
        <v>266</v>
      </c>
      <c r="BX487" s="769"/>
      <c r="BY487" s="769"/>
      <c r="BZ487" s="769"/>
      <c r="CA487" s="769"/>
      <c r="CB487" s="769"/>
      <c r="CC487" s="769"/>
      <c r="CD487" s="769"/>
      <c r="CE487" s="769"/>
      <c r="CF487" s="769"/>
      <c r="CG487" s="769"/>
      <c r="CH487" s="769"/>
      <c r="CI487" s="769"/>
      <c r="CJ487" s="770"/>
      <c r="CK487" s="793" t="s">
        <v>267</v>
      </c>
      <c r="CL487" s="794"/>
      <c r="CM487" s="794"/>
      <c r="CN487" s="794"/>
      <c r="CO487" s="794"/>
      <c r="CP487" s="794"/>
      <c r="CQ487" s="794"/>
      <c r="CR487" s="794"/>
      <c r="CS487" s="794"/>
      <c r="CT487" s="794"/>
      <c r="CU487" s="795"/>
      <c r="CV487" s="1025"/>
      <c r="CW487" s="1026"/>
      <c r="CX487" s="1026"/>
      <c r="CY487" s="1026"/>
      <c r="CZ487" s="1026"/>
      <c r="DA487" s="1026"/>
      <c r="DB487" s="1026"/>
      <c r="DC487" s="1026"/>
      <c r="DD487" s="1026"/>
      <c r="DE487" s="1026"/>
      <c r="DF487" s="1026"/>
      <c r="DG487" s="1026"/>
      <c r="DH487" s="1026"/>
      <c r="DI487" s="1027"/>
    </row>
    <row r="488" spans="1:121" ht="15">
      <c r="A488" s="793"/>
      <c r="B488" s="794"/>
      <c r="C488" s="794"/>
      <c r="D488" s="795"/>
      <c r="E488" s="793"/>
      <c r="F488" s="794"/>
      <c r="G488" s="794"/>
      <c r="H488" s="794"/>
      <c r="I488" s="794"/>
      <c r="J488" s="794"/>
      <c r="K488" s="794"/>
      <c r="L488" s="794"/>
      <c r="M488" s="794"/>
      <c r="N488" s="794"/>
      <c r="O488" s="794"/>
      <c r="P488" s="794"/>
      <c r="Q488" s="794"/>
      <c r="R488" s="794"/>
      <c r="S488" s="794"/>
      <c r="T488" s="795"/>
      <c r="U488" s="793"/>
      <c r="V488" s="794"/>
      <c r="W488" s="794"/>
      <c r="X488" s="794"/>
      <c r="Y488" s="794"/>
      <c r="Z488" s="794"/>
      <c r="AA488" s="794"/>
      <c r="AB488" s="794"/>
      <c r="AC488" s="794"/>
      <c r="AD488" s="794"/>
      <c r="AE488" s="794"/>
      <c r="AF488" s="795"/>
      <c r="AG488" s="793"/>
      <c r="AH488" s="794"/>
      <c r="AI488" s="794"/>
      <c r="AJ488" s="794"/>
      <c r="AK488" s="794"/>
      <c r="AL488" s="794"/>
      <c r="AM488" s="794"/>
      <c r="AN488" s="794"/>
      <c r="AO488" s="794"/>
      <c r="AP488" s="794"/>
      <c r="AQ488" s="794"/>
      <c r="AR488" s="794"/>
      <c r="AS488" s="794"/>
      <c r="AT488" s="795"/>
      <c r="AU488" s="793" t="s">
        <v>267</v>
      </c>
      <c r="AV488" s="794"/>
      <c r="AW488" s="794"/>
      <c r="AX488" s="794"/>
      <c r="AY488" s="794"/>
      <c r="AZ488" s="794"/>
      <c r="BA488" s="794"/>
      <c r="BB488" s="794"/>
      <c r="BC488" s="794"/>
      <c r="BD488" s="794"/>
      <c r="BE488" s="794"/>
      <c r="BF488" s="794"/>
      <c r="BG488" s="794"/>
      <c r="BH488" s="795"/>
      <c r="BI488" s="1022" t="s">
        <v>268</v>
      </c>
      <c r="BJ488" s="1023"/>
      <c r="BK488" s="1023"/>
      <c r="BL488" s="1023"/>
      <c r="BM488" s="1023"/>
      <c r="BN488" s="1023"/>
      <c r="BO488" s="1023"/>
      <c r="BP488" s="1023"/>
      <c r="BQ488" s="1023"/>
      <c r="BR488" s="1023"/>
      <c r="BS488" s="1023"/>
      <c r="BT488" s="1023"/>
      <c r="BU488" s="1023"/>
      <c r="BV488" s="1024"/>
      <c r="BW488" s="1022" t="s">
        <v>269</v>
      </c>
      <c r="BX488" s="1023"/>
      <c r="BY488" s="1023"/>
      <c r="BZ488" s="1023"/>
      <c r="CA488" s="1023"/>
      <c r="CB488" s="1023"/>
      <c r="CC488" s="1023"/>
      <c r="CD488" s="1023"/>
      <c r="CE488" s="1023"/>
      <c r="CF488" s="1023"/>
      <c r="CG488" s="1023"/>
      <c r="CH488" s="1023"/>
      <c r="CI488" s="1023"/>
      <c r="CJ488" s="1024"/>
      <c r="CK488" s="793" t="s">
        <v>270</v>
      </c>
      <c r="CL488" s="794"/>
      <c r="CM488" s="794"/>
      <c r="CN488" s="794"/>
      <c r="CO488" s="794"/>
      <c r="CP488" s="794"/>
      <c r="CQ488" s="794"/>
      <c r="CR488" s="794"/>
      <c r="CS488" s="794"/>
      <c r="CT488" s="794"/>
      <c r="CU488" s="795"/>
      <c r="CV488" s="1028"/>
      <c r="CW488" s="1029"/>
      <c r="CX488" s="1029"/>
      <c r="CY488" s="1029"/>
      <c r="CZ488" s="1029"/>
      <c r="DA488" s="1029"/>
      <c r="DB488" s="1029"/>
      <c r="DC488" s="1029"/>
      <c r="DD488" s="1029"/>
      <c r="DE488" s="1029"/>
      <c r="DF488" s="1029"/>
      <c r="DG488" s="1029"/>
      <c r="DH488" s="1029"/>
      <c r="DI488" s="1030"/>
    </row>
    <row r="489" spans="1:121" ht="15">
      <c r="A489" s="793"/>
      <c r="B489" s="794"/>
      <c r="C489" s="794"/>
      <c r="D489" s="795"/>
      <c r="E489" s="793"/>
      <c r="F489" s="794"/>
      <c r="G489" s="794"/>
      <c r="H489" s="794"/>
      <c r="I489" s="794"/>
      <c r="J489" s="794"/>
      <c r="K489" s="794"/>
      <c r="L489" s="794"/>
      <c r="M489" s="794"/>
      <c r="N489" s="794"/>
      <c r="O489" s="794"/>
      <c r="P489" s="794"/>
      <c r="Q489" s="794"/>
      <c r="R489" s="794"/>
      <c r="S489" s="794"/>
      <c r="T489" s="795"/>
      <c r="U489" s="793"/>
      <c r="V489" s="794"/>
      <c r="W489" s="794"/>
      <c r="X489" s="794"/>
      <c r="Y489" s="794"/>
      <c r="Z489" s="794"/>
      <c r="AA489" s="794"/>
      <c r="AB489" s="794"/>
      <c r="AC489" s="794"/>
      <c r="AD489" s="794"/>
      <c r="AE489" s="794"/>
      <c r="AF489" s="795"/>
      <c r="AG489" s="793"/>
      <c r="AH489" s="794"/>
      <c r="AI489" s="794"/>
      <c r="AJ489" s="794"/>
      <c r="AK489" s="794"/>
      <c r="AL489" s="794"/>
      <c r="AM489" s="794"/>
      <c r="AN489" s="794"/>
      <c r="AO489" s="794"/>
      <c r="AP489" s="794"/>
      <c r="AQ489" s="794"/>
      <c r="AR489" s="794"/>
      <c r="AS489" s="794"/>
      <c r="AT489" s="795"/>
      <c r="AU489" s="793" t="s">
        <v>271</v>
      </c>
      <c r="AV489" s="794"/>
      <c r="AW489" s="794"/>
      <c r="AX489" s="794"/>
      <c r="AY489" s="794"/>
      <c r="AZ489" s="794"/>
      <c r="BA489" s="794"/>
      <c r="BB489" s="794"/>
      <c r="BC489" s="794"/>
      <c r="BD489" s="794"/>
      <c r="BE489" s="794"/>
      <c r="BF489" s="794"/>
      <c r="BG489" s="794"/>
      <c r="BH489" s="795"/>
      <c r="BI489" s="793" t="s">
        <v>272</v>
      </c>
      <c r="BJ489" s="794"/>
      <c r="BK489" s="794"/>
      <c r="BL489" s="794"/>
      <c r="BM489" s="794"/>
      <c r="BN489" s="794"/>
      <c r="BO489" s="794"/>
      <c r="BP489" s="794"/>
      <c r="BQ489" s="794"/>
      <c r="BR489" s="794"/>
      <c r="BS489" s="794"/>
      <c r="BT489" s="794"/>
      <c r="BU489" s="794"/>
      <c r="BV489" s="795"/>
      <c r="BW489" s="793" t="s">
        <v>272</v>
      </c>
      <c r="BX489" s="794"/>
      <c r="BY489" s="794"/>
      <c r="BZ489" s="794"/>
      <c r="CA489" s="794"/>
      <c r="CB489" s="794"/>
      <c r="CC489" s="794"/>
      <c r="CD489" s="794"/>
      <c r="CE489" s="794"/>
      <c r="CF489" s="794"/>
      <c r="CG489" s="794"/>
      <c r="CH489" s="794"/>
      <c r="CI489" s="794"/>
      <c r="CJ489" s="795"/>
      <c r="CK489" s="793"/>
      <c r="CL489" s="794"/>
      <c r="CM489" s="794"/>
      <c r="CN489" s="794"/>
      <c r="CO489" s="794"/>
      <c r="CP489" s="794"/>
      <c r="CQ489" s="794"/>
      <c r="CR489" s="794"/>
      <c r="CS489" s="794"/>
      <c r="CT489" s="794"/>
      <c r="CU489" s="795"/>
      <c r="CV489" s="1031"/>
      <c r="CW489" s="1032"/>
      <c r="CX489" s="1032"/>
      <c r="CY489" s="1032"/>
      <c r="CZ489" s="1032"/>
      <c r="DA489" s="1032"/>
      <c r="DB489" s="1032"/>
      <c r="DC489" s="1032"/>
      <c r="DD489" s="1032"/>
      <c r="DE489" s="1032"/>
      <c r="DF489" s="1032"/>
      <c r="DG489" s="1032"/>
      <c r="DH489" s="1032"/>
      <c r="DI489" s="1033"/>
    </row>
    <row r="490" spans="1:121" ht="15">
      <c r="A490" s="791">
        <v>1</v>
      </c>
      <c r="B490" s="841"/>
      <c r="C490" s="841"/>
      <c r="D490" s="842"/>
      <c r="E490" s="791">
        <v>2</v>
      </c>
      <c r="F490" s="841"/>
      <c r="G490" s="841"/>
      <c r="H490" s="841"/>
      <c r="I490" s="841"/>
      <c r="J490" s="841"/>
      <c r="K490" s="841"/>
      <c r="L490" s="841"/>
      <c r="M490" s="841"/>
      <c r="N490" s="841"/>
      <c r="O490" s="841"/>
      <c r="P490" s="841"/>
      <c r="Q490" s="841"/>
      <c r="R490" s="841"/>
      <c r="S490" s="841"/>
      <c r="T490" s="842"/>
      <c r="U490" s="791">
        <v>3</v>
      </c>
      <c r="V490" s="841"/>
      <c r="W490" s="841"/>
      <c r="X490" s="841"/>
      <c r="Y490" s="841"/>
      <c r="Z490" s="841"/>
      <c r="AA490" s="841"/>
      <c r="AB490" s="841"/>
      <c r="AC490" s="841"/>
      <c r="AD490" s="841"/>
      <c r="AE490" s="841"/>
      <c r="AF490" s="842"/>
      <c r="AG490" s="791">
        <v>4</v>
      </c>
      <c r="AH490" s="841"/>
      <c r="AI490" s="841"/>
      <c r="AJ490" s="841"/>
      <c r="AK490" s="841"/>
      <c r="AL490" s="841"/>
      <c r="AM490" s="841"/>
      <c r="AN490" s="841"/>
      <c r="AO490" s="841"/>
      <c r="AP490" s="841"/>
      <c r="AQ490" s="841"/>
      <c r="AR490" s="841"/>
      <c r="AS490" s="841"/>
      <c r="AT490" s="842"/>
      <c r="AU490" s="791">
        <v>5</v>
      </c>
      <c r="AV490" s="841"/>
      <c r="AW490" s="841"/>
      <c r="AX490" s="841"/>
      <c r="AY490" s="841"/>
      <c r="AZ490" s="841"/>
      <c r="BA490" s="841"/>
      <c r="BB490" s="841"/>
      <c r="BC490" s="841"/>
      <c r="BD490" s="841"/>
      <c r="BE490" s="841"/>
      <c r="BF490" s="841"/>
      <c r="BG490" s="841"/>
      <c r="BH490" s="842"/>
      <c r="BI490" s="791">
        <v>6</v>
      </c>
      <c r="BJ490" s="841"/>
      <c r="BK490" s="841"/>
      <c r="BL490" s="841"/>
      <c r="BM490" s="841"/>
      <c r="BN490" s="841"/>
      <c r="BO490" s="841"/>
      <c r="BP490" s="841"/>
      <c r="BQ490" s="841"/>
      <c r="BR490" s="841"/>
      <c r="BS490" s="841"/>
      <c r="BT490" s="841"/>
      <c r="BU490" s="841"/>
      <c r="BV490" s="842"/>
      <c r="BW490" s="791">
        <v>7</v>
      </c>
      <c r="BX490" s="841"/>
      <c r="BY490" s="841"/>
      <c r="BZ490" s="841"/>
      <c r="CA490" s="841"/>
      <c r="CB490" s="841"/>
      <c r="CC490" s="841"/>
      <c r="CD490" s="841"/>
      <c r="CE490" s="841"/>
      <c r="CF490" s="841"/>
      <c r="CG490" s="841"/>
      <c r="CH490" s="841"/>
      <c r="CI490" s="841"/>
      <c r="CJ490" s="842"/>
      <c r="CK490" s="791">
        <v>8</v>
      </c>
      <c r="CL490" s="841"/>
      <c r="CM490" s="841"/>
      <c r="CN490" s="841"/>
      <c r="CO490" s="841"/>
      <c r="CP490" s="841"/>
      <c r="CQ490" s="841"/>
      <c r="CR490" s="841"/>
      <c r="CS490" s="841"/>
      <c r="CT490" s="841"/>
      <c r="CU490" s="842"/>
      <c r="CV490" s="791">
        <v>8</v>
      </c>
      <c r="CW490" s="841"/>
      <c r="CX490" s="841"/>
      <c r="CY490" s="841"/>
      <c r="CZ490" s="841"/>
      <c r="DA490" s="841"/>
      <c r="DB490" s="841"/>
      <c r="DC490" s="841"/>
      <c r="DD490" s="841"/>
      <c r="DE490" s="841"/>
      <c r="DF490" s="841"/>
      <c r="DG490" s="841"/>
      <c r="DH490" s="841"/>
      <c r="DI490" s="842"/>
    </row>
    <row r="491" spans="1:121" ht="15">
      <c r="A491" s="854">
        <v>1</v>
      </c>
      <c r="B491" s="855"/>
      <c r="C491" s="855"/>
      <c r="D491" s="856"/>
      <c r="E491" s="1019"/>
      <c r="F491" s="1020"/>
      <c r="G491" s="1020"/>
      <c r="H491" s="1020"/>
      <c r="I491" s="1020"/>
      <c r="J491" s="1020"/>
      <c r="K491" s="1020"/>
      <c r="L491" s="1020"/>
      <c r="M491" s="1020"/>
      <c r="N491" s="1020"/>
      <c r="O491" s="1020"/>
      <c r="P491" s="1020"/>
      <c r="Q491" s="1020"/>
      <c r="R491" s="1020"/>
      <c r="S491" s="1020"/>
      <c r="T491" s="1021"/>
      <c r="U491" s="871"/>
      <c r="V491" s="872"/>
      <c r="W491" s="872"/>
      <c r="X491" s="872"/>
      <c r="Y491" s="872"/>
      <c r="Z491" s="872"/>
      <c r="AA491" s="872"/>
      <c r="AB491" s="872"/>
      <c r="AC491" s="872"/>
      <c r="AD491" s="872"/>
      <c r="AE491" s="872"/>
      <c r="AF491" s="873"/>
      <c r="AG491" s="1013">
        <f>AU491+BI491+BW491</f>
        <v>0</v>
      </c>
      <c r="AH491" s="1014"/>
      <c r="AI491" s="1014"/>
      <c r="AJ491" s="1014"/>
      <c r="AK491" s="1014"/>
      <c r="AL491" s="1014"/>
      <c r="AM491" s="1014"/>
      <c r="AN491" s="1014"/>
      <c r="AO491" s="1014"/>
      <c r="AP491" s="1014"/>
      <c r="AQ491" s="1014"/>
      <c r="AR491" s="1014"/>
      <c r="AS491" s="1014"/>
      <c r="AT491" s="1015"/>
      <c r="AU491" s="1013"/>
      <c r="AV491" s="1014"/>
      <c r="AW491" s="1014"/>
      <c r="AX491" s="1014"/>
      <c r="AY491" s="1014"/>
      <c r="AZ491" s="1014"/>
      <c r="BA491" s="1014"/>
      <c r="BB491" s="1014"/>
      <c r="BC491" s="1014"/>
      <c r="BD491" s="1014"/>
      <c r="BE491" s="1014"/>
      <c r="BF491" s="1014"/>
      <c r="BG491" s="1014"/>
      <c r="BH491" s="1015"/>
      <c r="BI491" s="1013">
        <v>0</v>
      </c>
      <c r="BJ491" s="1014"/>
      <c r="BK491" s="1014"/>
      <c r="BL491" s="1014"/>
      <c r="BM491" s="1014"/>
      <c r="BN491" s="1014"/>
      <c r="BO491" s="1014"/>
      <c r="BP491" s="1014"/>
      <c r="BQ491" s="1014"/>
      <c r="BR491" s="1014"/>
      <c r="BS491" s="1014"/>
      <c r="BT491" s="1014"/>
      <c r="BU491" s="1014"/>
      <c r="BV491" s="1015"/>
      <c r="BW491" s="1013">
        <v>0</v>
      </c>
      <c r="BX491" s="1014"/>
      <c r="BY491" s="1014"/>
      <c r="BZ491" s="1014"/>
      <c r="CA491" s="1014"/>
      <c r="CB491" s="1014"/>
      <c r="CC491" s="1014"/>
      <c r="CD491" s="1014"/>
      <c r="CE491" s="1014"/>
      <c r="CF491" s="1014"/>
      <c r="CG491" s="1014"/>
      <c r="CH491" s="1014"/>
      <c r="CI491" s="1014"/>
      <c r="CJ491" s="1015"/>
      <c r="CK491" s="1013">
        <v>0</v>
      </c>
      <c r="CL491" s="1014"/>
      <c r="CM491" s="1014"/>
      <c r="CN491" s="1014"/>
      <c r="CO491" s="1014"/>
      <c r="CP491" s="1014"/>
      <c r="CQ491" s="1014"/>
      <c r="CR491" s="1014"/>
      <c r="CS491" s="1014"/>
      <c r="CT491" s="1014"/>
      <c r="CU491" s="1015"/>
      <c r="CV491" s="1013">
        <f>2250.38+13502.31</f>
        <v>15752.689999999999</v>
      </c>
      <c r="CW491" s="1014"/>
      <c r="CX491" s="1014"/>
      <c r="CY491" s="1014"/>
      <c r="CZ491" s="1014"/>
      <c r="DA491" s="1014"/>
      <c r="DB491" s="1014"/>
      <c r="DC491" s="1014"/>
      <c r="DD491" s="1014"/>
      <c r="DE491" s="1014"/>
      <c r="DF491" s="1014"/>
      <c r="DG491" s="1014"/>
      <c r="DH491" s="1014"/>
      <c r="DI491" s="1015"/>
    </row>
    <row r="492" spans="1:121" ht="15">
      <c r="A492" s="871" t="s">
        <v>168</v>
      </c>
      <c r="B492" s="872"/>
      <c r="C492" s="872"/>
      <c r="D492" s="872"/>
      <c r="E492" s="872"/>
      <c r="F492" s="872"/>
      <c r="G492" s="872"/>
      <c r="H492" s="872"/>
      <c r="I492" s="872"/>
      <c r="J492" s="872"/>
      <c r="K492" s="872"/>
      <c r="L492" s="872"/>
      <c r="M492" s="872"/>
      <c r="N492" s="872"/>
      <c r="O492" s="872"/>
      <c r="P492" s="872"/>
      <c r="Q492" s="872"/>
      <c r="R492" s="872"/>
      <c r="S492" s="872"/>
      <c r="T492" s="873"/>
      <c r="U492" s="854" t="s">
        <v>5</v>
      </c>
      <c r="V492" s="855"/>
      <c r="W492" s="855"/>
      <c r="X492" s="855"/>
      <c r="Y492" s="855"/>
      <c r="Z492" s="855"/>
      <c r="AA492" s="855"/>
      <c r="AB492" s="855"/>
      <c r="AC492" s="855"/>
      <c r="AD492" s="855"/>
      <c r="AE492" s="855"/>
      <c r="AF492" s="856"/>
      <c r="AG492" s="871"/>
      <c r="AH492" s="872"/>
      <c r="AI492" s="872"/>
      <c r="AJ492" s="872"/>
      <c r="AK492" s="872"/>
      <c r="AL492" s="872"/>
      <c r="AM492" s="872"/>
      <c r="AN492" s="872"/>
      <c r="AO492" s="872"/>
      <c r="AP492" s="872"/>
      <c r="AQ492" s="872"/>
      <c r="AR492" s="872"/>
      <c r="AS492" s="872"/>
      <c r="AT492" s="873"/>
      <c r="AU492" s="854" t="s">
        <v>5</v>
      </c>
      <c r="AV492" s="855"/>
      <c r="AW492" s="855"/>
      <c r="AX492" s="855"/>
      <c r="AY492" s="855"/>
      <c r="AZ492" s="855"/>
      <c r="BA492" s="855"/>
      <c r="BB492" s="855"/>
      <c r="BC492" s="855"/>
      <c r="BD492" s="855"/>
      <c r="BE492" s="855"/>
      <c r="BF492" s="855"/>
      <c r="BG492" s="855"/>
      <c r="BH492" s="856"/>
      <c r="BI492" s="854" t="s">
        <v>5</v>
      </c>
      <c r="BJ492" s="855"/>
      <c r="BK492" s="855"/>
      <c r="BL492" s="855"/>
      <c r="BM492" s="855"/>
      <c r="BN492" s="855"/>
      <c r="BO492" s="855"/>
      <c r="BP492" s="855"/>
      <c r="BQ492" s="855"/>
      <c r="BR492" s="855"/>
      <c r="BS492" s="855"/>
      <c r="BT492" s="855"/>
      <c r="BU492" s="855"/>
      <c r="BV492" s="856"/>
      <c r="BW492" s="854" t="s">
        <v>5</v>
      </c>
      <c r="BX492" s="855"/>
      <c r="BY492" s="855"/>
      <c r="BZ492" s="855"/>
      <c r="CA492" s="855"/>
      <c r="CB492" s="855"/>
      <c r="CC492" s="855"/>
      <c r="CD492" s="855"/>
      <c r="CE492" s="855"/>
      <c r="CF492" s="855"/>
      <c r="CG492" s="855"/>
      <c r="CH492" s="855"/>
      <c r="CI492" s="855"/>
      <c r="CJ492" s="856"/>
      <c r="CK492" s="939" t="s">
        <v>5</v>
      </c>
      <c r="CL492" s="940"/>
      <c r="CM492" s="940"/>
      <c r="CN492" s="940"/>
      <c r="CO492" s="940"/>
      <c r="CP492" s="940"/>
      <c r="CQ492" s="940"/>
      <c r="CR492" s="940"/>
      <c r="CS492" s="940"/>
      <c r="CT492" s="940"/>
      <c r="CU492" s="941"/>
      <c r="CV492" s="1016">
        <f>CV491</f>
        <v>15752.689999999999</v>
      </c>
      <c r="CW492" s="1017"/>
      <c r="CX492" s="1017"/>
      <c r="CY492" s="1017"/>
      <c r="CZ492" s="1017"/>
      <c r="DA492" s="1017"/>
      <c r="DB492" s="1017"/>
      <c r="DC492" s="1017"/>
      <c r="DD492" s="1017"/>
      <c r="DE492" s="1017"/>
      <c r="DF492" s="1017"/>
      <c r="DG492" s="1017"/>
      <c r="DH492" s="1017"/>
      <c r="DI492" s="1018"/>
    </row>
    <row r="493" spans="1:121" s="33" customFormat="1" ht="39.75" customHeight="1">
      <c r="A493" s="568" t="s">
        <v>573</v>
      </c>
      <c r="B493" s="283"/>
      <c r="C493" s="283"/>
      <c r="D493" s="283"/>
      <c r="E493" s="283"/>
      <c r="F493" s="283"/>
      <c r="G493" s="283"/>
      <c r="H493" s="283"/>
      <c r="I493" s="283"/>
      <c r="J493" s="283"/>
      <c r="K493" s="283"/>
      <c r="L493" s="283"/>
      <c r="M493" s="283"/>
      <c r="N493" s="283"/>
      <c r="O493" s="283"/>
      <c r="P493" s="283"/>
      <c r="Q493" s="283"/>
      <c r="R493" s="283"/>
      <c r="S493" s="283"/>
      <c r="T493" s="283"/>
      <c r="U493" s="283"/>
      <c r="V493" s="283"/>
      <c r="W493" s="283"/>
      <c r="X493" s="283"/>
      <c r="Y493" s="283"/>
      <c r="Z493" s="283"/>
      <c r="AA493" s="283"/>
      <c r="AB493" s="283"/>
      <c r="AC493" s="283"/>
      <c r="AD493" s="283"/>
      <c r="AE493" s="283"/>
      <c r="AF493" s="283"/>
      <c r="AG493" s="283"/>
      <c r="AH493" s="283"/>
      <c r="AI493" s="283"/>
      <c r="AJ493" s="283"/>
      <c r="AK493" s="283"/>
      <c r="AL493" s="283"/>
      <c r="AM493" s="283"/>
      <c r="AN493" s="283"/>
      <c r="AO493" s="283"/>
      <c r="AP493" s="283"/>
      <c r="AQ493" s="283"/>
      <c r="AR493" s="283"/>
      <c r="AS493" s="283"/>
      <c r="AT493" s="283"/>
      <c r="AU493" s="283"/>
      <c r="AV493" s="283"/>
      <c r="AW493" s="283"/>
      <c r="AX493" s="283"/>
      <c r="AY493" s="283"/>
      <c r="AZ493" s="283"/>
      <c r="BA493" s="283"/>
      <c r="BB493" s="283"/>
      <c r="BC493" s="283"/>
      <c r="BD493" s="283"/>
      <c r="BE493" s="283"/>
      <c r="BF493" s="283"/>
      <c r="BG493" s="283"/>
      <c r="BH493" s="283"/>
      <c r="BI493" s="283"/>
      <c r="BJ493" s="283"/>
      <c r="BK493" s="283"/>
      <c r="BL493" s="283"/>
      <c r="BM493" s="283"/>
      <c r="BN493" s="283"/>
      <c r="BO493" s="283"/>
      <c r="BP493" s="283"/>
      <c r="BQ493" s="283"/>
      <c r="BR493" s="283"/>
      <c r="BS493" s="283"/>
      <c r="BT493" s="283"/>
      <c r="BU493" s="283"/>
      <c r="BV493" s="283"/>
      <c r="BW493" s="283"/>
      <c r="BX493" s="283"/>
      <c r="BY493" s="283"/>
      <c r="BZ493" s="283"/>
      <c r="CA493" s="283"/>
      <c r="CB493" s="283"/>
      <c r="CC493" s="283"/>
      <c r="CD493" s="283"/>
      <c r="CE493" s="283"/>
      <c r="CF493" s="283"/>
      <c r="CG493" s="283"/>
      <c r="CH493" s="283"/>
      <c r="CI493" s="283"/>
      <c r="CJ493" s="283"/>
      <c r="CK493" s="283"/>
      <c r="CL493" s="283"/>
      <c r="CM493" s="283"/>
      <c r="CN493" s="283"/>
      <c r="CO493" s="283"/>
      <c r="CP493" s="283"/>
      <c r="CQ493" s="283"/>
      <c r="CR493" s="283"/>
      <c r="CS493" s="283"/>
      <c r="CT493" s="283"/>
      <c r="CU493" s="283"/>
      <c r="CV493" s="283"/>
      <c r="CW493" s="283"/>
      <c r="CX493" s="283"/>
      <c r="CY493" s="283"/>
      <c r="CZ493" s="283"/>
      <c r="DA493" s="283"/>
      <c r="DB493" s="283"/>
      <c r="DC493" s="283"/>
      <c r="DD493" s="283"/>
      <c r="DE493" s="283"/>
      <c r="DF493" s="283"/>
      <c r="DG493" s="283"/>
      <c r="DH493" s="283"/>
      <c r="DI493" s="283"/>
      <c r="DJ493" s="568"/>
      <c r="DK493" s="283"/>
      <c r="DL493" s="283"/>
      <c r="DM493" s="283"/>
      <c r="DN493" s="283"/>
      <c r="DO493" s="283"/>
      <c r="DP493" s="283"/>
      <c r="DQ493" s="283"/>
    </row>
    <row r="494" spans="1:121" s="31" customFormat="1" ht="7.9" customHeight="1">
      <c r="A494" s="568"/>
      <c r="B494" s="283"/>
      <c r="C494" s="283"/>
      <c r="D494" s="283"/>
      <c r="E494" s="283"/>
      <c r="F494" s="283"/>
      <c r="G494" s="283"/>
      <c r="H494" s="283"/>
      <c r="I494" s="283"/>
      <c r="J494" s="283"/>
      <c r="K494" s="283"/>
      <c r="L494" s="283"/>
      <c r="M494" s="283"/>
      <c r="N494" s="283"/>
      <c r="O494" s="283"/>
      <c r="P494" s="283"/>
      <c r="Q494" s="283"/>
      <c r="R494" s="283"/>
      <c r="S494" s="283"/>
      <c r="T494" s="283"/>
      <c r="U494" s="283"/>
      <c r="V494" s="283"/>
      <c r="W494" s="283"/>
      <c r="X494" s="283"/>
      <c r="Y494" s="283"/>
      <c r="Z494" s="283"/>
      <c r="AA494" s="283"/>
      <c r="AB494" s="283"/>
      <c r="AC494" s="283"/>
      <c r="AD494" s="283"/>
      <c r="AE494" s="283"/>
      <c r="AF494" s="283"/>
      <c r="AG494" s="283"/>
      <c r="AH494" s="283"/>
      <c r="AI494" s="283"/>
      <c r="AJ494" s="283"/>
      <c r="AK494" s="283"/>
      <c r="AL494" s="283"/>
      <c r="AM494" s="283"/>
      <c r="AN494" s="283"/>
      <c r="AO494" s="283"/>
      <c r="AP494" s="283"/>
      <c r="AQ494" s="283"/>
      <c r="AR494" s="283"/>
      <c r="AS494" s="283"/>
      <c r="AT494" s="283"/>
      <c r="AU494" s="283"/>
      <c r="AV494" s="283"/>
      <c r="AW494" s="283"/>
      <c r="AX494" s="283"/>
      <c r="AY494" s="283"/>
      <c r="AZ494" s="283"/>
      <c r="BA494" s="283"/>
      <c r="BB494" s="283"/>
      <c r="BC494" s="283"/>
      <c r="BD494" s="283"/>
      <c r="BE494" s="283"/>
      <c r="BF494" s="283"/>
      <c r="BG494" s="283"/>
      <c r="BH494" s="283"/>
      <c r="BI494" s="283"/>
      <c r="BJ494" s="283"/>
      <c r="BK494" s="283"/>
      <c r="BL494" s="283"/>
      <c r="BM494" s="283"/>
      <c r="BN494" s="283"/>
      <c r="BO494" s="283"/>
      <c r="BP494" s="283"/>
      <c r="BQ494" s="283"/>
      <c r="BR494" s="283"/>
      <c r="BS494" s="283"/>
      <c r="BT494" s="283"/>
      <c r="BU494" s="283"/>
      <c r="BV494" s="283"/>
      <c r="BW494" s="283"/>
      <c r="BX494" s="283"/>
      <c r="BY494" s="283"/>
      <c r="BZ494" s="283"/>
      <c r="CA494" s="283"/>
      <c r="CB494" s="283"/>
      <c r="CC494" s="283"/>
      <c r="CD494" s="283"/>
      <c r="CE494" s="283"/>
      <c r="CF494" s="283"/>
      <c r="CG494" s="283"/>
      <c r="CH494" s="283"/>
      <c r="CI494" s="283"/>
      <c r="CJ494" s="283"/>
      <c r="CK494" s="283"/>
      <c r="CL494" s="283"/>
      <c r="CM494" s="283"/>
      <c r="CN494" s="283"/>
      <c r="CO494" s="283"/>
      <c r="CP494" s="283"/>
      <c r="CQ494" s="283"/>
      <c r="CR494" s="283"/>
      <c r="CS494" s="283"/>
      <c r="CT494" s="283"/>
      <c r="CU494" s="283"/>
      <c r="CV494" s="283"/>
      <c r="CW494" s="283"/>
      <c r="CX494" s="283"/>
      <c r="CY494" s="283"/>
      <c r="CZ494" s="283"/>
      <c r="DA494" s="283"/>
      <c r="DB494" s="283"/>
      <c r="DC494" s="283"/>
      <c r="DD494" s="283"/>
      <c r="DE494" s="283"/>
      <c r="DF494" s="283"/>
      <c r="DG494" s="283"/>
      <c r="DH494" s="283"/>
      <c r="DI494" s="283"/>
      <c r="DJ494" s="568"/>
      <c r="DK494" s="283"/>
      <c r="DL494" s="283"/>
      <c r="DM494" s="283"/>
      <c r="DN494" s="283"/>
      <c r="DO494" s="283"/>
      <c r="DP494" s="283"/>
      <c r="DQ494" s="283"/>
    </row>
    <row r="495" spans="1:121" s="31" customFormat="1" ht="13.15" hidden="1" customHeight="1">
      <c r="A495" s="568"/>
      <c r="B495" s="283"/>
      <c r="C495" s="283"/>
      <c r="D495" s="283"/>
      <c r="E495" s="283"/>
      <c r="F495" s="283"/>
      <c r="G495" s="283"/>
      <c r="H495" s="283"/>
      <c r="I495" s="283"/>
      <c r="J495" s="283"/>
      <c r="K495" s="283"/>
      <c r="L495" s="283"/>
      <c r="M495" s="283"/>
      <c r="N495" s="283"/>
      <c r="O495" s="283"/>
      <c r="P495" s="283"/>
      <c r="Q495" s="283"/>
      <c r="R495" s="283"/>
      <c r="S495" s="283"/>
      <c r="T495" s="283"/>
      <c r="U495" s="283"/>
      <c r="V495" s="283"/>
      <c r="W495" s="283"/>
      <c r="X495" s="283"/>
      <c r="Y495" s="283"/>
      <c r="Z495" s="283"/>
      <c r="AA495" s="283"/>
      <c r="AB495" s="283"/>
      <c r="AC495" s="283"/>
      <c r="AD495" s="283"/>
      <c r="AE495" s="283"/>
      <c r="AF495" s="283"/>
      <c r="AG495" s="283"/>
      <c r="AH495" s="283"/>
      <c r="AI495" s="283"/>
      <c r="AJ495" s="283"/>
      <c r="AK495" s="283"/>
      <c r="AL495" s="283"/>
      <c r="AM495" s="283"/>
      <c r="AN495" s="283"/>
      <c r="AO495" s="283"/>
      <c r="AP495" s="283"/>
      <c r="AQ495" s="283"/>
      <c r="AR495" s="283"/>
      <c r="AS495" s="283"/>
      <c r="AT495" s="283"/>
      <c r="AU495" s="283"/>
      <c r="AV495" s="283"/>
      <c r="AW495" s="283"/>
      <c r="AX495" s="283"/>
      <c r="AY495" s="283"/>
      <c r="AZ495" s="283"/>
      <c r="BA495" s="283"/>
      <c r="BB495" s="283"/>
      <c r="BC495" s="283"/>
      <c r="BD495" s="283"/>
      <c r="BE495" s="283"/>
      <c r="BF495" s="283"/>
      <c r="BG495" s="283"/>
      <c r="BH495" s="283"/>
      <c r="BI495" s="283"/>
      <c r="BJ495" s="283"/>
      <c r="BK495" s="283"/>
      <c r="BL495" s="283"/>
      <c r="BM495" s="283"/>
      <c r="BN495" s="283"/>
      <c r="BO495" s="283"/>
      <c r="BP495" s="283"/>
      <c r="BQ495" s="283"/>
      <c r="BR495" s="283"/>
      <c r="BS495" s="283"/>
      <c r="BT495" s="283"/>
      <c r="BU495" s="283"/>
      <c r="BV495" s="283"/>
      <c r="BW495" s="283"/>
      <c r="BX495" s="283"/>
      <c r="BY495" s="283"/>
      <c r="BZ495" s="283"/>
      <c r="CA495" s="283"/>
      <c r="CB495" s="283"/>
      <c r="CC495" s="283"/>
      <c r="CD495" s="283"/>
      <c r="CE495" s="283"/>
      <c r="CF495" s="283"/>
      <c r="CG495" s="283"/>
      <c r="CH495" s="283"/>
      <c r="CI495" s="283"/>
      <c r="CJ495" s="283"/>
      <c r="CK495" s="283"/>
      <c r="CL495" s="283"/>
      <c r="CM495" s="283"/>
      <c r="CN495" s="283"/>
      <c r="CO495" s="283"/>
      <c r="CP495" s="283"/>
      <c r="CQ495" s="283"/>
      <c r="CR495" s="283"/>
      <c r="CS495" s="283"/>
      <c r="CT495" s="283"/>
      <c r="CU495" s="283"/>
      <c r="CV495" s="283"/>
      <c r="CW495" s="283"/>
      <c r="CX495" s="283"/>
      <c r="CY495" s="283"/>
      <c r="CZ495" s="283"/>
      <c r="DA495" s="283"/>
      <c r="DB495" s="283"/>
      <c r="DC495" s="283"/>
      <c r="DD495" s="283"/>
      <c r="DE495" s="283"/>
      <c r="DF495" s="283"/>
      <c r="DG495" s="283"/>
      <c r="DH495" s="283"/>
      <c r="DI495" s="283"/>
      <c r="DJ495" s="568"/>
      <c r="DK495" s="283"/>
      <c r="DL495" s="283"/>
      <c r="DM495" s="283"/>
      <c r="DN495" s="283"/>
      <c r="DO495" s="283"/>
      <c r="DP495" s="283"/>
      <c r="DQ495" s="283"/>
    </row>
    <row r="496" spans="1:121" s="31" customFormat="1" ht="7.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  <c r="BW496" s="40"/>
      <c r="BX496" s="40"/>
      <c r="BY496" s="40"/>
      <c r="BZ496" s="40"/>
      <c r="CA496" s="40"/>
      <c r="CB496" s="40"/>
    </row>
    <row r="497" spans="1:129" s="31" customFormat="1" ht="17.25" customHeight="1">
      <c r="A497" s="389" t="s">
        <v>161</v>
      </c>
      <c r="B497" s="389"/>
      <c r="C497" s="389"/>
      <c r="D497" s="389"/>
      <c r="E497" s="389"/>
      <c r="F497" s="389"/>
      <c r="G497" s="389"/>
      <c r="H497" s="389"/>
      <c r="I497" s="389"/>
      <c r="J497" s="389"/>
      <c r="K497" s="389"/>
      <c r="L497" s="389"/>
      <c r="M497" s="389"/>
      <c r="N497" s="389"/>
      <c r="O497" s="389"/>
      <c r="P497" s="389"/>
      <c r="Q497" s="389"/>
      <c r="R497" s="389"/>
      <c r="S497" s="389"/>
      <c r="T497" s="389"/>
      <c r="U497" s="389"/>
      <c r="V497" s="389"/>
      <c r="W497" s="389"/>
      <c r="X497" s="389"/>
      <c r="Y497" s="389"/>
      <c r="Z497" s="389"/>
      <c r="AA497" s="389"/>
      <c r="AB497" s="389"/>
      <c r="AC497" s="389"/>
      <c r="AD497" s="389"/>
      <c r="AE497" s="569" t="s">
        <v>551</v>
      </c>
      <c r="AF497" s="569"/>
      <c r="AG497" s="569"/>
      <c r="AH497" s="569"/>
      <c r="AI497" s="569"/>
      <c r="AJ497" s="569"/>
      <c r="AK497" s="569"/>
      <c r="AL497" s="569"/>
      <c r="AM497" s="569"/>
      <c r="AN497" s="569"/>
      <c r="AO497" s="569"/>
      <c r="AP497" s="569"/>
      <c r="AQ497" s="569"/>
      <c r="AR497" s="569"/>
      <c r="AS497" s="569"/>
      <c r="AT497" s="569"/>
      <c r="AU497" s="569"/>
      <c r="AV497" s="569"/>
      <c r="AW497" s="569"/>
      <c r="AX497" s="569"/>
      <c r="AY497" s="569"/>
      <c r="AZ497" s="569"/>
      <c r="BA497" s="569"/>
      <c r="BB497" s="569"/>
      <c r="BC497" s="569"/>
      <c r="BD497" s="569"/>
      <c r="BE497" s="569"/>
      <c r="BF497" s="569"/>
      <c r="BG497" s="569"/>
      <c r="BH497" s="569"/>
      <c r="BI497" s="569"/>
      <c r="BJ497" s="569"/>
      <c r="BK497" s="569"/>
      <c r="BL497" s="569"/>
      <c r="BM497" s="569"/>
      <c r="BN497" s="569"/>
      <c r="BO497" s="569"/>
      <c r="BP497" s="569"/>
      <c r="BQ497" s="569"/>
      <c r="BR497" s="569"/>
      <c r="BS497" s="569"/>
      <c r="BT497" s="569"/>
      <c r="BU497" s="569"/>
      <c r="BV497" s="569"/>
      <c r="BW497" s="569"/>
      <c r="BX497" s="569"/>
      <c r="BY497" s="569"/>
      <c r="BZ497" s="569"/>
      <c r="CA497" s="569"/>
      <c r="CB497" s="569"/>
    </row>
    <row r="498" spans="1:129" s="31" customFormat="1" ht="7.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  <c r="BW498" s="40"/>
      <c r="BX498" s="40"/>
      <c r="BY498" s="40"/>
      <c r="BZ498" s="40"/>
      <c r="CA498" s="40"/>
      <c r="CB498" s="40"/>
    </row>
    <row r="499" spans="1:129" s="31" customFormat="1" ht="15" customHeight="1">
      <c r="A499" s="33" t="s">
        <v>162</v>
      </c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570" t="s">
        <v>209</v>
      </c>
      <c r="T499" s="570"/>
      <c r="U499" s="570"/>
      <c r="V499" s="570"/>
      <c r="W499" s="570"/>
      <c r="X499" s="570"/>
      <c r="Y499" s="570"/>
      <c r="Z499" s="570"/>
      <c r="AA499" s="570"/>
      <c r="AB499" s="570"/>
      <c r="AC499" s="570"/>
      <c r="AD499" s="570"/>
      <c r="AE499" s="570"/>
      <c r="AF499" s="570"/>
      <c r="AG499" s="570"/>
      <c r="AH499" s="570"/>
      <c r="AI499" s="570"/>
      <c r="AJ499" s="570"/>
      <c r="AK499" s="570"/>
      <c r="AL499" s="570"/>
      <c r="AM499" s="570"/>
      <c r="AN499" s="570"/>
      <c r="AO499" s="570"/>
      <c r="AP499" s="570"/>
      <c r="AQ499" s="570"/>
      <c r="AR499" s="570"/>
      <c r="AS499" s="570"/>
      <c r="AT499" s="570"/>
      <c r="AU499" s="570"/>
      <c r="AV499" s="570"/>
      <c r="AW499" s="570"/>
      <c r="AX499" s="570"/>
      <c r="AY499" s="570"/>
      <c r="AZ499" s="570"/>
      <c r="BA499" s="570"/>
      <c r="BB499" s="570"/>
      <c r="BC499" s="570"/>
      <c r="BD499" s="570"/>
      <c r="BE499" s="570"/>
      <c r="BF499" s="570"/>
      <c r="BG499" s="570"/>
      <c r="BH499" s="570"/>
      <c r="BI499" s="570"/>
      <c r="BJ499" s="570"/>
      <c r="BK499" s="570"/>
      <c r="BL499" s="570"/>
      <c r="BM499" s="570"/>
      <c r="BN499" s="570"/>
      <c r="BO499" s="570"/>
      <c r="BP499" s="570"/>
      <c r="BQ499" s="570"/>
      <c r="BR499" s="570"/>
      <c r="BS499" s="570"/>
      <c r="BT499" s="570"/>
      <c r="BU499" s="570"/>
      <c r="BV499" s="570"/>
      <c r="BW499" s="570"/>
      <c r="BX499" s="570"/>
      <c r="BY499" s="570"/>
      <c r="BZ499" s="570"/>
      <c r="CA499" s="570"/>
      <c r="CB499" s="570"/>
    </row>
    <row r="500" spans="1:129" s="31" customFormat="1" ht="6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  <c r="BT500" s="32"/>
      <c r="BU500" s="32"/>
      <c r="BV500" s="32"/>
      <c r="BW500" s="32"/>
      <c r="BX500" s="32"/>
      <c r="BY500" s="32"/>
      <c r="BZ500" s="32"/>
      <c r="CA500" s="32"/>
      <c r="CB500" s="32"/>
    </row>
    <row r="501" spans="1:129" s="33" customFormat="1" ht="51.75" customHeight="1">
      <c r="A501" s="33" t="s">
        <v>164</v>
      </c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704" t="s">
        <v>513</v>
      </c>
      <c r="AI501" s="1010"/>
      <c r="AJ501" s="1010"/>
      <c r="AK501" s="1010"/>
      <c r="AL501" s="1010"/>
      <c r="AM501" s="1010"/>
      <c r="AN501" s="1010"/>
      <c r="AO501" s="1010"/>
      <c r="AP501" s="1010"/>
      <c r="AQ501" s="1010"/>
      <c r="AR501" s="1010"/>
      <c r="AS501" s="1010"/>
      <c r="AT501" s="1010"/>
      <c r="AU501" s="1010"/>
      <c r="AV501" s="1010"/>
      <c r="AW501" s="1010"/>
      <c r="AX501" s="1010"/>
      <c r="AY501" s="1010"/>
      <c r="AZ501" s="1010"/>
      <c r="BA501" s="1010"/>
      <c r="BB501" s="1010"/>
      <c r="BC501" s="1010"/>
      <c r="BD501" s="1010"/>
      <c r="BE501" s="1010"/>
      <c r="BF501" s="1010"/>
      <c r="BG501" s="1010"/>
      <c r="BH501" s="1010"/>
      <c r="BI501" s="1010"/>
      <c r="BJ501" s="1010"/>
      <c r="BK501" s="1010"/>
      <c r="BL501" s="1010"/>
      <c r="BM501" s="1010"/>
      <c r="BN501" s="1010"/>
      <c r="BO501" s="1010"/>
      <c r="BP501" s="1010"/>
      <c r="BQ501" s="1010"/>
      <c r="BR501" s="1010"/>
      <c r="BS501" s="1010"/>
      <c r="BT501" s="1010"/>
      <c r="BU501" s="1010"/>
      <c r="BV501" s="1010"/>
      <c r="BW501" s="1010"/>
      <c r="BX501" s="1010"/>
      <c r="BY501" s="1010"/>
      <c r="BZ501" s="1010"/>
      <c r="CA501" s="1010"/>
      <c r="CB501" s="1010"/>
      <c r="CC501" s="1010"/>
      <c r="CD501" s="1010"/>
      <c r="CE501" s="1010"/>
      <c r="CF501" s="1010"/>
      <c r="CG501" s="1010"/>
      <c r="CH501" s="1010"/>
      <c r="CI501" s="1010"/>
      <c r="CJ501" s="1010"/>
      <c r="CK501" s="1010"/>
      <c r="CL501" s="1010"/>
      <c r="CM501" s="1010"/>
      <c r="CN501" s="1010"/>
      <c r="CO501" s="1010"/>
      <c r="CP501" s="1010"/>
      <c r="CQ501" s="1010"/>
      <c r="CR501" s="1010"/>
      <c r="CS501" s="1010"/>
      <c r="CT501" s="1010"/>
      <c r="CU501" s="1010"/>
      <c r="CV501" s="1010"/>
      <c r="CW501" s="1010"/>
      <c r="CX501" s="1010"/>
      <c r="CY501" s="1010"/>
      <c r="CZ501" s="1010"/>
      <c r="DA501" s="1010"/>
      <c r="DB501" s="1010"/>
      <c r="DC501" s="1010"/>
      <c r="DD501" s="1010"/>
      <c r="DE501" s="1010"/>
      <c r="DF501" s="1010"/>
      <c r="DG501" s="1010"/>
      <c r="DH501" s="1010"/>
      <c r="DI501" s="1010"/>
      <c r="DJ501" s="64"/>
      <c r="DK501" s="64"/>
      <c r="DL501" s="64"/>
      <c r="DM501" s="64"/>
      <c r="DN501" s="64"/>
      <c r="DO501" s="64"/>
      <c r="DP501" s="64"/>
      <c r="DQ501" s="64"/>
      <c r="DR501" s="65"/>
      <c r="DS501" s="65"/>
      <c r="DT501" s="65"/>
      <c r="DU501" s="65"/>
      <c r="DV501" s="65"/>
      <c r="DW501" s="65"/>
      <c r="DX501" s="65"/>
      <c r="DY501" s="65"/>
    </row>
    <row r="502" spans="1:129" s="31" customFormat="1" ht="6.75" customHeight="1"/>
    <row r="503" spans="1:129" s="31" customFormat="1" ht="15">
      <c r="A503" s="370" t="s">
        <v>187</v>
      </c>
      <c r="B503" s="371"/>
      <c r="C503" s="371"/>
      <c r="D503" s="372"/>
      <c r="E503" s="379" t="s">
        <v>210</v>
      </c>
      <c r="F503" s="340"/>
      <c r="G503" s="340"/>
      <c r="H503" s="340"/>
      <c r="I503" s="340"/>
      <c r="J503" s="340"/>
      <c r="K503" s="340"/>
      <c r="L503" s="340"/>
      <c r="M503" s="340"/>
      <c r="N503" s="340"/>
      <c r="O503" s="340"/>
      <c r="P503" s="340"/>
      <c r="Q503" s="340"/>
      <c r="R503" s="340"/>
      <c r="S503" s="340"/>
      <c r="T503" s="340"/>
      <c r="U503" s="340"/>
      <c r="V503" s="340"/>
      <c r="W503" s="340"/>
      <c r="X503" s="340"/>
      <c r="Y503" s="340"/>
      <c r="Z503" s="340"/>
      <c r="AA503" s="340"/>
      <c r="AB503" s="340"/>
      <c r="AC503" s="340"/>
      <c r="AD503" s="340"/>
      <c r="AE503" s="340"/>
      <c r="AF503" s="340"/>
      <c r="AG503" s="340"/>
      <c r="AH503" s="340"/>
      <c r="AI503" s="340"/>
      <c r="AJ503" s="340"/>
      <c r="AK503" s="340"/>
      <c r="AL503" s="340"/>
      <c r="AM503" s="340"/>
      <c r="AN503" s="340"/>
      <c r="AO503" s="340"/>
      <c r="AP503" s="340"/>
      <c r="AQ503" s="340"/>
      <c r="AR503" s="340"/>
      <c r="AS503" s="340"/>
      <c r="AT503" s="340"/>
      <c r="AU503" s="340"/>
      <c r="AV503" s="340"/>
      <c r="AW503" s="491" t="s">
        <v>231</v>
      </c>
      <c r="AX503" s="492"/>
      <c r="AY503" s="492"/>
      <c r="AZ503" s="492"/>
      <c r="BA503" s="492"/>
      <c r="BB503" s="492"/>
      <c r="BC503" s="492"/>
      <c r="BD503" s="492"/>
      <c r="BE503" s="492"/>
      <c r="BF503" s="492"/>
      <c r="BG503" s="379" t="s">
        <v>232</v>
      </c>
      <c r="BH503" s="493"/>
      <c r="BI503" s="493"/>
      <c r="BJ503" s="493"/>
      <c r="BK503" s="493"/>
      <c r="BL503" s="493"/>
      <c r="BM503" s="493"/>
      <c r="BN503" s="493"/>
      <c r="BO503" s="493"/>
      <c r="BP503" s="493"/>
      <c r="BQ503" s="493"/>
      <c r="BR503" s="493"/>
      <c r="BS503" s="493"/>
      <c r="BT503" s="493"/>
      <c r="BU503" s="493"/>
      <c r="BV503" s="493"/>
      <c r="BW503" s="493"/>
      <c r="BX503" s="493"/>
      <c r="BY503" s="493"/>
      <c r="BZ503" s="493"/>
      <c r="CA503" s="493"/>
      <c r="CB503" s="493"/>
      <c r="CC503" s="536"/>
      <c r="CD503" s="536"/>
      <c r="CE503" s="536"/>
      <c r="CF503" s="536"/>
      <c r="CG503" s="536"/>
      <c r="CH503" s="536"/>
      <c r="CI503" s="536"/>
      <c r="CJ503" s="536"/>
      <c r="CK503" s="536"/>
      <c r="CL503" s="536"/>
      <c r="CM503" s="536"/>
      <c r="CN503" s="536"/>
    </row>
    <row r="504" spans="1:129" s="31" customFormat="1" ht="18.600000000000001" customHeight="1">
      <c r="A504" s="373"/>
      <c r="B504" s="374"/>
      <c r="C504" s="374"/>
      <c r="D504" s="375"/>
      <c r="E504" s="340"/>
      <c r="F504" s="340"/>
      <c r="G504" s="340"/>
      <c r="H504" s="340"/>
      <c r="I504" s="340"/>
      <c r="J504" s="340"/>
      <c r="K504" s="340"/>
      <c r="L504" s="340"/>
      <c r="M504" s="340"/>
      <c r="N504" s="340"/>
      <c r="O504" s="340"/>
      <c r="P504" s="340"/>
      <c r="Q504" s="340"/>
      <c r="R504" s="340"/>
      <c r="S504" s="340"/>
      <c r="T504" s="340"/>
      <c r="U504" s="340"/>
      <c r="V504" s="340"/>
      <c r="W504" s="340"/>
      <c r="X504" s="340"/>
      <c r="Y504" s="340"/>
      <c r="Z504" s="340"/>
      <c r="AA504" s="340"/>
      <c r="AB504" s="340"/>
      <c r="AC504" s="340"/>
      <c r="AD504" s="340"/>
      <c r="AE504" s="340"/>
      <c r="AF504" s="340"/>
      <c r="AG504" s="340"/>
      <c r="AH504" s="340"/>
      <c r="AI504" s="340"/>
      <c r="AJ504" s="340"/>
      <c r="AK504" s="340"/>
      <c r="AL504" s="340"/>
      <c r="AM504" s="340"/>
      <c r="AN504" s="340"/>
      <c r="AO504" s="340"/>
      <c r="AP504" s="340"/>
      <c r="AQ504" s="340"/>
      <c r="AR504" s="340"/>
      <c r="AS504" s="340"/>
      <c r="AT504" s="340"/>
      <c r="AU504" s="340"/>
      <c r="AV504" s="340"/>
      <c r="AW504" s="492"/>
      <c r="AX504" s="492"/>
      <c r="AY504" s="492"/>
      <c r="AZ504" s="492"/>
      <c r="BA504" s="492"/>
      <c r="BB504" s="492"/>
      <c r="BC504" s="492"/>
      <c r="BD504" s="492"/>
      <c r="BE504" s="492"/>
      <c r="BF504" s="492"/>
      <c r="BG504" s="111" t="s">
        <v>273</v>
      </c>
      <c r="BH504" s="106"/>
      <c r="BI504" s="379" t="s">
        <v>276</v>
      </c>
      <c r="BJ504" s="340"/>
      <c r="BK504" s="340"/>
      <c r="BL504" s="340"/>
      <c r="BM504" s="340"/>
      <c r="BN504" s="340"/>
      <c r="BO504" s="340"/>
      <c r="BP504" s="340"/>
      <c r="BQ504" s="340"/>
      <c r="BR504" s="340"/>
      <c r="BS504" s="340"/>
      <c r="BT504" s="340"/>
      <c r="BU504" s="114"/>
      <c r="BV504" s="1011" t="s">
        <v>274</v>
      </c>
      <c r="BW504" s="1012"/>
      <c r="BX504" s="1012"/>
      <c r="BY504" s="1012"/>
      <c r="BZ504" s="1012"/>
      <c r="CA504" s="1012"/>
      <c r="CB504" s="1012"/>
      <c r="CC504" s="1012"/>
      <c r="CD504" s="1012"/>
      <c r="CE504" s="1012"/>
      <c r="CF504" s="1012"/>
      <c r="CG504" s="1012"/>
      <c r="CH504" s="1012"/>
      <c r="CI504" s="1012"/>
      <c r="CJ504" s="1012"/>
      <c r="CK504" s="1012"/>
      <c r="CL504" s="1012"/>
      <c r="CM504" s="1012"/>
      <c r="CN504" s="1012"/>
    </row>
    <row r="505" spans="1:129" s="31" customFormat="1" ht="15">
      <c r="A505" s="373"/>
      <c r="B505" s="374"/>
      <c r="C505" s="374"/>
      <c r="D505" s="375"/>
      <c r="E505" s="340"/>
      <c r="F505" s="340"/>
      <c r="G505" s="340"/>
      <c r="H505" s="340"/>
      <c r="I505" s="340"/>
      <c r="J505" s="340"/>
      <c r="K505" s="340"/>
      <c r="L505" s="340"/>
      <c r="M505" s="340"/>
      <c r="N505" s="340"/>
      <c r="O505" s="340"/>
      <c r="P505" s="340"/>
      <c r="Q505" s="340"/>
      <c r="R505" s="340"/>
      <c r="S505" s="340"/>
      <c r="T505" s="340"/>
      <c r="U505" s="340"/>
      <c r="V505" s="340"/>
      <c r="W505" s="340"/>
      <c r="X505" s="340"/>
      <c r="Y505" s="340"/>
      <c r="Z505" s="340"/>
      <c r="AA505" s="340"/>
      <c r="AB505" s="340"/>
      <c r="AC505" s="340"/>
      <c r="AD505" s="340"/>
      <c r="AE505" s="340"/>
      <c r="AF505" s="340"/>
      <c r="AG505" s="340"/>
      <c r="AH505" s="340"/>
      <c r="AI505" s="340"/>
      <c r="AJ505" s="340"/>
      <c r="AK505" s="340"/>
      <c r="AL505" s="340"/>
      <c r="AM505" s="340"/>
      <c r="AN505" s="340"/>
      <c r="AO505" s="340"/>
      <c r="AP505" s="340"/>
      <c r="AQ505" s="340"/>
      <c r="AR505" s="340"/>
      <c r="AS505" s="340"/>
      <c r="AT505" s="340"/>
      <c r="AU505" s="340"/>
      <c r="AV505" s="340"/>
      <c r="AW505" s="492"/>
      <c r="AX505" s="492"/>
      <c r="AY505" s="492"/>
      <c r="AZ505" s="492"/>
      <c r="BA505" s="492"/>
      <c r="BB505" s="492"/>
      <c r="BC505" s="492"/>
      <c r="BD505" s="492"/>
      <c r="BE505" s="492"/>
      <c r="BF505" s="492"/>
      <c r="BG505" s="106"/>
      <c r="BH505" s="106"/>
      <c r="BI505" s="340"/>
      <c r="BJ505" s="340"/>
      <c r="BK505" s="340"/>
      <c r="BL505" s="340"/>
      <c r="BM505" s="340"/>
      <c r="BN505" s="340"/>
      <c r="BO505" s="340"/>
      <c r="BP505" s="340"/>
      <c r="BQ505" s="340"/>
      <c r="BR505" s="340"/>
      <c r="BS505" s="340"/>
      <c r="BT505" s="340"/>
      <c r="BU505" s="114"/>
      <c r="BV505" s="1007" t="s">
        <v>485</v>
      </c>
      <c r="BW505" s="536"/>
      <c r="BX505" s="536"/>
      <c r="BY505" s="536"/>
      <c r="BZ505" s="536"/>
      <c r="CA505" s="536"/>
      <c r="CB505" s="536"/>
      <c r="CC505" s="536"/>
      <c r="CD505" s="536"/>
      <c r="CE505" s="423" t="s">
        <v>518</v>
      </c>
      <c r="CF505" s="1008"/>
      <c r="CG505" s="1008"/>
      <c r="CH505" s="1008"/>
      <c r="CI505" s="1008"/>
      <c r="CJ505" s="1008"/>
      <c r="CK505" s="1008"/>
      <c r="CL505" s="1008"/>
      <c r="CM505" s="1008"/>
      <c r="CN505" s="1008"/>
    </row>
    <row r="506" spans="1:129" s="31" customFormat="1" ht="27" customHeight="1">
      <c r="A506" s="376"/>
      <c r="B506" s="377"/>
      <c r="C506" s="377"/>
      <c r="D506" s="378"/>
      <c r="E506" s="340"/>
      <c r="F506" s="340"/>
      <c r="G506" s="340"/>
      <c r="H506" s="340"/>
      <c r="I506" s="340"/>
      <c r="J506" s="340"/>
      <c r="K506" s="340"/>
      <c r="L506" s="340"/>
      <c r="M506" s="340"/>
      <c r="N506" s="340"/>
      <c r="O506" s="340"/>
      <c r="P506" s="340"/>
      <c r="Q506" s="340"/>
      <c r="R506" s="340"/>
      <c r="S506" s="340"/>
      <c r="T506" s="340"/>
      <c r="U506" s="340"/>
      <c r="V506" s="340"/>
      <c r="W506" s="340"/>
      <c r="X506" s="340"/>
      <c r="Y506" s="340"/>
      <c r="Z506" s="340"/>
      <c r="AA506" s="340"/>
      <c r="AB506" s="340"/>
      <c r="AC506" s="340"/>
      <c r="AD506" s="340"/>
      <c r="AE506" s="340"/>
      <c r="AF506" s="340"/>
      <c r="AG506" s="340"/>
      <c r="AH506" s="340"/>
      <c r="AI506" s="340"/>
      <c r="AJ506" s="340"/>
      <c r="AK506" s="340"/>
      <c r="AL506" s="340"/>
      <c r="AM506" s="340"/>
      <c r="AN506" s="340"/>
      <c r="AO506" s="340"/>
      <c r="AP506" s="340"/>
      <c r="AQ506" s="340"/>
      <c r="AR506" s="340"/>
      <c r="AS506" s="340"/>
      <c r="AT506" s="340"/>
      <c r="AU506" s="340"/>
      <c r="AV506" s="340"/>
      <c r="AW506" s="492"/>
      <c r="AX506" s="492"/>
      <c r="AY506" s="492"/>
      <c r="AZ506" s="492"/>
      <c r="BA506" s="492"/>
      <c r="BB506" s="492"/>
      <c r="BC506" s="492"/>
      <c r="BD506" s="492"/>
      <c r="BE506" s="492"/>
      <c r="BF506" s="492"/>
      <c r="BG506" s="106"/>
      <c r="BH506" s="106"/>
      <c r="BI506" s="340"/>
      <c r="BJ506" s="340"/>
      <c r="BK506" s="340"/>
      <c r="BL506" s="340"/>
      <c r="BM506" s="340"/>
      <c r="BN506" s="340"/>
      <c r="BO506" s="340"/>
      <c r="BP506" s="340"/>
      <c r="BQ506" s="340"/>
      <c r="BR506" s="340"/>
      <c r="BS506" s="340"/>
      <c r="BT506" s="340"/>
      <c r="BU506" s="106"/>
      <c r="BV506" s="536"/>
      <c r="BW506" s="536"/>
      <c r="BX506" s="536"/>
      <c r="BY506" s="536"/>
      <c r="BZ506" s="536"/>
      <c r="CA506" s="536"/>
      <c r="CB506" s="536"/>
      <c r="CC506" s="536"/>
      <c r="CD506" s="536"/>
      <c r="CE506" s="1008"/>
      <c r="CF506" s="1008"/>
      <c r="CG506" s="1008"/>
      <c r="CH506" s="1008"/>
      <c r="CI506" s="1008"/>
      <c r="CJ506" s="1008"/>
      <c r="CK506" s="1008"/>
      <c r="CL506" s="1008"/>
      <c r="CM506" s="1008"/>
      <c r="CN506" s="1008"/>
    </row>
    <row r="507" spans="1:129" s="31" customFormat="1" ht="15">
      <c r="A507" s="346">
        <v>1</v>
      </c>
      <c r="B507" s="346"/>
      <c r="C507" s="346"/>
      <c r="D507" s="346"/>
      <c r="E507" s="471">
        <v>2</v>
      </c>
      <c r="F507" s="472"/>
      <c r="G507" s="472"/>
      <c r="H507" s="472"/>
      <c r="I507" s="472"/>
      <c r="J507" s="472"/>
      <c r="K507" s="472"/>
      <c r="L507" s="472"/>
      <c r="M507" s="472"/>
      <c r="N507" s="472"/>
      <c r="O507" s="472"/>
      <c r="P507" s="472"/>
      <c r="Q507" s="472"/>
      <c r="R507" s="472"/>
      <c r="S507" s="472"/>
      <c r="T507" s="472"/>
      <c r="U507" s="472"/>
      <c r="V507" s="472"/>
      <c r="W507" s="472"/>
      <c r="X507" s="472"/>
      <c r="Y507" s="472"/>
      <c r="Z507" s="472"/>
      <c r="AA507" s="472"/>
      <c r="AB507" s="472"/>
      <c r="AC507" s="472"/>
      <c r="AD507" s="472"/>
      <c r="AE507" s="472"/>
      <c r="AF507" s="472"/>
      <c r="AG507" s="472"/>
      <c r="AH507" s="472"/>
      <c r="AI507" s="472"/>
      <c r="AJ507" s="472"/>
      <c r="AK507" s="472"/>
      <c r="AL507" s="472"/>
      <c r="AM507" s="472"/>
      <c r="AN507" s="472"/>
      <c r="AO507" s="472"/>
      <c r="AP507" s="472"/>
      <c r="AQ507" s="472"/>
      <c r="AR507" s="472"/>
      <c r="AS507" s="472"/>
      <c r="AT507" s="472"/>
      <c r="AU507" s="472"/>
      <c r="AV507" s="472"/>
      <c r="AW507" s="473">
        <v>3</v>
      </c>
      <c r="AX507" s="406"/>
      <c r="AY507" s="406"/>
      <c r="AZ507" s="406"/>
      <c r="BA507" s="406"/>
      <c r="BB507" s="406"/>
      <c r="BC507" s="406"/>
      <c r="BD507" s="406"/>
      <c r="BE507" s="406"/>
      <c r="BF507" s="406"/>
      <c r="BG507" s="66">
        <v>4</v>
      </c>
      <c r="BH507" s="67"/>
      <c r="BI507" s="361">
        <v>5</v>
      </c>
      <c r="BJ507" s="513"/>
      <c r="BK507" s="513"/>
      <c r="BL507" s="513"/>
      <c r="BM507" s="513"/>
      <c r="BN507" s="513"/>
      <c r="BO507" s="513"/>
      <c r="BP507" s="513"/>
      <c r="BQ507" s="513"/>
      <c r="BR507" s="513"/>
      <c r="BS507" s="513"/>
      <c r="BT507" s="753"/>
      <c r="BU507" s="67"/>
      <c r="BV507" s="346">
        <v>6</v>
      </c>
      <c r="BW507" s="536"/>
      <c r="BX507" s="536"/>
      <c r="BY507" s="536"/>
      <c r="BZ507" s="536"/>
      <c r="CA507" s="536"/>
      <c r="CB507" s="536"/>
      <c r="CC507" s="536"/>
      <c r="CD507" s="536"/>
      <c r="CE507" s="473">
        <v>7</v>
      </c>
      <c r="CF507" s="1009"/>
      <c r="CG507" s="1009"/>
      <c r="CH507" s="1009"/>
      <c r="CI507" s="1009"/>
      <c r="CJ507" s="1009"/>
      <c r="CK507" s="1009"/>
      <c r="CL507" s="1009"/>
      <c r="CM507" s="1009"/>
      <c r="CN507" s="1009"/>
    </row>
    <row r="508" spans="1:129" s="31" customFormat="1" ht="28.15" customHeight="1">
      <c r="A508" s="384">
        <v>1</v>
      </c>
      <c r="B508" s="384"/>
      <c r="C508" s="384"/>
      <c r="D508" s="384"/>
      <c r="E508" s="459" t="s">
        <v>211</v>
      </c>
      <c r="F508" s="661"/>
      <c r="G508" s="661"/>
      <c r="H508" s="661"/>
      <c r="I508" s="661"/>
      <c r="J508" s="661"/>
      <c r="K508" s="661"/>
      <c r="L508" s="661"/>
      <c r="M508" s="661"/>
      <c r="N508" s="661"/>
      <c r="O508" s="661"/>
      <c r="P508" s="661"/>
      <c r="Q508" s="661"/>
      <c r="R508" s="661"/>
      <c r="S508" s="661"/>
      <c r="T508" s="661"/>
      <c r="U508" s="661"/>
      <c r="V508" s="661"/>
      <c r="W508" s="661"/>
      <c r="X508" s="661"/>
      <c r="Y508" s="661"/>
      <c r="Z508" s="661"/>
      <c r="AA508" s="661"/>
      <c r="AB508" s="661"/>
      <c r="AC508" s="661"/>
      <c r="AD508" s="661"/>
      <c r="AE508" s="661"/>
      <c r="AF508" s="661"/>
      <c r="AG508" s="661"/>
      <c r="AH508" s="661"/>
      <c r="AI508" s="661"/>
      <c r="AJ508" s="661"/>
      <c r="AK508" s="661"/>
      <c r="AL508" s="661"/>
      <c r="AM508" s="661"/>
      <c r="AN508" s="661"/>
      <c r="AO508" s="661"/>
      <c r="AP508" s="661"/>
      <c r="AQ508" s="661"/>
      <c r="AR508" s="661"/>
      <c r="AS508" s="661"/>
      <c r="AT508" s="661"/>
      <c r="AU508" s="661"/>
      <c r="AV508" s="662"/>
      <c r="AW508" s="407">
        <f>CV470</f>
        <v>1859.57</v>
      </c>
      <c r="AX508" s="395"/>
      <c r="AY508" s="395"/>
      <c r="AZ508" s="395"/>
      <c r="BA508" s="395"/>
      <c r="BB508" s="395"/>
      <c r="BC508" s="395"/>
      <c r="BD508" s="395"/>
      <c r="BE508" s="395" t="s">
        <v>5</v>
      </c>
      <c r="BF508" s="395"/>
      <c r="BG508" s="180"/>
      <c r="BH508" s="238"/>
      <c r="BI508" s="641">
        <f>BI510+BI511+BI512</f>
        <v>409</v>
      </c>
      <c r="BJ508" s="1005"/>
      <c r="BK508" s="1005"/>
      <c r="BL508" s="1005"/>
      <c r="BM508" s="1005"/>
      <c r="BN508" s="1005"/>
      <c r="BO508" s="1005"/>
      <c r="BP508" s="1005"/>
      <c r="BQ508" s="1005"/>
      <c r="BR508" s="1005"/>
      <c r="BS508" s="1005"/>
      <c r="BT508" s="1006"/>
      <c r="BU508" s="238"/>
      <c r="BV508" s="395"/>
      <c r="BW508" s="395"/>
      <c r="BX508" s="395"/>
      <c r="BY508" s="395"/>
      <c r="BZ508" s="395"/>
      <c r="CA508" s="395"/>
      <c r="CB508" s="395"/>
      <c r="CC508" s="395"/>
      <c r="CD508" s="395"/>
      <c r="CE508" s="407"/>
      <c r="CF508" s="395"/>
      <c r="CG508" s="395"/>
      <c r="CH508" s="395"/>
      <c r="CI508" s="395"/>
      <c r="CJ508" s="395"/>
      <c r="CK508" s="395"/>
      <c r="CL508" s="395"/>
      <c r="CM508" s="395"/>
      <c r="CN508" s="395"/>
    </row>
    <row r="509" spans="1:129" s="31" customFormat="1" ht="13.9" customHeight="1">
      <c r="A509" s="424" t="s">
        <v>98</v>
      </c>
      <c r="B509" s="425"/>
      <c r="C509" s="425"/>
      <c r="D509" s="426"/>
      <c r="E509" s="459" t="s">
        <v>30</v>
      </c>
      <c r="F509" s="661"/>
      <c r="G509" s="661"/>
      <c r="H509" s="661"/>
      <c r="I509" s="661"/>
      <c r="J509" s="661"/>
      <c r="K509" s="661"/>
      <c r="L509" s="661"/>
      <c r="M509" s="661"/>
      <c r="N509" s="661"/>
      <c r="O509" s="661"/>
      <c r="P509" s="661"/>
      <c r="Q509" s="661"/>
      <c r="R509" s="661"/>
      <c r="S509" s="661"/>
      <c r="T509" s="661"/>
      <c r="U509" s="661"/>
      <c r="V509" s="661"/>
      <c r="W509" s="661"/>
      <c r="X509" s="661"/>
      <c r="Y509" s="661"/>
      <c r="Z509" s="661"/>
      <c r="AA509" s="661"/>
      <c r="AB509" s="661"/>
      <c r="AC509" s="661"/>
      <c r="AD509" s="661"/>
      <c r="AE509" s="661"/>
      <c r="AF509" s="661"/>
      <c r="AG509" s="661"/>
      <c r="AH509" s="661"/>
      <c r="AI509" s="661"/>
      <c r="AJ509" s="661"/>
      <c r="AK509" s="661"/>
      <c r="AL509" s="661"/>
      <c r="AM509" s="661"/>
      <c r="AN509" s="661"/>
      <c r="AO509" s="661"/>
      <c r="AP509" s="661"/>
      <c r="AQ509" s="661"/>
      <c r="AR509" s="661"/>
      <c r="AS509" s="661"/>
      <c r="AT509" s="661"/>
      <c r="AU509" s="661"/>
      <c r="AV509" s="662"/>
      <c r="AW509" s="554"/>
      <c r="AX509" s="1005"/>
      <c r="AY509" s="1005"/>
      <c r="AZ509" s="1005"/>
      <c r="BA509" s="1005"/>
      <c r="BB509" s="1005"/>
      <c r="BC509" s="1005"/>
      <c r="BD509" s="1005"/>
      <c r="BE509" s="1005"/>
      <c r="BF509" s="1006"/>
      <c r="BG509" s="180"/>
      <c r="BH509" s="238"/>
      <c r="BI509" s="641"/>
      <c r="BJ509" s="1005"/>
      <c r="BK509" s="1005"/>
      <c r="BL509" s="1005"/>
      <c r="BM509" s="1005"/>
      <c r="BN509" s="1005"/>
      <c r="BO509" s="1005"/>
      <c r="BP509" s="1005"/>
      <c r="BQ509" s="1005"/>
      <c r="BR509" s="1005"/>
      <c r="BS509" s="1005"/>
      <c r="BT509" s="1006"/>
      <c r="BU509" s="238"/>
      <c r="BV509" s="395"/>
      <c r="BW509" s="395"/>
      <c r="BX509" s="395"/>
      <c r="BY509" s="395"/>
      <c r="BZ509" s="395"/>
      <c r="CA509" s="395"/>
      <c r="CB509" s="395"/>
      <c r="CC509" s="395"/>
      <c r="CD509" s="395"/>
      <c r="CE509" s="407"/>
      <c r="CF509" s="395"/>
      <c r="CG509" s="395"/>
      <c r="CH509" s="395"/>
      <c r="CI509" s="395"/>
      <c r="CJ509" s="395"/>
      <c r="CK509" s="395"/>
      <c r="CL509" s="395"/>
      <c r="CM509" s="395"/>
      <c r="CN509" s="395"/>
    </row>
    <row r="510" spans="1:129" s="31" customFormat="1" ht="13.9" customHeight="1">
      <c r="A510" s="427"/>
      <c r="B510" s="428"/>
      <c r="C510" s="428"/>
      <c r="D510" s="429"/>
      <c r="E510" s="459" t="s">
        <v>233</v>
      </c>
      <c r="F510" s="661"/>
      <c r="G510" s="661"/>
      <c r="H510" s="661"/>
      <c r="I510" s="661"/>
      <c r="J510" s="661"/>
      <c r="K510" s="661"/>
      <c r="L510" s="661"/>
      <c r="M510" s="661"/>
      <c r="N510" s="661"/>
      <c r="O510" s="661"/>
      <c r="P510" s="661"/>
      <c r="Q510" s="661"/>
      <c r="R510" s="661"/>
      <c r="S510" s="661"/>
      <c r="T510" s="661"/>
      <c r="U510" s="661"/>
      <c r="V510" s="661"/>
      <c r="W510" s="661"/>
      <c r="X510" s="661"/>
      <c r="Y510" s="661"/>
      <c r="Z510" s="661"/>
      <c r="AA510" s="661"/>
      <c r="AB510" s="661"/>
      <c r="AC510" s="661"/>
      <c r="AD510" s="661"/>
      <c r="AE510" s="661"/>
      <c r="AF510" s="661"/>
      <c r="AG510" s="661"/>
      <c r="AH510" s="661"/>
      <c r="AI510" s="661"/>
      <c r="AJ510" s="661"/>
      <c r="AK510" s="661"/>
      <c r="AL510" s="661"/>
      <c r="AM510" s="661"/>
      <c r="AN510" s="661"/>
      <c r="AO510" s="661"/>
      <c r="AP510" s="661"/>
      <c r="AQ510" s="661"/>
      <c r="AR510" s="661"/>
      <c r="AS510" s="661"/>
      <c r="AT510" s="661"/>
      <c r="AU510" s="661"/>
      <c r="AV510" s="662"/>
      <c r="AW510" s="554"/>
      <c r="AX510" s="1005"/>
      <c r="AY510" s="1005"/>
      <c r="AZ510" s="1005"/>
      <c r="BA510" s="1005"/>
      <c r="BB510" s="1005"/>
      <c r="BC510" s="1005"/>
      <c r="BD510" s="1005"/>
      <c r="BE510" s="1005"/>
      <c r="BF510" s="1006"/>
      <c r="BG510" s="180"/>
      <c r="BH510" s="238"/>
      <c r="BI510" s="641">
        <f>ROUND(AW508*22%,0)</f>
        <v>409</v>
      </c>
      <c r="BJ510" s="1005"/>
      <c r="BK510" s="1005"/>
      <c r="BL510" s="1005"/>
      <c r="BM510" s="1005"/>
      <c r="BN510" s="1005"/>
      <c r="BO510" s="1005"/>
      <c r="BP510" s="1005"/>
      <c r="BQ510" s="1005"/>
      <c r="BR510" s="1005"/>
      <c r="BS510" s="1005"/>
      <c r="BT510" s="1006"/>
      <c r="BU510" s="238"/>
      <c r="BV510" s="395"/>
      <c r="BW510" s="395"/>
      <c r="BX510" s="395"/>
      <c r="BY510" s="395"/>
      <c r="BZ510" s="395"/>
      <c r="CA510" s="395"/>
      <c r="CB510" s="395"/>
      <c r="CC510" s="395"/>
      <c r="CD510" s="395"/>
      <c r="CE510" s="407"/>
      <c r="CF510" s="395"/>
      <c r="CG510" s="395"/>
      <c r="CH510" s="395"/>
      <c r="CI510" s="395"/>
      <c r="CJ510" s="395"/>
      <c r="CK510" s="395"/>
      <c r="CL510" s="395"/>
      <c r="CM510" s="395"/>
      <c r="CN510" s="395"/>
      <c r="DL510" s="37">
        <f>BE509*22%</f>
        <v>0</v>
      </c>
      <c r="DM510" s="37"/>
      <c r="DN510" s="37"/>
      <c r="DO510" s="37"/>
      <c r="DP510" s="37"/>
    </row>
    <row r="511" spans="1:129" s="31" customFormat="1" ht="15">
      <c r="A511" s="454" t="s">
        <v>100</v>
      </c>
      <c r="B511" s="455"/>
      <c r="C511" s="455"/>
      <c r="D511" s="456"/>
      <c r="E511" s="384" t="s">
        <v>234</v>
      </c>
      <c r="F511" s="670"/>
      <c r="G511" s="670"/>
      <c r="H511" s="670"/>
      <c r="I511" s="670"/>
      <c r="J511" s="670"/>
      <c r="K511" s="670"/>
      <c r="L511" s="670"/>
      <c r="M511" s="670"/>
      <c r="N511" s="670"/>
      <c r="O511" s="670"/>
      <c r="P511" s="670"/>
      <c r="Q511" s="670"/>
      <c r="R511" s="670"/>
      <c r="S511" s="670"/>
      <c r="T511" s="670"/>
      <c r="U511" s="670"/>
      <c r="V511" s="670"/>
      <c r="W511" s="670"/>
      <c r="X511" s="670"/>
      <c r="Y511" s="670"/>
      <c r="Z511" s="670"/>
      <c r="AA511" s="670"/>
      <c r="AB511" s="670"/>
      <c r="AC511" s="670"/>
      <c r="AD511" s="670"/>
      <c r="AE511" s="670"/>
      <c r="AF511" s="670"/>
      <c r="AG511" s="670"/>
      <c r="AH511" s="670"/>
      <c r="AI511" s="670"/>
      <c r="AJ511" s="670"/>
      <c r="AK511" s="670"/>
      <c r="AL511" s="670"/>
      <c r="AM511" s="670"/>
      <c r="AN511" s="670"/>
      <c r="AO511" s="670"/>
      <c r="AP511" s="670"/>
      <c r="AQ511" s="670"/>
      <c r="AR511" s="670"/>
      <c r="AS511" s="670"/>
      <c r="AT511" s="670"/>
      <c r="AU511" s="670"/>
      <c r="AV511" s="670"/>
      <c r="AW511" s="554"/>
      <c r="AX511" s="1005"/>
      <c r="AY511" s="1005"/>
      <c r="AZ511" s="1005"/>
      <c r="BA511" s="1005"/>
      <c r="BB511" s="1005"/>
      <c r="BC511" s="1005"/>
      <c r="BD511" s="1005"/>
      <c r="BE511" s="1005"/>
      <c r="BF511" s="1006"/>
      <c r="BG511" s="180"/>
      <c r="BH511" s="238"/>
      <c r="BI511" s="641"/>
      <c r="BJ511" s="1005"/>
      <c r="BK511" s="1005"/>
      <c r="BL511" s="1005"/>
      <c r="BM511" s="1005"/>
      <c r="BN511" s="1005"/>
      <c r="BO511" s="1005"/>
      <c r="BP511" s="1005"/>
      <c r="BQ511" s="1005"/>
      <c r="BR511" s="1005"/>
      <c r="BS511" s="1005"/>
      <c r="BT511" s="1006"/>
      <c r="BU511" s="238"/>
      <c r="BV511" s="395"/>
      <c r="BW511" s="395"/>
      <c r="BX511" s="395"/>
      <c r="BY511" s="395"/>
      <c r="BZ511" s="395"/>
      <c r="CA511" s="395"/>
      <c r="CB511" s="395"/>
      <c r="CC511" s="395"/>
      <c r="CD511" s="395"/>
      <c r="CE511" s="407"/>
      <c r="CF511" s="395"/>
      <c r="CG511" s="395"/>
      <c r="CH511" s="395"/>
      <c r="CI511" s="395"/>
      <c r="CJ511" s="395"/>
      <c r="CK511" s="395"/>
      <c r="CL511" s="395"/>
      <c r="CM511" s="395"/>
      <c r="CN511" s="395"/>
      <c r="DL511" s="37"/>
      <c r="DM511" s="37"/>
      <c r="DN511" s="37"/>
      <c r="DO511" s="37"/>
      <c r="DP511" s="37"/>
    </row>
    <row r="512" spans="1:129" s="31" customFormat="1" ht="43.9" customHeight="1">
      <c r="A512" s="424" t="s">
        <v>102</v>
      </c>
      <c r="B512" s="425"/>
      <c r="C512" s="425"/>
      <c r="D512" s="426"/>
      <c r="E512" s="459" t="s">
        <v>277</v>
      </c>
      <c r="F512" s="661"/>
      <c r="G512" s="661"/>
      <c r="H512" s="661"/>
      <c r="I512" s="661"/>
      <c r="J512" s="661"/>
      <c r="K512" s="661"/>
      <c r="L512" s="661"/>
      <c r="M512" s="661"/>
      <c r="N512" s="661"/>
      <c r="O512" s="661"/>
      <c r="P512" s="661"/>
      <c r="Q512" s="661"/>
      <c r="R512" s="661"/>
      <c r="S512" s="661"/>
      <c r="T512" s="661"/>
      <c r="U512" s="661"/>
      <c r="V512" s="661"/>
      <c r="W512" s="661"/>
      <c r="X512" s="661"/>
      <c r="Y512" s="661"/>
      <c r="Z512" s="661"/>
      <c r="AA512" s="661"/>
      <c r="AB512" s="661"/>
      <c r="AC512" s="661"/>
      <c r="AD512" s="661"/>
      <c r="AE512" s="661"/>
      <c r="AF512" s="661"/>
      <c r="AG512" s="661"/>
      <c r="AH512" s="661"/>
      <c r="AI512" s="661"/>
      <c r="AJ512" s="661"/>
      <c r="AK512" s="661"/>
      <c r="AL512" s="661"/>
      <c r="AM512" s="661"/>
      <c r="AN512" s="661"/>
      <c r="AO512" s="661"/>
      <c r="AP512" s="661"/>
      <c r="AQ512" s="661"/>
      <c r="AR512" s="661"/>
      <c r="AS512" s="661"/>
      <c r="AT512" s="661"/>
      <c r="AU512" s="661"/>
      <c r="AV512" s="662"/>
      <c r="AW512" s="407"/>
      <c r="AX512" s="395"/>
      <c r="AY512" s="395"/>
      <c r="AZ512" s="395"/>
      <c r="BA512" s="395"/>
      <c r="BB512" s="395"/>
      <c r="BC512" s="395"/>
      <c r="BD512" s="395"/>
      <c r="BE512" s="395"/>
      <c r="BF512" s="395"/>
      <c r="BG512" s="180"/>
      <c r="BH512" s="238"/>
      <c r="BI512" s="641"/>
      <c r="BJ512" s="1005"/>
      <c r="BK512" s="1005"/>
      <c r="BL512" s="1005"/>
      <c r="BM512" s="1005"/>
      <c r="BN512" s="1005"/>
      <c r="BO512" s="1005"/>
      <c r="BP512" s="1005"/>
      <c r="BQ512" s="1005"/>
      <c r="BR512" s="1005"/>
      <c r="BS512" s="1005"/>
      <c r="BT512" s="1006"/>
      <c r="BU512" s="238"/>
      <c r="BV512" s="395"/>
      <c r="BW512" s="395"/>
      <c r="BX512" s="395"/>
      <c r="BY512" s="395"/>
      <c r="BZ512" s="395"/>
      <c r="CA512" s="395"/>
      <c r="CB512" s="395"/>
      <c r="CC512" s="395"/>
      <c r="CD512" s="395"/>
      <c r="CE512" s="407"/>
      <c r="CF512" s="395"/>
      <c r="CG512" s="395"/>
      <c r="CH512" s="395"/>
      <c r="CI512" s="395"/>
      <c r="CJ512" s="395"/>
      <c r="CK512" s="395"/>
      <c r="CL512" s="395"/>
      <c r="CM512" s="395"/>
      <c r="CN512" s="395"/>
      <c r="DL512" s="37"/>
      <c r="DM512" s="37"/>
      <c r="DN512" s="37"/>
      <c r="DO512" s="37"/>
      <c r="DP512" s="37"/>
    </row>
    <row r="513" spans="1:120" s="31" customFormat="1" ht="23.45" customHeight="1">
      <c r="A513" s="424">
        <v>2</v>
      </c>
      <c r="B513" s="425"/>
      <c r="C513" s="425"/>
      <c r="D513" s="426"/>
      <c r="E513" s="465" t="s">
        <v>212</v>
      </c>
      <c r="F513" s="667"/>
      <c r="G513" s="667"/>
      <c r="H513" s="667"/>
      <c r="I513" s="667"/>
      <c r="J513" s="667"/>
      <c r="K513" s="667"/>
      <c r="L513" s="667"/>
      <c r="M513" s="667"/>
      <c r="N513" s="667"/>
      <c r="O513" s="667"/>
      <c r="P513" s="667"/>
      <c r="Q513" s="667"/>
      <c r="R513" s="667"/>
      <c r="S513" s="667"/>
      <c r="T513" s="667"/>
      <c r="U513" s="667"/>
      <c r="V513" s="667"/>
      <c r="W513" s="667"/>
      <c r="X513" s="667"/>
      <c r="Y513" s="667"/>
      <c r="Z513" s="667"/>
      <c r="AA513" s="667"/>
      <c r="AB513" s="667"/>
      <c r="AC513" s="667"/>
      <c r="AD513" s="667"/>
      <c r="AE513" s="667"/>
      <c r="AF513" s="667"/>
      <c r="AG513" s="667"/>
      <c r="AH513" s="667"/>
      <c r="AI513" s="667"/>
      <c r="AJ513" s="667"/>
      <c r="AK513" s="667"/>
      <c r="AL513" s="667"/>
      <c r="AM513" s="667"/>
      <c r="AN513" s="667"/>
      <c r="AO513" s="667"/>
      <c r="AP513" s="667"/>
      <c r="AQ513" s="667"/>
      <c r="AR513" s="667"/>
      <c r="AS513" s="667"/>
      <c r="AT513" s="667"/>
      <c r="AU513" s="667"/>
      <c r="AV513" s="667"/>
      <c r="AW513" s="809">
        <f>AW508</f>
        <v>1859.57</v>
      </c>
      <c r="AX513" s="996"/>
      <c r="AY513" s="996"/>
      <c r="AZ513" s="996"/>
      <c r="BA513" s="996"/>
      <c r="BB513" s="996"/>
      <c r="BC513" s="996"/>
      <c r="BD513" s="996"/>
      <c r="BE513" s="996"/>
      <c r="BF513" s="997"/>
      <c r="BG513" s="180"/>
      <c r="BH513" s="238"/>
      <c r="BI513" s="1001">
        <f>BI515+BI518+BI520+BI522+BI524</f>
        <v>58</v>
      </c>
      <c r="BJ513" s="996"/>
      <c r="BK513" s="996"/>
      <c r="BL513" s="996"/>
      <c r="BM513" s="996"/>
      <c r="BN513" s="996"/>
      <c r="BO513" s="996"/>
      <c r="BP513" s="996"/>
      <c r="BQ513" s="996"/>
      <c r="BR513" s="996"/>
      <c r="BS513" s="996"/>
      <c r="BT513" s="997"/>
      <c r="BU513" s="238"/>
      <c r="BV513" s="1001"/>
      <c r="BW513" s="996"/>
      <c r="BX513" s="996"/>
      <c r="BY513" s="996"/>
      <c r="BZ513" s="996"/>
      <c r="CA513" s="996"/>
      <c r="CB513" s="996"/>
      <c r="CC513" s="996"/>
      <c r="CD513" s="997"/>
      <c r="CE513" s="809"/>
      <c r="CF513" s="996"/>
      <c r="CG513" s="996"/>
      <c r="CH513" s="996"/>
      <c r="CI513" s="996"/>
      <c r="CJ513" s="996"/>
      <c r="CK513" s="996"/>
      <c r="CL513" s="996"/>
      <c r="CM513" s="996"/>
      <c r="CN513" s="997"/>
      <c r="DL513" s="37"/>
      <c r="DM513" s="37"/>
      <c r="DN513" s="37"/>
      <c r="DO513" s="37"/>
      <c r="DP513" s="37"/>
    </row>
    <row r="514" spans="1:120" s="31" customFormat="1" ht="13.9" customHeight="1">
      <c r="A514" s="427"/>
      <c r="B514" s="428"/>
      <c r="C514" s="428"/>
      <c r="D514" s="429"/>
      <c r="E514" s="468" t="s">
        <v>213</v>
      </c>
      <c r="F514" s="668"/>
      <c r="G514" s="668"/>
      <c r="H514" s="668"/>
      <c r="I514" s="668"/>
      <c r="J514" s="668"/>
      <c r="K514" s="668"/>
      <c r="L514" s="668"/>
      <c r="M514" s="668"/>
      <c r="N514" s="668"/>
      <c r="O514" s="668"/>
      <c r="P514" s="668"/>
      <c r="Q514" s="668"/>
      <c r="R514" s="668"/>
      <c r="S514" s="668"/>
      <c r="T514" s="668"/>
      <c r="U514" s="668"/>
      <c r="V514" s="668"/>
      <c r="W514" s="668"/>
      <c r="X514" s="668"/>
      <c r="Y514" s="668"/>
      <c r="Z514" s="668"/>
      <c r="AA514" s="668"/>
      <c r="AB514" s="668"/>
      <c r="AC514" s="668"/>
      <c r="AD514" s="668"/>
      <c r="AE514" s="668"/>
      <c r="AF514" s="668"/>
      <c r="AG514" s="668"/>
      <c r="AH514" s="668"/>
      <c r="AI514" s="668"/>
      <c r="AJ514" s="668"/>
      <c r="AK514" s="668"/>
      <c r="AL514" s="668"/>
      <c r="AM514" s="668"/>
      <c r="AN514" s="668"/>
      <c r="AO514" s="668"/>
      <c r="AP514" s="668"/>
      <c r="AQ514" s="668"/>
      <c r="AR514" s="668"/>
      <c r="AS514" s="668"/>
      <c r="AT514" s="668"/>
      <c r="AU514" s="668"/>
      <c r="AV514" s="669"/>
      <c r="AW514" s="1002"/>
      <c r="AX514" s="1003"/>
      <c r="AY514" s="1003"/>
      <c r="AZ514" s="1003"/>
      <c r="BA514" s="1003"/>
      <c r="BB514" s="1003"/>
      <c r="BC514" s="1003"/>
      <c r="BD514" s="1003"/>
      <c r="BE514" s="1003"/>
      <c r="BF514" s="1004"/>
      <c r="BG514" s="180"/>
      <c r="BH514" s="238"/>
      <c r="BI514" s="1002"/>
      <c r="BJ514" s="1003"/>
      <c r="BK514" s="1003"/>
      <c r="BL514" s="1003"/>
      <c r="BM514" s="1003"/>
      <c r="BN514" s="1003"/>
      <c r="BO514" s="1003"/>
      <c r="BP514" s="1003"/>
      <c r="BQ514" s="1003"/>
      <c r="BR514" s="1003"/>
      <c r="BS514" s="1003"/>
      <c r="BT514" s="1004"/>
      <c r="BU514" s="238"/>
      <c r="BV514" s="1002"/>
      <c r="BW514" s="1003"/>
      <c r="BX514" s="1003"/>
      <c r="BY514" s="1003"/>
      <c r="BZ514" s="1003"/>
      <c r="CA514" s="1003"/>
      <c r="CB514" s="1003"/>
      <c r="CC514" s="1003"/>
      <c r="CD514" s="1004"/>
      <c r="CE514" s="1002"/>
      <c r="CF514" s="1003"/>
      <c r="CG514" s="1003"/>
      <c r="CH514" s="1003"/>
      <c r="CI514" s="1003"/>
      <c r="CJ514" s="1003"/>
      <c r="CK514" s="1003"/>
      <c r="CL514" s="1003"/>
      <c r="CM514" s="1003"/>
      <c r="CN514" s="1004"/>
      <c r="DL514" s="37"/>
      <c r="DM514" s="37"/>
      <c r="DN514" s="37"/>
      <c r="DO514" s="37"/>
      <c r="DP514" s="37"/>
    </row>
    <row r="515" spans="1:120" s="31" customFormat="1" ht="13.9" customHeight="1">
      <c r="A515" s="424" t="s">
        <v>214</v>
      </c>
      <c r="B515" s="425"/>
      <c r="C515" s="425"/>
      <c r="D515" s="426"/>
      <c r="E515" s="430" t="s">
        <v>30</v>
      </c>
      <c r="F515" s="644"/>
      <c r="G515" s="644"/>
      <c r="H515" s="644"/>
      <c r="I515" s="644"/>
      <c r="J515" s="644"/>
      <c r="K515" s="644"/>
      <c r="L515" s="644"/>
      <c r="M515" s="644"/>
      <c r="N515" s="644"/>
      <c r="O515" s="644"/>
      <c r="P515" s="644"/>
      <c r="Q515" s="644"/>
      <c r="R515" s="644"/>
      <c r="S515" s="644"/>
      <c r="T515" s="644"/>
      <c r="U515" s="644"/>
      <c r="V515" s="644"/>
      <c r="W515" s="644"/>
      <c r="X515" s="644"/>
      <c r="Y515" s="644"/>
      <c r="Z515" s="644"/>
      <c r="AA515" s="644"/>
      <c r="AB515" s="644"/>
      <c r="AC515" s="644"/>
      <c r="AD515" s="644"/>
      <c r="AE515" s="644"/>
      <c r="AF515" s="644"/>
      <c r="AG515" s="644"/>
      <c r="AH515" s="644"/>
      <c r="AI515" s="644"/>
      <c r="AJ515" s="644"/>
      <c r="AK515" s="644"/>
      <c r="AL515" s="644"/>
      <c r="AM515" s="644"/>
      <c r="AN515" s="644"/>
      <c r="AO515" s="644"/>
      <c r="AP515" s="644"/>
      <c r="AQ515" s="644"/>
      <c r="AR515" s="644"/>
      <c r="AS515" s="644"/>
      <c r="AT515" s="644"/>
      <c r="AU515" s="644"/>
      <c r="AV515" s="645"/>
      <c r="AW515" s="809"/>
      <c r="AX515" s="996"/>
      <c r="AY515" s="996"/>
      <c r="AZ515" s="996"/>
      <c r="BA515" s="996"/>
      <c r="BB515" s="996"/>
      <c r="BC515" s="996"/>
      <c r="BD515" s="996"/>
      <c r="BE515" s="996"/>
      <c r="BF515" s="997"/>
      <c r="BG515" s="180"/>
      <c r="BH515" s="238"/>
      <c r="BI515" s="1001">
        <f>ROUND(AW513*2.9%,0)</f>
        <v>54</v>
      </c>
      <c r="BJ515" s="996"/>
      <c r="BK515" s="996"/>
      <c r="BL515" s="996"/>
      <c r="BM515" s="996"/>
      <c r="BN515" s="996"/>
      <c r="BO515" s="996"/>
      <c r="BP515" s="996"/>
      <c r="BQ515" s="996"/>
      <c r="BR515" s="996"/>
      <c r="BS515" s="996"/>
      <c r="BT515" s="997"/>
      <c r="BU515" s="238"/>
      <c r="BV515" s="1001"/>
      <c r="BW515" s="996"/>
      <c r="BX515" s="996"/>
      <c r="BY515" s="996"/>
      <c r="BZ515" s="996"/>
      <c r="CA515" s="996"/>
      <c r="CB515" s="996"/>
      <c r="CC515" s="996"/>
      <c r="CD515" s="997"/>
      <c r="CE515" s="809"/>
      <c r="CF515" s="996"/>
      <c r="CG515" s="996"/>
      <c r="CH515" s="996"/>
      <c r="CI515" s="996"/>
      <c r="CJ515" s="996"/>
      <c r="CK515" s="996"/>
      <c r="CL515" s="996"/>
      <c r="CM515" s="996"/>
      <c r="CN515" s="997"/>
      <c r="DL515" s="37"/>
      <c r="DM515" s="37"/>
      <c r="DN515" s="37"/>
      <c r="DO515" s="37"/>
      <c r="DP515" s="37"/>
    </row>
    <row r="516" spans="1:120" s="31" customFormat="1" ht="13.9" customHeight="1">
      <c r="A516" s="441"/>
      <c r="B516" s="442"/>
      <c r="C516" s="442"/>
      <c r="D516" s="443"/>
      <c r="E516" s="450" t="s">
        <v>215</v>
      </c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  <c r="AE516" s="659"/>
      <c r="AF516" s="659"/>
      <c r="AG516" s="659"/>
      <c r="AH516" s="659"/>
      <c r="AI516" s="659"/>
      <c r="AJ516" s="659"/>
      <c r="AK516" s="659"/>
      <c r="AL516" s="659"/>
      <c r="AM516" s="659"/>
      <c r="AN516" s="659"/>
      <c r="AO516" s="659"/>
      <c r="AP516" s="659"/>
      <c r="AQ516" s="659"/>
      <c r="AR516" s="659"/>
      <c r="AS516" s="659"/>
      <c r="AT516" s="659"/>
      <c r="AU516" s="659"/>
      <c r="AV516" s="660"/>
      <c r="AW516" s="998"/>
      <c r="AX516" s="999"/>
      <c r="AY516" s="999"/>
      <c r="AZ516" s="999"/>
      <c r="BA516" s="999"/>
      <c r="BB516" s="999"/>
      <c r="BC516" s="999"/>
      <c r="BD516" s="999"/>
      <c r="BE516" s="999"/>
      <c r="BF516" s="1000"/>
      <c r="BG516" s="180"/>
      <c r="BH516" s="238"/>
      <c r="BI516" s="998"/>
      <c r="BJ516" s="999"/>
      <c r="BK516" s="999"/>
      <c r="BL516" s="999"/>
      <c r="BM516" s="999"/>
      <c r="BN516" s="999"/>
      <c r="BO516" s="999"/>
      <c r="BP516" s="999"/>
      <c r="BQ516" s="999"/>
      <c r="BR516" s="999"/>
      <c r="BS516" s="999"/>
      <c r="BT516" s="1000"/>
      <c r="BU516" s="238"/>
      <c r="BV516" s="998"/>
      <c r="BW516" s="999"/>
      <c r="BX516" s="999"/>
      <c r="BY516" s="999"/>
      <c r="BZ516" s="999"/>
      <c r="CA516" s="999"/>
      <c r="CB516" s="999"/>
      <c r="CC516" s="999"/>
      <c r="CD516" s="1000"/>
      <c r="CE516" s="998"/>
      <c r="CF516" s="999"/>
      <c r="CG516" s="999"/>
      <c r="CH516" s="999"/>
      <c r="CI516" s="999"/>
      <c r="CJ516" s="999"/>
      <c r="CK516" s="999"/>
      <c r="CL516" s="999"/>
      <c r="CM516" s="999"/>
      <c r="CN516" s="1000"/>
      <c r="DL516" s="37"/>
      <c r="DM516" s="37"/>
      <c r="DN516" s="37"/>
      <c r="DO516" s="37"/>
      <c r="DP516" s="37"/>
    </row>
    <row r="517" spans="1:120" s="31" customFormat="1" ht="32.450000000000003" customHeight="1">
      <c r="A517" s="427"/>
      <c r="B517" s="428"/>
      <c r="C517" s="428"/>
      <c r="D517" s="429"/>
      <c r="E517" s="453" t="s">
        <v>216</v>
      </c>
      <c r="F517" s="654"/>
      <c r="G517" s="654"/>
      <c r="H517" s="654"/>
      <c r="I517" s="654"/>
      <c r="J517" s="654"/>
      <c r="K517" s="654"/>
      <c r="L517" s="654"/>
      <c r="M517" s="654"/>
      <c r="N517" s="654"/>
      <c r="O517" s="654"/>
      <c r="P517" s="654"/>
      <c r="Q517" s="654"/>
      <c r="R517" s="654"/>
      <c r="S517" s="654"/>
      <c r="T517" s="654"/>
      <c r="U517" s="654"/>
      <c r="V517" s="654"/>
      <c r="W517" s="654"/>
      <c r="X517" s="654"/>
      <c r="Y517" s="654"/>
      <c r="Z517" s="654"/>
      <c r="AA517" s="654"/>
      <c r="AB517" s="654"/>
      <c r="AC517" s="654"/>
      <c r="AD517" s="654"/>
      <c r="AE517" s="654"/>
      <c r="AF517" s="654"/>
      <c r="AG517" s="654"/>
      <c r="AH517" s="654"/>
      <c r="AI517" s="654"/>
      <c r="AJ517" s="654"/>
      <c r="AK517" s="654"/>
      <c r="AL517" s="654"/>
      <c r="AM517" s="654"/>
      <c r="AN517" s="654"/>
      <c r="AO517" s="654"/>
      <c r="AP517" s="654"/>
      <c r="AQ517" s="654"/>
      <c r="AR517" s="654"/>
      <c r="AS517" s="654"/>
      <c r="AT517" s="654"/>
      <c r="AU517" s="654"/>
      <c r="AV517" s="654"/>
      <c r="AW517" s="1002"/>
      <c r="AX517" s="1003"/>
      <c r="AY517" s="1003"/>
      <c r="AZ517" s="1003"/>
      <c r="BA517" s="1003"/>
      <c r="BB517" s="1003"/>
      <c r="BC517" s="1003"/>
      <c r="BD517" s="1003"/>
      <c r="BE517" s="1003"/>
      <c r="BF517" s="1004"/>
      <c r="BG517" s="180"/>
      <c r="BH517" s="238"/>
      <c r="BI517" s="1002"/>
      <c r="BJ517" s="1003"/>
      <c r="BK517" s="1003"/>
      <c r="BL517" s="1003"/>
      <c r="BM517" s="1003"/>
      <c r="BN517" s="1003"/>
      <c r="BO517" s="1003"/>
      <c r="BP517" s="1003"/>
      <c r="BQ517" s="1003"/>
      <c r="BR517" s="1003"/>
      <c r="BS517" s="1003"/>
      <c r="BT517" s="1004"/>
      <c r="BU517" s="238"/>
      <c r="BV517" s="1002"/>
      <c r="BW517" s="1003"/>
      <c r="BX517" s="1003"/>
      <c r="BY517" s="1003"/>
      <c r="BZ517" s="1003"/>
      <c r="CA517" s="1003"/>
      <c r="CB517" s="1003"/>
      <c r="CC517" s="1003"/>
      <c r="CD517" s="1004"/>
      <c r="CE517" s="1002"/>
      <c r="CF517" s="1003"/>
      <c r="CG517" s="1003"/>
      <c r="CH517" s="1003"/>
      <c r="CI517" s="1003"/>
      <c r="CJ517" s="1003"/>
      <c r="CK517" s="1003"/>
      <c r="CL517" s="1003"/>
      <c r="CM517" s="1003"/>
      <c r="CN517" s="1004"/>
      <c r="DL517" s="37"/>
      <c r="DM517" s="37"/>
      <c r="DN517" s="37"/>
      <c r="DO517" s="37"/>
      <c r="DP517" s="37"/>
    </row>
    <row r="518" spans="1:120" s="31" customFormat="1" ht="13.9" customHeight="1">
      <c r="A518" s="424" t="s">
        <v>217</v>
      </c>
      <c r="B518" s="425"/>
      <c r="C518" s="425"/>
      <c r="D518" s="426"/>
      <c r="E518" s="430" t="s">
        <v>237</v>
      </c>
      <c r="F518" s="644"/>
      <c r="G518" s="644"/>
      <c r="H518" s="644"/>
      <c r="I518" s="644"/>
      <c r="J518" s="644"/>
      <c r="K518" s="644"/>
      <c r="L518" s="644"/>
      <c r="M518" s="644"/>
      <c r="N518" s="644"/>
      <c r="O518" s="644"/>
      <c r="P518" s="644"/>
      <c r="Q518" s="644"/>
      <c r="R518" s="644"/>
      <c r="S518" s="644"/>
      <c r="T518" s="644"/>
      <c r="U518" s="644"/>
      <c r="V518" s="644"/>
      <c r="W518" s="644"/>
      <c r="X518" s="644"/>
      <c r="Y518" s="644"/>
      <c r="Z518" s="644"/>
      <c r="AA518" s="644"/>
      <c r="AB518" s="644"/>
      <c r="AC518" s="644"/>
      <c r="AD518" s="644"/>
      <c r="AE518" s="644"/>
      <c r="AF518" s="644"/>
      <c r="AG518" s="644"/>
      <c r="AH518" s="644"/>
      <c r="AI518" s="644"/>
      <c r="AJ518" s="644"/>
      <c r="AK518" s="644"/>
      <c r="AL518" s="644"/>
      <c r="AM518" s="644"/>
      <c r="AN518" s="644"/>
      <c r="AO518" s="644"/>
      <c r="AP518" s="644"/>
      <c r="AQ518" s="644"/>
      <c r="AR518" s="644"/>
      <c r="AS518" s="644"/>
      <c r="AT518" s="644"/>
      <c r="AU518" s="644"/>
      <c r="AV518" s="645"/>
      <c r="AW518" s="809"/>
      <c r="AX518" s="996"/>
      <c r="AY518" s="996"/>
      <c r="AZ518" s="996"/>
      <c r="BA518" s="996"/>
      <c r="BB518" s="996"/>
      <c r="BC518" s="996"/>
      <c r="BD518" s="996"/>
      <c r="BE518" s="996"/>
      <c r="BF518" s="997"/>
      <c r="BG518" s="180"/>
      <c r="BH518" s="238"/>
      <c r="BI518" s="1001"/>
      <c r="BJ518" s="996"/>
      <c r="BK518" s="996"/>
      <c r="BL518" s="996"/>
      <c r="BM518" s="996"/>
      <c r="BN518" s="996"/>
      <c r="BO518" s="996"/>
      <c r="BP518" s="996"/>
      <c r="BQ518" s="996"/>
      <c r="BR518" s="996"/>
      <c r="BS518" s="996"/>
      <c r="BT518" s="997"/>
      <c r="BU518" s="238"/>
      <c r="BV518" s="1001"/>
      <c r="BW518" s="996"/>
      <c r="BX518" s="996"/>
      <c r="BY518" s="996"/>
      <c r="BZ518" s="996"/>
      <c r="CA518" s="996"/>
      <c r="CB518" s="996"/>
      <c r="CC518" s="996"/>
      <c r="CD518" s="997"/>
      <c r="CE518" s="809"/>
      <c r="CF518" s="996"/>
      <c r="CG518" s="996"/>
      <c r="CH518" s="996"/>
      <c r="CI518" s="996"/>
      <c r="CJ518" s="996"/>
      <c r="CK518" s="996"/>
      <c r="CL518" s="996"/>
      <c r="CM518" s="996"/>
      <c r="CN518" s="997"/>
      <c r="DL518" s="37">
        <f>BE516*2.9%</f>
        <v>0</v>
      </c>
      <c r="DM518" s="37"/>
      <c r="DN518" s="37"/>
      <c r="DO518" s="37"/>
      <c r="DP518" s="37"/>
    </row>
    <row r="519" spans="1:120" s="31" customFormat="1" ht="13.9" customHeight="1">
      <c r="A519" s="427"/>
      <c r="B519" s="428"/>
      <c r="C519" s="428"/>
      <c r="D519" s="429"/>
      <c r="E519" s="439" t="s">
        <v>238</v>
      </c>
      <c r="F519" s="654"/>
      <c r="G519" s="654"/>
      <c r="H519" s="654"/>
      <c r="I519" s="654"/>
      <c r="J519" s="654"/>
      <c r="K519" s="654"/>
      <c r="L519" s="654"/>
      <c r="M519" s="654"/>
      <c r="N519" s="654"/>
      <c r="O519" s="654"/>
      <c r="P519" s="654"/>
      <c r="Q519" s="654"/>
      <c r="R519" s="654"/>
      <c r="S519" s="654"/>
      <c r="T519" s="654"/>
      <c r="U519" s="654"/>
      <c r="V519" s="654"/>
      <c r="W519" s="654"/>
      <c r="X519" s="654"/>
      <c r="Y519" s="654"/>
      <c r="Z519" s="654"/>
      <c r="AA519" s="654"/>
      <c r="AB519" s="654"/>
      <c r="AC519" s="654"/>
      <c r="AD519" s="654"/>
      <c r="AE519" s="654"/>
      <c r="AF519" s="654"/>
      <c r="AG519" s="654"/>
      <c r="AH519" s="654"/>
      <c r="AI519" s="654"/>
      <c r="AJ519" s="654"/>
      <c r="AK519" s="654"/>
      <c r="AL519" s="654"/>
      <c r="AM519" s="654"/>
      <c r="AN519" s="654"/>
      <c r="AO519" s="654"/>
      <c r="AP519" s="654"/>
      <c r="AQ519" s="654"/>
      <c r="AR519" s="654"/>
      <c r="AS519" s="654"/>
      <c r="AT519" s="654"/>
      <c r="AU519" s="654"/>
      <c r="AV519" s="654"/>
      <c r="AW519" s="998"/>
      <c r="AX519" s="999"/>
      <c r="AY519" s="999"/>
      <c r="AZ519" s="999"/>
      <c r="BA519" s="999"/>
      <c r="BB519" s="999"/>
      <c r="BC519" s="999"/>
      <c r="BD519" s="999"/>
      <c r="BE519" s="999"/>
      <c r="BF519" s="1000"/>
      <c r="BG519" s="180"/>
      <c r="BH519" s="238"/>
      <c r="BI519" s="998"/>
      <c r="BJ519" s="999"/>
      <c r="BK519" s="999"/>
      <c r="BL519" s="999"/>
      <c r="BM519" s="999"/>
      <c r="BN519" s="999"/>
      <c r="BO519" s="999"/>
      <c r="BP519" s="999"/>
      <c r="BQ519" s="999"/>
      <c r="BR519" s="999"/>
      <c r="BS519" s="999"/>
      <c r="BT519" s="1000"/>
      <c r="BU519" s="238"/>
      <c r="BV519" s="998"/>
      <c r="BW519" s="999"/>
      <c r="BX519" s="999"/>
      <c r="BY519" s="999"/>
      <c r="BZ519" s="999"/>
      <c r="CA519" s="999"/>
      <c r="CB519" s="999"/>
      <c r="CC519" s="999"/>
      <c r="CD519" s="1000"/>
      <c r="CE519" s="998"/>
      <c r="CF519" s="999"/>
      <c r="CG519" s="999"/>
      <c r="CH519" s="999"/>
      <c r="CI519" s="999"/>
      <c r="CJ519" s="999"/>
      <c r="CK519" s="999"/>
      <c r="CL519" s="999"/>
      <c r="CM519" s="999"/>
      <c r="CN519" s="1000"/>
      <c r="DL519" s="37"/>
      <c r="DM519" s="37"/>
      <c r="DN519" s="37"/>
      <c r="DO519" s="37"/>
      <c r="DP519" s="37"/>
    </row>
    <row r="520" spans="1:120" s="31" customFormat="1" ht="13.9" customHeight="1">
      <c r="A520" s="424" t="s">
        <v>239</v>
      </c>
      <c r="B520" s="425"/>
      <c r="C520" s="425"/>
      <c r="D520" s="426"/>
      <c r="E520" s="430" t="s">
        <v>218</v>
      </c>
      <c r="F520" s="644"/>
      <c r="G520" s="644"/>
      <c r="H520" s="644"/>
      <c r="I520" s="644"/>
      <c r="J520" s="644"/>
      <c r="K520" s="644"/>
      <c r="L520" s="644"/>
      <c r="M520" s="644"/>
      <c r="N520" s="644"/>
      <c r="O520" s="644"/>
      <c r="P520" s="644"/>
      <c r="Q520" s="644"/>
      <c r="R520" s="644"/>
      <c r="S520" s="644"/>
      <c r="T520" s="644"/>
      <c r="U520" s="644"/>
      <c r="V520" s="644"/>
      <c r="W520" s="644"/>
      <c r="X520" s="644"/>
      <c r="Y520" s="644"/>
      <c r="Z520" s="644"/>
      <c r="AA520" s="644"/>
      <c r="AB520" s="644"/>
      <c r="AC520" s="644"/>
      <c r="AD520" s="644"/>
      <c r="AE520" s="644"/>
      <c r="AF520" s="644"/>
      <c r="AG520" s="644"/>
      <c r="AH520" s="644"/>
      <c r="AI520" s="644"/>
      <c r="AJ520" s="644"/>
      <c r="AK520" s="644"/>
      <c r="AL520" s="644"/>
      <c r="AM520" s="644"/>
      <c r="AN520" s="644"/>
      <c r="AO520" s="644"/>
      <c r="AP520" s="644"/>
      <c r="AQ520" s="644"/>
      <c r="AR520" s="644"/>
      <c r="AS520" s="644"/>
      <c r="AT520" s="644"/>
      <c r="AU520" s="644"/>
      <c r="AV520" s="645"/>
      <c r="AW520" s="809"/>
      <c r="AX520" s="996"/>
      <c r="AY520" s="996"/>
      <c r="AZ520" s="996"/>
      <c r="BA520" s="996"/>
      <c r="BB520" s="996"/>
      <c r="BC520" s="996"/>
      <c r="BD520" s="996"/>
      <c r="BE520" s="996"/>
      <c r="BF520" s="997"/>
      <c r="BG520" s="180"/>
      <c r="BH520" s="238"/>
      <c r="BI520" s="1001">
        <f>ROUND(AW513*0.2%,0)</f>
        <v>4</v>
      </c>
      <c r="BJ520" s="996"/>
      <c r="BK520" s="996"/>
      <c r="BL520" s="996"/>
      <c r="BM520" s="996"/>
      <c r="BN520" s="996"/>
      <c r="BO520" s="996"/>
      <c r="BP520" s="996"/>
      <c r="BQ520" s="996"/>
      <c r="BR520" s="996"/>
      <c r="BS520" s="996"/>
      <c r="BT520" s="997"/>
      <c r="BU520" s="238"/>
      <c r="BV520" s="1001"/>
      <c r="BW520" s="996"/>
      <c r="BX520" s="996"/>
      <c r="BY520" s="996"/>
      <c r="BZ520" s="996"/>
      <c r="CA520" s="996"/>
      <c r="CB520" s="996"/>
      <c r="CC520" s="996"/>
      <c r="CD520" s="997"/>
      <c r="CE520" s="809"/>
      <c r="CF520" s="996"/>
      <c r="CG520" s="996"/>
      <c r="CH520" s="996"/>
      <c r="CI520" s="996"/>
      <c r="CJ520" s="996"/>
      <c r="CK520" s="996"/>
      <c r="CL520" s="996"/>
      <c r="CM520" s="996"/>
      <c r="CN520" s="997"/>
      <c r="DL520" s="37"/>
      <c r="DM520" s="37"/>
      <c r="DN520" s="37"/>
      <c r="DO520" s="37"/>
      <c r="DP520" s="37"/>
    </row>
    <row r="521" spans="1:120" s="31" customFormat="1" ht="34.15" customHeight="1">
      <c r="A521" s="427"/>
      <c r="B521" s="428"/>
      <c r="C521" s="428"/>
      <c r="D521" s="429"/>
      <c r="E521" s="439" t="s">
        <v>219</v>
      </c>
      <c r="F521" s="654"/>
      <c r="G521" s="654"/>
      <c r="H521" s="654"/>
      <c r="I521" s="654"/>
      <c r="J521" s="654"/>
      <c r="K521" s="654"/>
      <c r="L521" s="654"/>
      <c r="M521" s="654"/>
      <c r="N521" s="654"/>
      <c r="O521" s="654"/>
      <c r="P521" s="654"/>
      <c r="Q521" s="654"/>
      <c r="R521" s="654"/>
      <c r="S521" s="654"/>
      <c r="T521" s="654"/>
      <c r="U521" s="654"/>
      <c r="V521" s="654"/>
      <c r="W521" s="654"/>
      <c r="X521" s="654"/>
      <c r="Y521" s="654"/>
      <c r="Z521" s="654"/>
      <c r="AA521" s="654"/>
      <c r="AB521" s="654"/>
      <c r="AC521" s="654"/>
      <c r="AD521" s="654"/>
      <c r="AE521" s="654"/>
      <c r="AF521" s="654"/>
      <c r="AG521" s="654"/>
      <c r="AH521" s="654"/>
      <c r="AI521" s="654"/>
      <c r="AJ521" s="654"/>
      <c r="AK521" s="654"/>
      <c r="AL521" s="654"/>
      <c r="AM521" s="654"/>
      <c r="AN521" s="654"/>
      <c r="AO521" s="654"/>
      <c r="AP521" s="654"/>
      <c r="AQ521" s="654"/>
      <c r="AR521" s="654"/>
      <c r="AS521" s="654"/>
      <c r="AT521" s="654"/>
      <c r="AU521" s="654"/>
      <c r="AV521" s="654"/>
      <c r="AW521" s="998"/>
      <c r="AX521" s="999"/>
      <c r="AY521" s="999"/>
      <c r="AZ521" s="999"/>
      <c r="BA521" s="999"/>
      <c r="BB521" s="999"/>
      <c r="BC521" s="999"/>
      <c r="BD521" s="999"/>
      <c r="BE521" s="999"/>
      <c r="BF521" s="1000"/>
      <c r="BG521" s="180"/>
      <c r="BH521" s="238"/>
      <c r="BI521" s="998"/>
      <c r="BJ521" s="999"/>
      <c r="BK521" s="999"/>
      <c r="BL521" s="999"/>
      <c r="BM521" s="999"/>
      <c r="BN521" s="999"/>
      <c r="BO521" s="999"/>
      <c r="BP521" s="999"/>
      <c r="BQ521" s="999"/>
      <c r="BR521" s="999"/>
      <c r="BS521" s="999"/>
      <c r="BT521" s="1000"/>
      <c r="BU521" s="238"/>
      <c r="BV521" s="998"/>
      <c r="BW521" s="999"/>
      <c r="BX521" s="999"/>
      <c r="BY521" s="999"/>
      <c r="BZ521" s="999"/>
      <c r="CA521" s="999"/>
      <c r="CB521" s="999"/>
      <c r="CC521" s="999"/>
      <c r="CD521" s="1000"/>
      <c r="CE521" s="998"/>
      <c r="CF521" s="999"/>
      <c r="CG521" s="999"/>
      <c r="CH521" s="999"/>
      <c r="CI521" s="999"/>
      <c r="CJ521" s="999"/>
      <c r="CK521" s="999"/>
      <c r="CL521" s="999"/>
      <c r="CM521" s="999"/>
      <c r="CN521" s="1000"/>
      <c r="DL521" s="37"/>
      <c r="DM521" s="37"/>
      <c r="DN521" s="37"/>
      <c r="DO521" s="37"/>
      <c r="DP521" s="37"/>
    </row>
    <row r="522" spans="1:120" s="31" customFormat="1" ht="13.9" customHeight="1">
      <c r="A522" s="424" t="s">
        <v>240</v>
      </c>
      <c r="B522" s="425"/>
      <c r="C522" s="425"/>
      <c r="D522" s="426"/>
      <c r="E522" s="430" t="s">
        <v>218</v>
      </c>
      <c r="F522" s="644"/>
      <c r="G522" s="644"/>
      <c r="H522" s="644"/>
      <c r="I522" s="644"/>
      <c r="J522" s="644"/>
      <c r="K522" s="644"/>
      <c r="L522" s="644"/>
      <c r="M522" s="644"/>
      <c r="N522" s="644"/>
      <c r="O522" s="644"/>
      <c r="P522" s="644"/>
      <c r="Q522" s="644"/>
      <c r="R522" s="644"/>
      <c r="S522" s="644"/>
      <c r="T522" s="644"/>
      <c r="U522" s="644"/>
      <c r="V522" s="644"/>
      <c r="W522" s="644"/>
      <c r="X522" s="644"/>
      <c r="Y522" s="644"/>
      <c r="Z522" s="644"/>
      <c r="AA522" s="644"/>
      <c r="AB522" s="644"/>
      <c r="AC522" s="644"/>
      <c r="AD522" s="644"/>
      <c r="AE522" s="644"/>
      <c r="AF522" s="644"/>
      <c r="AG522" s="644"/>
      <c r="AH522" s="644"/>
      <c r="AI522" s="644"/>
      <c r="AJ522" s="644"/>
      <c r="AK522" s="644"/>
      <c r="AL522" s="644"/>
      <c r="AM522" s="644"/>
      <c r="AN522" s="644"/>
      <c r="AO522" s="644"/>
      <c r="AP522" s="644"/>
      <c r="AQ522" s="644"/>
      <c r="AR522" s="644"/>
      <c r="AS522" s="644"/>
      <c r="AT522" s="644"/>
      <c r="AU522" s="644"/>
      <c r="AV522" s="645"/>
      <c r="AW522" s="809"/>
      <c r="AX522" s="996"/>
      <c r="AY522" s="996"/>
      <c r="AZ522" s="996"/>
      <c r="BA522" s="996"/>
      <c r="BB522" s="996"/>
      <c r="BC522" s="996"/>
      <c r="BD522" s="996"/>
      <c r="BE522" s="996"/>
      <c r="BF522" s="997"/>
      <c r="BG522" s="180"/>
      <c r="BH522" s="238"/>
      <c r="BI522" s="1001"/>
      <c r="BJ522" s="996"/>
      <c r="BK522" s="996"/>
      <c r="BL522" s="996"/>
      <c r="BM522" s="996"/>
      <c r="BN522" s="996"/>
      <c r="BO522" s="996"/>
      <c r="BP522" s="996"/>
      <c r="BQ522" s="996"/>
      <c r="BR522" s="996"/>
      <c r="BS522" s="996"/>
      <c r="BT522" s="997"/>
      <c r="BU522" s="238"/>
      <c r="BV522" s="1001"/>
      <c r="BW522" s="996"/>
      <c r="BX522" s="996"/>
      <c r="BY522" s="996"/>
      <c r="BZ522" s="996"/>
      <c r="CA522" s="996"/>
      <c r="CB522" s="996"/>
      <c r="CC522" s="996"/>
      <c r="CD522" s="997"/>
      <c r="CE522" s="809"/>
      <c r="CF522" s="996"/>
      <c r="CG522" s="996"/>
      <c r="CH522" s="996"/>
      <c r="CI522" s="996"/>
      <c r="CJ522" s="996"/>
      <c r="CK522" s="996"/>
      <c r="CL522" s="996"/>
      <c r="CM522" s="996"/>
      <c r="CN522" s="997"/>
      <c r="DL522" s="37"/>
      <c r="DM522" s="37"/>
      <c r="DN522" s="37"/>
      <c r="DO522" s="37"/>
      <c r="DP522" s="37"/>
    </row>
    <row r="523" spans="1:120" s="31" customFormat="1" ht="33" customHeight="1">
      <c r="A523" s="427"/>
      <c r="B523" s="428"/>
      <c r="C523" s="428"/>
      <c r="D523" s="429"/>
      <c r="E523" s="439" t="s">
        <v>241</v>
      </c>
      <c r="F523" s="654"/>
      <c r="G523" s="654"/>
      <c r="H523" s="654"/>
      <c r="I523" s="654"/>
      <c r="J523" s="654"/>
      <c r="K523" s="654"/>
      <c r="L523" s="654"/>
      <c r="M523" s="654"/>
      <c r="N523" s="654"/>
      <c r="O523" s="654"/>
      <c r="P523" s="654"/>
      <c r="Q523" s="654"/>
      <c r="R523" s="654"/>
      <c r="S523" s="654"/>
      <c r="T523" s="654"/>
      <c r="U523" s="654"/>
      <c r="V523" s="654"/>
      <c r="W523" s="654"/>
      <c r="X523" s="654"/>
      <c r="Y523" s="654"/>
      <c r="Z523" s="654"/>
      <c r="AA523" s="654"/>
      <c r="AB523" s="654"/>
      <c r="AC523" s="654"/>
      <c r="AD523" s="654"/>
      <c r="AE523" s="654"/>
      <c r="AF523" s="654"/>
      <c r="AG523" s="654"/>
      <c r="AH523" s="654"/>
      <c r="AI523" s="654"/>
      <c r="AJ523" s="654"/>
      <c r="AK523" s="654"/>
      <c r="AL523" s="654"/>
      <c r="AM523" s="654"/>
      <c r="AN523" s="654"/>
      <c r="AO523" s="654"/>
      <c r="AP523" s="654"/>
      <c r="AQ523" s="654"/>
      <c r="AR523" s="654"/>
      <c r="AS523" s="654"/>
      <c r="AT523" s="654"/>
      <c r="AU523" s="654"/>
      <c r="AV523" s="654"/>
      <c r="AW523" s="998"/>
      <c r="AX523" s="999"/>
      <c r="AY523" s="999"/>
      <c r="AZ523" s="999"/>
      <c r="BA523" s="999"/>
      <c r="BB523" s="999"/>
      <c r="BC523" s="999"/>
      <c r="BD523" s="999"/>
      <c r="BE523" s="999"/>
      <c r="BF523" s="1000"/>
      <c r="BG523" s="180"/>
      <c r="BH523" s="238"/>
      <c r="BI523" s="998"/>
      <c r="BJ523" s="999"/>
      <c r="BK523" s="999"/>
      <c r="BL523" s="999"/>
      <c r="BM523" s="999"/>
      <c r="BN523" s="999"/>
      <c r="BO523" s="999"/>
      <c r="BP523" s="999"/>
      <c r="BQ523" s="999"/>
      <c r="BR523" s="999"/>
      <c r="BS523" s="999"/>
      <c r="BT523" s="1000"/>
      <c r="BU523" s="238"/>
      <c r="BV523" s="998"/>
      <c r="BW523" s="999"/>
      <c r="BX523" s="999"/>
      <c r="BY523" s="999"/>
      <c r="BZ523" s="999"/>
      <c r="CA523" s="999"/>
      <c r="CB523" s="999"/>
      <c r="CC523" s="999"/>
      <c r="CD523" s="1000"/>
      <c r="CE523" s="998"/>
      <c r="CF523" s="999"/>
      <c r="CG523" s="999"/>
      <c r="CH523" s="999"/>
      <c r="CI523" s="999"/>
      <c r="CJ523" s="999"/>
      <c r="CK523" s="999"/>
      <c r="CL523" s="999"/>
      <c r="CM523" s="999"/>
      <c r="CN523" s="1000"/>
      <c r="DL523" s="37"/>
      <c r="DM523" s="37"/>
      <c r="DN523" s="37"/>
      <c r="DO523" s="37"/>
      <c r="DP523" s="37"/>
    </row>
    <row r="524" spans="1:120" s="31" customFormat="1" ht="25.9" customHeight="1">
      <c r="A524" s="424" t="s">
        <v>242</v>
      </c>
      <c r="B524" s="425"/>
      <c r="C524" s="425"/>
      <c r="D524" s="426"/>
      <c r="E524" s="430" t="s">
        <v>218</v>
      </c>
      <c r="F524" s="644"/>
      <c r="G524" s="644"/>
      <c r="H524" s="644"/>
      <c r="I524" s="644"/>
      <c r="J524" s="644"/>
      <c r="K524" s="644"/>
      <c r="L524" s="644"/>
      <c r="M524" s="644"/>
      <c r="N524" s="644"/>
      <c r="O524" s="644"/>
      <c r="P524" s="644"/>
      <c r="Q524" s="644"/>
      <c r="R524" s="644"/>
      <c r="S524" s="644"/>
      <c r="T524" s="644"/>
      <c r="U524" s="644"/>
      <c r="V524" s="644"/>
      <c r="W524" s="644"/>
      <c r="X524" s="644"/>
      <c r="Y524" s="644"/>
      <c r="Z524" s="644"/>
      <c r="AA524" s="644"/>
      <c r="AB524" s="644"/>
      <c r="AC524" s="644"/>
      <c r="AD524" s="644"/>
      <c r="AE524" s="644"/>
      <c r="AF524" s="644"/>
      <c r="AG524" s="644"/>
      <c r="AH524" s="644"/>
      <c r="AI524" s="644"/>
      <c r="AJ524" s="644"/>
      <c r="AK524" s="644"/>
      <c r="AL524" s="644"/>
      <c r="AM524" s="644"/>
      <c r="AN524" s="644"/>
      <c r="AO524" s="644"/>
      <c r="AP524" s="644"/>
      <c r="AQ524" s="644"/>
      <c r="AR524" s="644"/>
      <c r="AS524" s="644"/>
      <c r="AT524" s="644"/>
      <c r="AU524" s="644"/>
      <c r="AV524" s="645"/>
      <c r="AW524" s="809"/>
      <c r="AX524" s="996"/>
      <c r="AY524" s="996"/>
      <c r="AZ524" s="996"/>
      <c r="BA524" s="996"/>
      <c r="BB524" s="996"/>
      <c r="BC524" s="996"/>
      <c r="BD524" s="996"/>
      <c r="BE524" s="996"/>
      <c r="BF524" s="997"/>
      <c r="BG524" s="180"/>
      <c r="BH524" s="238"/>
      <c r="BI524" s="1001"/>
      <c r="BJ524" s="996"/>
      <c r="BK524" s="996"/>
      <c r="BL524" s="996"/>
      <c r="BM524" s="996"/>
      <c r="BN524" s="996"/>
      <c r="BO524" s="996"/>
      <c r="BP524" s="996"/>
      <c r="BQ524" s="996"/>
      <c r="BR524" s="996"/>
      <c r="BS524" s="996"/>
      <c r="BT524" s="997"/>
      <c r="BU524" s="238"/>
      <c r="BV524" s="1001"/>
      <c r="BW524" s="996"/>
      <c r="BX524" s="996"/>
      <c r="BY524" s="996"/>
      <c r="BZ524" s="996"/>
      <c r="CA524" s="996"/>
      <c r="CB524" s="996"/>
      <c r="CC524" s="996"/>
      <c r="CD524" s="997"/>
      <c r="CE524" s="809"/>
      <c r="CF524" s="996"/>
      <c r="CG524" s="996"/>
      <c r="CH524" s="996"/>
      <c r="CI524" s="996"/>
      <c r="CJ524" s="996"/>
      <c r="CK524" s="996"/>
      <c r="CL524" s="996"/>
      <c r="CM524" s="996"/>
      <c r="CN524" s="997"/>
      <c r="DL524" s="37">
        <f>BE523*0.2%</f>
        <v>0</v>
      </c>
      <c r="DM524" s="37"/>
      <c r="DN524" s="37"/>
      <c r="DO524" s="37"/>
      <c r="DP524" s="37"/>
    </row>
    <row r="525" spans="1:120" s="31" customFormat="1" ht="30.6" customHeight="1">
      <c r="A525" s="427"/>
      <c r="B525" s="428"/>
      <c r="C525" s="428"/>
      <c r="D525" s="429"/>
      <c r="E525" s="439" t="s">
        <v>241</v>
      </c>
      <c r="F525" s="654"/>
      <c r="G525" s="654"/>
      <c r="H525" s="654"/>
      <c r="I525" s="654"/>
      <c r="J525" s="654"/>
      <c r="K525" s="654"/>
      <c r="L525" s="654"/>
      <c r="M525" s="654"/>
      <c r="N525" s="654"/>
      <c r="O525" s="654"/>
      <c r="P525" s="654"/>
      <c r="Q525" s="654"/>
      <c r="R525" s="654"/>
      <c r="S525" s="654"/>
      <c r="T525" s="654"/>
      <c r="U525" s="654"/>
      <c r="V525" s="654"/>
      <c r="W525" s="654"/>
      <c r="X525" s="654"/>
      <c r="Y525" s="654"/>
      <c r="Z525" s="654"/>
      <c r="AA525" s="654"/>
      <c r="AB525" s="654"/>
      <c r="AC525" s="654"/>
      <c r="AD525" s="654"/>
      <c r="AE525" s="654"/>
      <c r="AF525" s="654"/>
      <c r="AG525" s="654"/>
      <c r="AH525" s="654"/>
      <c r="AI525" s="654"/>
      <c r="AJ525" s="654"/>
      <c r="AK525" s="654"/>
      <c r="AL525" s="654"/>
      <c r="AM525" s="654"/>
      <c r="AN525" s="654"/>
      <c r="AO525" s="654"/>
      <c r="AP525" s="654"/>
      <c r="AQ525" s="654"/>
      <c r="AR525" s="654"/>
      <c r="AS525" s="654"/>
      <c r="AT525" s="654"/>
      <c r="AU525" s="654"/>
      <c r="AV525" s="654"/>
      <c r="AW525" s="998"/>
      <c r="AX525" s="999"/>
      <c r="AY525" s="999"/>
      <c r="AZ525" s="999"/>
      <c r="BA525" s="999"/>
      <c r="BB525" s="999"/>
      <c r="BC525" s="999"/>
      <c r="BD525" s="999"/>
      <c r="BE525" s="999"/>
      <c r="BF525" s="1000"/>
      <c r="BG525" s="180"/>
      <c r="BH525" s="238"/>
      <c r="BI525" s="998"/>
      <c r="BJ525" s="999"/>
      <c r="BK525" s="999"/>
      <c r="BL525" s="999"/>
      <c r="BM525" s="999"/>
      <c r="BN525" s="999"/>
      <c r="BO525" s="999"/>
      <c r="BP525" s="999"/>
      <c r="BQ525" s="999"/>
      <c r="BR525" s="999"/>
      <c r="BS525" s="999"/>
      <c r="BT525" s="1000"/>
      <c r="BU525" s="238"/>
      <c r="BV525" s="998"/>
      <c r="BW525" s="999"/>
      <c r="BX525" s="999"/>
      <c r="BY525" s="999"/>
      <c r="BZ525" s="999"/>
      <c r="CA525" s="999"/>
      <c r="CB525" s="999"/>
      <c r="CC525" s="999"/>
      <c r="CD525" s="1000"/>
      <c r="CE525" s="998"/>
      <c r="CF525" s="999"/>
      <c r="CG525" s="999"/>
      <c r="CH525" s="999"/>
      <c r="CI525" s="999"/>
      <c r="CJ525" s="999"/>
      <c r="CK525" s="999"/>
      <c r="CL525" s="999"/>
      <c r="CM525" s="999"/>
      <c r="CN525" s="1000"/>
      <c r="DL525" s="37"/>
      <c r="DM525" s="37"/>
      <c r="DN525" s="37"/>
      <c r="DO525" s="37"/>
      <c r="DP525" s="37"/>
    </row>
    <row r="526" spans="1:120" s="31" customFormat="1" ht="13.9" customHeight="1">
      <c r="A526" s="424">
        <v>3</v>
      </c>
      <c r="B526" s="425"/>
      <c r="C526" s="425"/>
      <c r="D526" s="426"/>
      <c r="E526" s="430" t="s">
        <v>220</v>
      </c>
      <c r="F526" s="644"/>
      <c r="G526" s="644"/>
      <c r="H526" s="644"/>
      <c r="I526" s="644"/>
      <c r="J526" s="644"/>
      <c r="K526" s="644"/>
      <c r="L526" s="644"/>
      <c r="M526" s="644"/>
      <c r="N526" s="644"/>
      <c r="O526" s="644"/>
      <c r="P526" s="644"/>
      <c r="Q526" s="644"/>
      <c r="R526" s="644"/>
      <c r="S526" s="644"/>
      <c r="T526" s="644"/>
      <c r="U526" s="644"/>
      <c r="V526" s="644"/>
      <c r="W526" s="644"/>
      <c r="X526" s="644"/>
      <c r="Y526" s="644"/>
      <c r="Z526" s="644"/>
      <c r="AA526" s="644"/>
      <c r="AB526" s="644"/>
      <c r="AC526" s="644"/>
      <c r="AD526" s="644"/>
      <c r="AE526" s="644"/>
      <c r="AF526" s="644"/>
      <c r="AG526" s="644"/>
      <c r="AH526" s="644"/>
      <c r="AI526" s="644"/>
      <c r="AJ526" s="644"/>
      <c r="AK526" s="644"/>
      <c r="AL526" s="644"/>
      <c r="AM526" s="644"/>
      <c r="AN526" s="644"/>
      <c r="AO526" s="644"/>
      <c r="AP526" s="644"/>
      <c r="AQ526" s="644"/>
      <c r="AR526" s="644"/>
      <c r="AS526" s="644"/>
      <c r="AT526" s="644"/>
      <c r="AU526" s="644"/>
      <c r="AV526" s="645"/>
      <c r="AW526" s="809">
        <f>AW508</f>
        <v>1859.57</v>
      </c>
      <c r="AX526" s="996"/>
      <c r="AY526" s="996"/>
      <c r="AZ526" s="996"/>
      <c r="BA526" s="996"/>
      <c r="BB526" s="996"/>
      <c r="BC526" s="996"/>
      <c r="BD526" s="996"/>
      <c r="BE526" s="996"/>
      <c r="BF526" s="997"/>
      <c r="BG526" s="180"/>
      <c r="BH526" s="238"/>
      <c r="BI526" s="1001">
        <f>ROUND(AW526*5.1%,0)</f>
        <v>95</v>
      </c>
      <c r="BJ526" s="996"/>
      <c r="BK526" s="996"/>
      <c r="BL526" s="996"/>
      <c r="BM526" s="996"/>
      <c r="BN526" s="996"/>
      <c r="BO526" s="996"/>
      <c r="BP526" s="996"/>
      <c r="BQ526" s="996"/>
      <c r="BR526" s="996"/>
      <c r="BS526" s="996"/>
      <c r="BT526" s="997"/>
      <c r="BU526" s="238"/>
      <c r="BV526" s="1001"/>
      <c r="BW526" s="996"/>
      <c r="BX526" s="996"/>
      <c r="BY526" s="996"/>
      <c r="BZ526" s="996"/>
      <c r="CA526" s="996"/>
      <c r="CB526" s="996"/>
      <c r="CC526" s="996"/>
      <c r="CD526" s="997"/>
      <c r="CE526" s="809"/>
      <c r="CF526" s="996"/>
      <c r="CG526" s="996"/>
      <c r="CH526" s="996"/>
      <c r="CI526" s="996"/>
      <c r="CJ526" s="996"/>
      <c r="CK526" s="996"/>
      <c r="CL526" s="996"/>
      <c r="CM526" s="996"/>
      <c r="CN526" s="997"/>
      <c r="DL526" s="37"/>
      <c r="DM526" s="37"/>
      <c r="DN526" s="37"/>
      <c r="DO526" s="37"/>
      <c r="DP526" s="37"/>
    </row>
    <row r="527" spans="1:120" s="31" customFormat="1" ht="13.9" customHeight="1">
      <c r="A527" s="427"/>
      <c r="B527" s="428"/>
      <c r="C527" s="428"/>
      <c r="D527" s="429"/>
      <c r="E527" s="439" t="s">
        <v>221</v>
      </c>
      <c r="F527" s="654"/>
      <c r="G527" s="654"/>
      <c r="H527" s="654"/>
      <c r="I527" s="654"/>
      <c r="J527" s="654"/>
      <c r="K527" s="654"/>
      <c r="L527" s="654"/>
      <c r="M527" s="654"/>
      <c r="N527" s="654"/>
      <c r="O527" s="654"/>
      <c r="P527" s="654"/>
      <c r="Q527" s="654"/>
      <c r="R527" s="654"/>
      <c r="S527" s="654"/>
      <c r="T527" s="654"/>
      <c r="U527" s="654"/>
      <c r="V527" s="654"/>
      <c r="W527" s="654"/>
      <c r="X527" s="654"/>
      <c r="Y527" s="654"/>
      <c r="Z527" s="654"/>
      <c r="AA527" s="654"/>
      <c r="AB527" s="654"/>
      <c r="AC527" s="654"/>
      <c r="AD527" s="654"/>
      <c r="AE527" s="654"/>
      <c r="AF527" s="654"/>
      <c r="AG527" s="654"/>
      <c r="AH527" s="654"/>
      <c r="AI527" s="654"/>
      <c r="AJ527" s="654"/>
      <c r="AK527" s="654"/>
      <c r="AL527" s="654"/>
      <c r="AM527" s="654"/>
      <c r="AN527" s="654"/>
      <c r="AO527" s="654"/>
      <c r="AP527" s="654"/>
      <c r="AQ527" s="654"/>
      <c r="AR527" s="654"/>
      <c r="AS527" s="654"/>
      <c r="AT527" s="654"/>
      <c r="AU527" s="654"/>
      <c r="AV527" s="654"/>
      <c r="AW527" s="998"/>
      <c r="AX527" s="999"/>
      <c r="AY527" s="999"/>
      <c r="AZ527" s="999"/>
      <c r="BA527" s="999"/>
      <c r="BB527" s="999"/>
      <c r="BC527" s="999"/>
      <c r="BD527" s="999"/>
      <c r="BE527" s="999"/>
      <c r="BF527" s="1000"/>
      <c r="BG527" s="180"/>
      <c r="BH527" s="238"/>
      <c r="BI527" s="998"/>
      <c r="BJ527" s="999"/>
      <c r="BK527" s="999"/>
      <c r="BL527" s="999"/>
      <c r="BM527" s="999"/>
      <c r="BN527" s="999"/>
      <c r="BO527" s="999"/>
      <c r="BP527" s="999"/>
      <c r="BQ527" s="999"/>
      <c r="BR527" s="999"/>
      <c r="BS527" s="999"/>
      <c r="BT527" s="1000"/>
      <c r="BU527" s="238"/>
      <c r="BV527" s="998"/>
      <c r="BW527" s="999"/>
      <c r="BX527" s="999"/>
      <c r="BY527" s="999"/>
      <c r="BZ527" s="999"/>
      <c r="CA527" s="999"/>
      <c r="CB527" s="999"/>
      <c r="CC527" s="999"/>
      <c r="CD527" s="1000"/>
      <c r="CE527" s="998"/>
      <c r="CF527" s="999"/>
      <c r="CG527" s="999"/>
      <c r="CH527" s="999"/>
      <c r="CI527" s="999"/>
      <c r="CJ527" s="999"/>
      <c r="CK527" s="999"/>
      <c r="CL527" s="999"/>
      <c r="CM527" s="999"/>
      <c r="CN527" s="1000"/>
      <c r="DL527" s="37"/>
      <c r="DM527" s="37"/>
      <c r="DN527" s="37"/>
      <c r="DO527" s="37"/>
      <c r="DP527" s="37"/>
    </row>
    <row r="528" spans="1:120" s="31" customFormat="1" ht="12.75" customHeight="1">
      <c r="A528" s="355"/>
      <c r="B528" s="355"/>
      <c r="C528" s="355"/>
      <c r="D528" s="355"/>
      <c r="E528" s="355" t="s">
        <v>168</v>
      </c>
      <c r="F528" s="397"/>
      <c r="G528" s="397"/>
      <c r="H528" s="397"/>
      <c r="I528" s="397"/>
      <c r="J528" s="397"/>
      <c r="K528" s="397"/>
      <c r="L528" s="397"/>
      <c r="M528" s="397"/>
      <c r="N528" s="397"/>
      <c r="O528" s="397"/>
      <c r="P528" s="397"/>
      <c r="Q528" s="397"/>
      <c r="R528" s="397"/>
      <c r="S528" s="397"/>
      <c r="T528" s="397"/>
      <c r="U528" s="397"/>
      <c r="V528" s="397"/>
      <c r="W528" s="397"/>
      <c r="X528" s="397"/>
      <c r="Y528" s="397"/>
      <c r="Z528" s="397"/>
      <c r="AA528" s="397"/>
      <c r="AB528" s="397"/>
      <c r="AC528" s="397"/>
      <c r="AD528" s="397"/>
      <c r="AE528" s="397"/>
      <c r="AF528" s="397"/>
      <c r="AG528" s="397"/>
      <c r="AH528" s="397"/>
      <c r="AI528" s="397"/>
      <c r="AJ528" s="397"/>
      <c r="AK528" s="397"/>
      <c r="AL528" s="397"/>
      <c r="AM528" s="397"/>
      <c r="AN528" s="397"/>
      <c r="AO528" s="397"/>
      <c r="AP528" s="397"/>
      <c r="AQ528" s="397"/>
      <c r="AR528" s="397"/>
      <c r="AS528" s="397"/>
      <c r="AT528" s="397"/>
      <c r="AU528" s="397"/>
      <c r="AV528" s="397"/>
      <c r="AW528" s="554" t="s">
        <v>5</v>
      </c>
      <c r="AX528" s="991"/>
      <c r="AY528" s="991"/>
      <c r="AZ528" s="991"/>
      <c r="BA528" s="991"/>
      <c r="BB528" s="991"/>
      <c r="BC528" s="991"/>
      <c r="BD528" s="991"/>
      <c r="BE528" s="991" t="s">
        <v>5</v>
      </c>
      <c r="BF528" s="992"/>
      <c r="BG528" s="182"/>
      <c r="BH528" s="241"/>
      <c r="BI528" s="993">
        <v>561.59</v>
      </c>
      <c r="BJ528" s="994"/>
      <c r="BK528" s="994"/>
      <c r="BL528" s="994"/>
      <c r="BM528" s="994"/>
      <c r="BN528" s="994"/>
      <c r="BO528" s="994"/>
      <c r="BP528" s="994"/>
      <c r="BQ528" s="994">
        <f>SUM(BQ509:CB527)</f>
        <v>0</v>
      </c>
      <c r="BR528" s="994"/>
      <c r="BS528" s="994"/>
      <c r="BT528" s="995"/>
      <c r="BU528" s="237"/>
      <c r="BV528" s="401">
        <v>561.59</v>
      </c>
      <c r="BW528" s="401"/>
      <c r="BX528" s="401"/>
      <c r="BY528" s="401"/>
      <c r="BZ528" s="401"/>
      <c r="CA528" s="401"/>
      <c r="CB528" s="401"/>
      <c r="CC528" s="401"/>
      <c r="CD528" s="401"/>
      <c r="CE528" s="414">
        <f>679.62+4077.69</f>
        <v>4757.3100000000004</v>
      </c>
      <c r="CF528" s="401"/>
      <c r="CG528" s="401"/>
      <c r="CH528" s="401"/>
      <c r="CI528" s="401"/>
      <c r="CJ528" s="401"/>
      <c r="CK528" s="401"/>
      <c r="CL528" s="401"/>
      <c r="CM528" s="401"/>
      <c r="CN528" s="401"/>
      <c r="DL528" s="37"/>
      <c r="DM528" s="37"/>
      <c r="DN528" s="37"/>
      <c r="DO528" s="37"/>
      <c r="DP528" s="37"/>
    </row>
    <row r="529" spans="1:120" s="31" customFormat="1" ht="12.75" customHeight="1">
      <c r="A529" s="86"/>
      <c r="B529" s="86"/>
      <c r="C529" s="86"/>
      <c r="D529" s="86"/>
      <c r="E529" s="86"/>
      <c r="F529" s="242"/>
      <c r="G529" s="242"/>
      <c r="H529" s="242"/>
      <c r="I529" s="242"/>
      <c r="J529" s="242"/>
      <c r="K529" s="242"/>
      <c r="L529" s="242"/>
      <c r="M529" s="242"/>
      <c r="N529" s="242"/>
      <c r="O529" s="242"/>
      <c r="P529" s="242"/>
      <c r="Q529" s="242"/>
      <c r="R529" s="242"/>
      <c r="S529" s="242"/>
      <c r="T529" s="242"/>
      <c r="U529" s="242"/>
      <c r="V529" s="242"/>
      <c r="W529" s="242"/>
      <c r="X529" s="242"/>
      <c r="Y529" s="242"/>
      <c r="Z529" s="242"/>
      <c r="AA529" s="242"/>
      <c r="AB529" s="242"/>
      <c r="AC529" s="242"/>
      <c r="AD529" s="242"/>
      <c r="AE529" s="242"/>
      <c r="AF529" s="242"/>
      <c r="AG529" s="242"/>
      <c r="AH529" s="242"/>
      <c r="AI529" s="242"/>
      <c r="AJ529" s="242"/>
      <c r="AK529" s="242"/>
      <c r="AL529" s="242"/>
      <c r="AM529" s="242"/>
      <c r="AN529" s="242"/>
      <c r="AO529" s="242"/>
      <c r="AP529" s="242"/>
      <c r="AQ529" s="242"/>
      <c r="AR529" s="242"/>
      <c r="AS529" s="242"/>
      <c r="AT529" s="242"/>
      <c r="AU529" s="242"/>
      <c r="AV529" s="242"/>
      <c r="AW529" s="236"/>
      <c r="AX529" s="243"/>
      <c r="AY529" s="243"/>
      <c r="AZ529" s="243"/>
      <c r="BA529" s="243"/>
      <c r="BB529" s="243"/>
      <c r="BC529" s="243"/>
      <c r="BD529" s="243"/>
      <c r="BE529" s="243"/>
      <c r="BF529" s="243"/>
      <c r="BG529" s="235"/>
      <c r="BH529" s="244"/>
      <c r="BI529" s="210"/>
      <c r="BJ529" s="210"/>
      <c r="BK529" s="210"/>
      <c r="BL529" s="210"/>
      <c r="BM529" s="210"/>
      <c r="BN529" s="210"/>
      <c r="BO529" s="210"/>
      <c r="BP529" s="210"/>
      <c r="BQ529" s="210"/>
      <c r="BR529" s="210"/>
      <c r="BS529" s="210"/>
      <c r="BT529" s="210"/>
      <c r="BU529" s="210"/>
      <c r="BV529" s="210"/>
      <c r="BW529" s="210"/>
      <c r="BX529" s="210"/>
      <c r="BY529" s="210"/>
      <c r="BZ529" s="210"/>
      <c r="CA529" s="210"/>
      <c r="CB529" s="210"/>
      <c r="CC529" s="210"/>
      <c r="CD529" s="210"/>
      <c r="CE529" s="96"/>
      <c r="CF529" s="210"/>
      <c r="CG529" s="210"/>
      <c r="CH529" s="210"/>
      <c r="CI529" s="210"/>
      <c r="CJ529" s="210"/>
      <c r="CK529" s="210"/>
      <c r="CL529" s="210"/>
      <c r="CM529" s="210"/>
      <c r="CN529" s="210"/>
      <c r="DL529" s="37"/>
      <c r="DM529" s="37"/>
      <c r="DN529" s="37"/>
      <c r="DO529" s="37"/>
      <c r="DP529" s="37"/>
    </row>
    <row r="530" spans="1:120" ht="14.25">
      <c r="A530" s="422" t="s">
        <v>552</v>
      </c>
      <c r="B530" s="422"/>
      <c r="C530" s="422"/>
      <c r="D530" s="422"/>
      <c r="E530" s="422"/>
      <c r="F530" s="422"/>
      <c r="G530" s="422"/>
      <c r="H530" s="422"/>
      <c r="I530" s="422"/>
      <c r="J530" s="422"/>
      <c r="K530" s="422"/>
      <c r="L530" s="422"/>
      <c r="M530" s="422"/>
      <c r="N530" s="422"/>
      <c r="O530" s="422"/>
      <c r="P530" s="422"/>
      <c r="Q530" s="422"/>
      <c r="R530" s="422"/>
      <c r="S530" s="422"/>
      <c r="T530" s="422"/>
      <c r="U530" s="422"/>
      <c r="V530" s="422"/>
      <c r="W530" s="422"/>
      <c r="X530" s="422"/>
      <c r="Y530" s="422"/>
      <c r="Z530" s="422"/>
      <c r="AA530" s="422"/>
      <c r="AB530" s="422"/>
      <c r="AC530" s="422"/>
      <c r="AD530" s="422"/>
      <c r="AE530" s="422"/>
      <c r="AF530" s="422"/>
      <c r="AG530" s="422"/>
      <c r="AH530" s="422"/>
      <c r="AI530" s="422"/>
      <c r="AJ530" s="422"/>
      <c r="AK530" s="422"/>
      <c r="AL530" s="422"/>
      <c r="AM530" s="422"/>
      <c r="AN530" s="422"/>
      <c r="AO530" s="422"/>
      <c r="AP530" s="422"/>
      <c r="AQ530" s="422"/>
      <c r="AR530" s="422"/>
      <c r="AS530" s="422"/>
      <c r="AT530" s="422"/>
      <c r="AU530" s="422"/>
      <c r="AV530" s="422"/>
      <c r="AW530" s="422"/>
      <c r="AX530" s="422"/>
      <c r="AY530" s="422"/>
      <c r="AZ530" s="422"/>
      <c r="BA530" s="422"/>
      <c r="BB530" s="422"/>
      <c r="BC530" s="422"/>
      <c r="BD530" s="422"/>
      <c r="BE530" s="422"/>
      <c r="BF530" s="422"/>
      <c r="BG530" s="422"/>
      <c r="BH530" s="422"/>
      <c r="BI530" s="422"/>
      <c r="BJ530" s="422"/>
      <c r="BK530" s="422"/>
      <c r="BL530" s="422"/>
      <c r="BM530" s="422"/>
      <c r="BN530" s="422"/>
      <c r="BO530" s="422"/>
      <c r="BP530" s="422"/>
      <c r="BQ530" s="422"/>
      <c r="BR530" s="422"/>
      <c r="BS530" s="422"/>
      <c r="BT530" s="422"/>
      <c r="BU530" s="422"/>
      <c r="BV530" s="422"/>
      <c r="BW530" s="422"/>
      <c r="BX530" s="422"/>
      <c r="BY530" s="422"/>
      <c r="BZ530" s="422"/>
      <c r="CA530" s="422"/>
      <c r="CB530" s="422"/>
      <c r="CC530" s="44"/>
      <c r="CD530" s="207"/>
      <c r="CE530" s="207"/>
      <c r="CF530" s="207"/>
      <c r="CG530" s="207"/>
      <c r="CH530" s="207"/>
      <c r="CI530" s="207"/>
      <c r="CJ530" s="207"/>
      <c r="CK530" s="207"/>
      <c r="CL530" s="207"/>
    </row>
    <row r="531" spans="1:120" ht="4.9000000000000004" customHeight="1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19"/>
      <c r="AP531" s="119"/>
      <c r="AQ531" s="119"/>
      <c r="AR531" s="119"/>
      <c r="AS531" s="119"/>
      <c r="AT531" s="119"/>
      <c r="AU531" s="119"/>
      <c r="AV531" s="119"/>
      <c r="AW531" s="119"/>
      <c r="AX531" s="119"/>
      <c r="AY531" s="119"/>
      <c r="AZ531" s="119"/>
      <c r="BA531" s="119"/>
      <c r="BB531" s="119"/>
      <c r="BC531" s="119"/>
      <c r="BD531" s="119"/>
      <c r="BE531" s="119"/>
      <c r="BF531" s="119"/>
      <c r="BG531" s="119"/>
      <c r="BH531" s="119"/>
      <c r="BI531" s="119"/>
      <c r="BJ531" s="119"/>
      <c r="BK531" s="119"/>
      <c r="BL531" s="119"/>
      <c r="BM531" s="119"/>
      <c r="BN531" s="119"/>
      <c r="BO531" s="119"/>
      <c r="BP531" s="119"/>
      <c r="BQ531" s="119"/>
      <c r="BR531" s="119"/>
      <c r="BS531" s="119"/>
      <c r="BT531" s="119"/>
      <c r="BU531" s="119"/>
      <c r="BV531" s="119"/>
      <c r="BW531" s="119"/>
      <c r="BX531" s="119"/>
      <c r="BY531" s="119"/>
      <c r="BZ531" s="119"/>
      <c r="CA531" s="119"/>
      <c r="CB531" s="119"/>
      <c r="CC531" s="44"/>
      <c r="CD531" s="207"/>
      <c r="CE531" s="207"/>
      <c r="CF531" s="207"/>
      <c r="CG531" s="207"/>
      <c r="CH531" s="207"/>
      <c r="CI531" s="207"/>
      <c r="CJ531" s="207"/>
      <c r="CK531" s="207"/>
      <c r="CL531" s="207"/>
    </row>
    <row r="532" spans="1:120" ht="14.25">
      <c r="A532" s="503" t="s">
        <v>161</v>
      </c>
      <c r="B532" s="503"/>
      <c r="C532" s="503"/>
      <c r="D532" s="503"/>
      <c r="E532" s="503"/>
      <c r="F532" s="503"/>
      <c r="G532" s="503"/>
      <c r="H532" s="503"/>
      <c r="I532" s="503"/>
      <c r="J532" s="503"/>
      <c r="K532" s="503"/>
      <c r="L532" s="503"/>
      <c r="M532" s="503"/>
      <c r="N532" s="503"/>
      <c r="O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  <c r="AA532" s="503"/>
      <c r="AB532" s="503"/>
      <c r="AC532" s="503"/>
      <c r="AD532" s="503"/>
      <c r="AE532" s="504" t="s">
        <v>553</v>
      </c>
      <c r="AF532" s="504"/>
      <c r="AG532" s="504"/>
      <c r="AH532" s="504"/>
      <c r="AI532" s="504"/>
      <c r="AJ532" s="504"/>
      <c r="AK532" s="504"/>
      <c r="AL532" s="504"/>
      <c r="AM532" s="504"/>
      <c r="AN532" s="504"/>
      <c r="AO532" s="504"/>
      <c r="AP532" s="504"/>
      <c r="AQ532" s="504"/>
      <c r="AR532" s="504"/>
      <c r="AS532" s="504"/>
      <c r="AT532" s="504"/>
      <c r="AU532" s="504"/>
      <c r="AV532" s="504"/>
      <c r="AW532" s="504"/>
      <c r="AX532" s="504"/>
      <c r="AY532" s="504"/>
      <c r="AZ532" s="504"/>
      <c r="BA532" s="504"/>
      <c r="BB532" s="504"/>
      <c r="BC532" s="504"/>
      <c r="BD532" s="504"/>
      <c r="BE532" s="504"/>
      <c r="BF532" s="504"/>
      <c r="BG532" s="504"/>
      <c r="BH532" s="504"/>
      <c r="BI532" s="504"/>
      <c r="BJ532" s="504"/>
      <c r="BK532" s="504"/>
      <c r="BL532" s="504"/>
      <c r="BM532" s="504"/>
      <c r="BN532" s="504"/>
      <c r="BO532" s="504"/>
      <c r="BP532" s="504"/>
      <c r="BQ532" s="504"/>
      <c r="BR532" s="504"/>
      <c r="BS532" s="504"/>
      <c r="BT532" s="504"/>
      <c r="BU532" s="504"/>
      <c r="BV532" s="504"/>
      <c r="BW532" s="504"/>
      <c r="BX532" s="504"/>
      <c r="BY532" s="504"/>
      <c r="BZ532" s="504"/>
      <c r="CA532" s="504"/>
      <c r="CB532" s="504"/>
      <c r="CC532" s="44"/>
      <c r="CD532" s="207"/>
      <c r="CE532" s="207"/>
      <c r="CF532" s="207"/>
      <c r="CG532" s="207"/>
      <c r="CH532" s="207"/>
      <c r="CI532" s="207"/>
      <c r="CJ532" s="207"/>
      <c r="CK532" s="207"/>
      <c r="CL532" s="207"/>
    </row>
    <row r="533" spans="1:120" ht="14.25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  <c r="AR533" s="119"/>
      <c r="AS533" s="119"/>
      <c r="AT533" s="119"/>
      <c r="AU533" s="119"/>
      <c r="AV533" s="119"/>
      <c r="AW533" s="119"/>
      <c r="AX533" s="119"/>
      <c r="AY533" s="119"/>
      <c r="AZ533" s="119"/>
      <c r="BA533" s="119"/>
      <c r="BB533" s="119"/>
      <c r="BC533" s="119"/>
      <c r="BD533" s="119"/>
      <c r="BE533" s="119"/>
      <c r="BF533" s="119"/>
      <c r="BG533" s="119"/>
      <c r="BH533" s="119"/>
      <c r="BI533" s="119"/>
      <c r="BJ533" s="119"/>
      <c r="BK533" s="119"/>
      <c r="BL533" s="119"/>
      <c r="BM533" s="119"/>
      <c r="BN533" s="119"/>
      <c r="BO533" s="119"/>
      <c r="BP533" s="119"/>
      <c r="BQ533" s="119"/>
      <c r="BR533" s="119"/>
      <c r="BS533" s="119"/>
      <c r="BT533" s="119"/>
      <c r="BU533" s="119"/>
      <c r="BV533" s="119"/>
      <c r="BW533" s="119"/>
      <c r="BX533" s="119"/>
      <c r="BY533" s="119"/>
      <c r="BZ533" s="119"/>
      <c r="CA533" s="119"/>
      <c r="CB533" s="119"/>
      <c r="CC533" s="44"/>
      <c r="CD533" s="207"/>
      <c r="CE533" s="207"/>
      <c r="CF533" s="207"/>
      <c r="CG533" s="207"/>
      <c r="CH533" s="207"/>
      <c r="CI533" s="207"/>
      <c r="CJ533" s="207"/>
      <c r="CK533" s="207"/>
      <c r="CL533" s="207"/>
    </row>
    <row r="534" spans="1:120" ht="14.25">
      <c r="A534" s="120" t="s">
        <v>162</v>
      </c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504" t="s">
        <v>457</v>
      </c>
      <c r="T534" s="504"/>
      <c r="U534" s="504"/>
      <c r="V534" s="504"/>
      <c r="W534" s="504"/>
      <c r="X534" s="504"/>
      <c r="Y534" s="504"/>
      <c r="Z534" s="504"/>
      <c r="AA534" s="504"/>
      <c r="AB534" s="504"/>
      <c r="AC534" s="504"/>
      <c r="AD534" s="504"/>
      <c r="AE534" s="504"/>
      <c r="AF534" s="504"/>
      <c r="AG534" s="504"/>
      <c r="AH534" s="504"/>
      <c r="AI534" s="504"/>
      <c r="AJ534" s="504"/>
      <c r="AK534" s="504"/>
      <c r="AL534" s="504"/>
      <c r="AM534" s="504"/>
      <c r="AN534" s="504"/>
      <c r="AO534" s="504"/>
      <c r="AP534" s="504"/>
      <c r="AQ534" s="504"/>
      <c r="AR534" s="504"/>
      <c r="AS534" s="504"/>
      <c r="AT534" s="504"/>
      <c r="AU534" s="504"/>
      <c r="AV534" s="504"/>
      <c r="AW534" s="504"/>
      <c r="AX534" s="504"/>
      <c r="AY534" s="504"/>
      <c r="AZ534" s="504"/>
      <c r="BA534" s="504"/>
      <c r="BB534" s="504"/>
      <c r="BC534" s="504"/>
      <c r="BD534" s="504"/>
      <c r="BE534" s="504"/>
      <c r="BF534" s="504"/>
      <c r="BG534" s="504"/>
      <c r="BH534" s="504"/>
      <c r="BI534" s="504"/>
      <c r="BJ534" s="504"/>
      <c r="BK534" s="504"/>
      <c r="BL534" s="504"/>
      <c r="BM534" s="504"/>
      <c r="BN534" s="504"/>
      <c r="BO534" s="504"/>
      <c r="BP534" s="504"/>
      <c r="BQ534" s="504"/>
      <c r="BR534" s="504"/>
      <c r="BS534" s="504"/>
      <c r="BT534" s="504"/>
      <c r="BU534" s="504"/>
      <c r="BV534" s="504"/>
      <c r="BW534" s="504"/>
      <c r="BX534" s="504"/>
      <c r="BY534" s="504"/>
      <c r="BZ534" s="504"/>
      <c r="CA534" s="504"/>
      <c r="CB534" s="504"/>
      <c r="CC534" s="44"/>
      <c r="CD534" s="207"/>
      <c r="CE534" s="207"/>
      <c r="CF534" s="207"/>
      <c r="CG534" s="207"/>
      <c r="CH534" s="207"/>
      <c r="CI534" s="207"/>
      <c r="CJ534" s="207"/>
      <c r="CK534" s="207"/>
      <c r="CL534" s="207"/>
    </row>
    <row r="535" spans="1:120" ht="45" customHeight="1">
      <c r="A535" s="120" t="s">
        <v>164</v>
      </c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954" t="s">
        <v>554</v>
      </c>
      <c r="AI535" s="954"/>
      <c r="AJ535" s="954"/>
      <c r="AK535" s="954"/>
      <c r="AL535" s="954"/>
      <c r="AM535" s="954"/>
      <c r="AN535" s="954"/>
      <c r="AO535" s="954"/>
      <c r="AP535" s="954"/>
      <c r="AQ535" s="954"/>
      <c r="AR535" s="954"/>
      <c r="AS535" s="954"/>
      <c r="AT535" s="954"/>
      <c r="AU535" s="954"/>
      <c r="AV535" s="954"/>
      <c r="AW535" s="954"/>
      <c r="AX535" s="954"/>
      <c r="AY535" s="954"/>
      <c r="AZ535" s="954"/>
      <c r="BA535" s="954"/>
      <c r="BB535" s="954"/>
      <c r="BC535" s="954"/>
      <c r="BD535" s="954"/>
      <c r="BE535" s="954"/>
      <c r="BF535" s="954"/>
      <c r="BG535" s="954"/>
      <c r="BH535" s="954"/>
      <c r="BI535" s="954"/>
      <c r="BJ535" s="954"/>
      <c r="BK535" s="954"/>
      <c r="BL535" s="954"/>
      <c r="BM535" s="954"/>
      <c r="BN535" s="954"/>
      <c r="BO535" s="954"/>
      <c r="BP535" s="954"/>
      <c r="BQ535" s="954"/>
      <c r="BR535" s="954"/>
      <c r="BS535" s="954"/>
      <c r="BT535" s="954"/>
      <c r="BU535" s="954"/>
      <c r="BV535" s="954"/>
      <c r="BW535" s="954"/>
      <c r="BX535" s="954"/>
      <c r="BY535" s="954"/>
      <c r="BZ535" s="954"/>
      <c r="CA535" s="954"/>
      <c r="CB535" s="954"/>
      <c r="CC535" s="954"/>
      <c r="CD535" s="954"/>
      <c r="CE535" s="954"/>
      <c r="CF535" s="954"/>
      <c r="CG535" s="954"/>
      <c r="CH535" s="954"/>
      <c r="CI535" s="954"/>
      <c r="CJ535" s="954"/>
      <c r="CK535" s="954"/>
      <c r="CL535" s="954"/>
      <c r="CM535" s="954"/>
      <c r="CN535" s="954"/>
      <c r="CO535" s="954"/>
      <c r="CP535" s="954"/>
      <c r="CQ535" s="954"/>
      <c r="CR535" s="954"/>
      <c r="CS535" s="954"/>
      <c r="CT535" s="954"/>
      <c r="CU535" s="954"/>
      <c r="CV535" s="954"/>
      <c r="CW535" s="954"/>
      <c r="CX535" s="954"/>
      <c r="CY535" s="954"/>
      <c r="CZ535" s="954"/>
      <c r="DA535" s="954"/>
      <c r="DB535" s="954"/>
      <c r="DC535" s="954"/>
      <c r="DD535" s="954"/>
    </row>
    <row r="536" spans="1:120" ht="28.5" customHeight="1">
      <c r="A536" s="130" t="s">
        <v>555</v>
      </c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  <c r="AF536" s="130"/>
      <c r="AG536" s="130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  <c r="AV536" s="130"/>
      <c r="AW536" s="130"/>
      <c r="AX536" s="130"/>
      <c r="AY536" s="130"/>
      <c r="AZ536" s="130"/>
      <c r="BA536" s="130"/>
      <c r="BB536" s="130"/>
      <c r="BC536" s="130"/>
      <c r="BD536" s="130"/>
      <c r="BE536" s="130"/>
      <c r="BF536" s="130"/>
      <c r="BG536" s="130"/>
      <c r="BH536" s="130"/>
      <c r="BI536" s="130"/>
      <c r="BJ536" s="130"/>
      <c r="BK536" s="130"/>
      <c r="BL536" s="130"/>
      <c r="BM536" s="130"/>
      <c r="BN536" s="130"/>
      <c r="BO536" s="130"/>
      <c r="BP536" s="130"/>
      <c r="BQ536" s="130"/>
      <c r="BR536" s="130"/>
      <c r="BS536" s="130"/>
      <c r="BT536" s="130"/>
      <c r="BU536" s="130"/>
      <c r="BV536" s="130"/>
      <c r="BW536" s="130"/>
      <c r="BX536" s="130"/>
      <c r="BY536" s="130"/>
      <c r="BZ536" s="130"/>
      <c r="CA536" s="130"/>
      <c r="CB536" s="130"/>
      <c r="CC536" s="44"/>
      <c r="CD536" s="207"/>
      <c r="CE536" s="207"/>
      <c r="CF536" s="207"/>
      <c r="CG536" s="207"/>
      <c r="CH536" s="207"/>
      <c r="CI536" s="207"/>
      <c r="CJ536" s="207"/>
      <c r="CK536" s="207"/>
      <c r="CL536" s="207"/>
    </row>
    <row r="537" spans="1:120" ht="14.25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19"/>
      <c r="AP537" s="119"/>
      <c r="AQ537" s="119"/>
      <c r="AR537" s="119"/>
      <c r="AS537" s="119"/>
      <c r="AT537" s="119"/>
      <c r="AU537" s="119"/>
      <c r="AV537" s="119"/>
      <c r="AW537" s="119"/>
      <c r="AX537" s="119"/>
      <c r="AY537" s="119"/>
      <c r="AZ537" s="119"/>
      <c r="BA537" s="119"/>
      <c r="BB537" s="119"/>
      <c r="BC537" s="119"/>
      <c r="BD537" s="119"/>
      <c r="BE537" s="119"/>
      <c r="BF537" s="119"/>
      <c r="BG537" s="119"/>
      <c r="BH537" s="119"/>
      <c r="BI537" s="119"/>
      <c r="BJ537" s="119"/>
      <c r="BK537" s="119"/>
      <c r="BL537" s="119"/>
      <c r="BM537" s="119"/>
      <c r="BN537" s="119"/>
      <c r="BO537" s="119"/>
      <c r="BP537" s="119"/>
      <c r="BQ537" s="119"/>
      <c r="BR537" s="119"/>
      <c r="BS537" s="119"/>
      <c r="BT537" s="119"/>
      <c r="BU537" s="119"/>
      <c r="BV537" s="119"/>
      <c r="BW537" s="119"/>
      <c r="BX537" s="119"/>
      <c r="BY537" s="119"/>
      <c r="BZ537" s="119"/>
      <c r="CA537" s="119"/>
      <c r="CB537" s="119"/>
      <c r="CC537" s="44"/>
      <c r="CD537" s="207"/>
      <c r="CE537" s="207"/>
      <c r="CF537" s="207"/>
      <c r="CG537" s="207"/>
      <c r="CH537" s="207"/>
      <c r="CI537" s="207"/>
      <c r="CJ537" s="207"/>
      <c r="CK537" s="207"/>
      <c r="CL537" s="207"/>
    </row>
    <row r="538" spans="1:120" ht="14.25" customHeight="1">
      <c r="A538" s="370" t="s">
        <v>165</v>
      </c>
      <c r="B538" s="371"/>
      <c r="C538" s="371"/>
      <c r="D538" s="372"/>
      <c r="E538" s="370" t="s">
        <v>166</v>
      </c>
      <c r="F538" s="518"/>
      <c r="G538" s="518"/>
      <c r="H538" s="518"/>
      <c r="I538" s="518"/>
      <c r="J538" s="518"/>
      <c r="K538" s="518"/>
      <c r="L538" s="518"/>
      <c r="M538" s="518"/>
      <c r="N538" s="518"/>
      <c r="O538" s="518"/>
      <c r="P538" s="518"/>
      <c r="Q538" s="518"/>
      <c r="R538" s="518"/>
      <c r="S538" s="518"/>
      <c r="T538" s="518"/>
      <c r="U538" s="518"/>
      <c r="V538" s="518"/>
      <c r="W538" s="518"/>
      <c r="X538" s="518"/>
      <c r="Y538" s="518"/>
      <c r="Z538" s="518"/>
      <c r="AA538" s="518"/>
      <c r="AB538" s="518"/>
      <c r="AC538" s="518"/>
      <c r="AD538" s="518"/>
      <c r="AE538" s="518"/>
      <c r="AF538" s="518"/>
      <c r="AG538" s="518"/>
      <c r="AH538" s="518"/>
      <c r="AI538" s="519"/>
      <c r="AJ538" s="955" t="s">
        <v>177</v>
      </c>
      <c r="AK538" s="956"/>
      <c r="AL538" s="956"/>
      <c r="AM538" s="956"/>
      <c r="AN538" s="956"/>
      <c r="AO538" s="956"/>
      <c r="AP538" s="956"/>
      <c r="AQ538" s="956"/>
      <c r="AR538" s="956"/>
      <c r="AS538" s="956"/>
      <c r="AT538" s="956"/>
      <c r="AU538" s="956"/>
      <c r="AV538" s="956"/>
      <c r="AW538" s="956"/>
      <c r="AX538" s="956"/>
      <c r="AY538" s="956"/>
      <c r="AZ538" s="957"/>
      <c r="BA538" s="955" t="s">
        <v>301</v>
      </c>
      <c r="BB538" s="956"/>
      <c r="BC538" s="956"/>
      <c r="BD538" s="956"/>
      <c r="BE538" s="956"/>
      <c r="BF538" s="956"/>
      <c r="BG538" s="112"/>
      <c r="BH538" s="112"/>
      <c r="BI538" s="955" t="s">
        <v>205</v>
      </c>
      <c r="BJ538" s="956"/>
      <c r="BK538" s="956"/>
      <c r="BL538" s="956"/>
      <c r="BM538" s="956"/>
      <c r="BN538" s="956"/>
      <c r="BO538" s="956"/>
      <c r="BP538" s="956"/>
      <c r="BQ538" s="956"/>
      <c r="BR538" s="964"/>
      <c r="BS538" s="967" t="s">
        <v>302</v>
      </c>
      <c r="BT538" s="968"/>
      <c r="BU538" s="968"/>
      <c r="BV538" s="968"/>
      <c r="BW538" s="968"/>
      <c r="BX538" s="968"/>
      <c r="BY538" s="968"/>
      <c r="BZ538" s="968"/>
      <c r="CA538" s="968"/>
      <c r="CB538" s="968"/>
      <c r="CC538" s="968"/>
      <c r="CD538" s="968"/>
      <c r="CE538" s="968"/>
      <c r="CF538" s="968"/>
      <c r="CG538" s="968"/>
      <c r="CH538" s="968"/>
      <c r="CI538" s="968"/>
      <c r="CJ538" s="968"/>
      <c r="CK538" s="968"/>
      <c r="CL538" s="968"/>
      <c r="CM538" s="968"/>
      <c r="CN538" s="968"/>
      <c r="CO538" s="968"/>
      <c r="CP538" s="968"/>
      <c r="CQ538" s="968"/>
      <c r="CR538" s="968"/>
      <c r="CS538" s="968"/>
      <c r="CT538" s="968"/>
      <c r="CU538" s="968"/>
      <c r="CV538" s="968"/>
      <c r="CW538" s="968"/>
      <c r="CX538" s="968"/>
      <c r="CY538" s="968"/>
      <c r="CZ538" s="968"/>
      <c r="DA538" s="968"/>
      <c r="DB538" s="968"/>
      <c r="DC538" s="969"/>
    </row>
    <row r="539" spans="1:120" ht="12.75" customHeight="1">
      <c r="A539" s="373"/>
      <c r="B539" s="374"/>
      <c r="C539" s="374"/>
      <c r="D539" s="375"/>
      <c r="E539" s="520"/>
      <c r="F539" s="521"/>
      <c r="G539" s="521"/>
      <c r="H539" s="521"/>
      <c r="I539" s="521"/>
      <c r="J539" s="521"/>
      <c r="K539" s="521"/>
      <c r="L539" s="521"/>
      <c r="M539" s="521"/>
      <c r="N539" s="521"/>
      <c r="O539" s="521"/>
      <c r="P539" s="521"/>
      <c r="Q539" s="521"/>
      <c r="R539" s="521"/>
      <c r="S539" s="521"/>
      <c r="T539" s="521"/>
      <c r="U539" s="521"/>
      <c r="V539" s="521"/>
      <c r="W539" s="521"/>
      <c r="X539" s="521"/>
      <c r="Y539" s="521"/>
      <c r="Z539" s="521"/>
      <c r="AA539" s="521"/>
      <c r="AB539" s="521"/>
      <c r="AC539" s="521"/>
      <c r="AD539" s="521"/>
      <c r="AE539" s="521"/>
      <c r="AF539" s="521"/>
      <c r="AG539" s="521"/>
      <c r="AH539" s="521"/>
      <c r="AI539" s="522"/>
      <c r="AJ539" s="958"/>
      <c r="AK539" s="959"/>
      <c r="AL539" s="959"/>
      <c r="AM539" s="959"/>
      <c r="AN539" s="959"/>
      <c r="AO539" s="959"/>
      <c r="AP539" s="959"/>
      <c r="AQ539" s="959"/>
      <c r="AR539" s="959"/>
      <c r="AS539" s="959"/>
      <c r="AT539" s="959"/>
      <c r="AU539" s="959"/>
      <c r="AV539" s="959"/>
      <c r="AW539" s="959"/>
      <c r="AX539" s="959"/>
      <c r="AY539" s="959"/>
      <c r="AZ539" s="960"/>
      <c r="BA539" s="958"/>
      <c r="BB539" s="959"/>
      <c r="BC539" s="959"/>
      <c r="BD539" s="959"/>
      <c r="BE539" s="959"/>
      <c r="BF539" s="959"/>
      <c r="BG539" s="106"/>
      <c r="BH539" s="106"/>
      <c r="BI539" s="958"/>
      <c r="BJ539" s="959"/>
      <c r="BK539" s="959"/>
      <c r="BL539" s="959"/>
      <c r="BM539" s="959"/>
      <c r="BN539" s="959"/>
      <c r="BO539" s="959"/>
      <c r="BP539" s="959"/>
      <c r="BQ539" s="959"/>
      <c r="BR539" s="965"/>
      <c r="BS539" s="970" t="s">
        <v>276</v>
      </c>
      <c r="BT539" s="971"/>
      <c r="BU539" s="971"/>
      <c r="BV539" s="971"/>
      <c r="BW539" s="971"/>
      <c r="BX539" s="971"/>
      <c r="BY539" s="971"/>
      <c r="BZ539" s="971"/>
      <c r="CA539" s="971"/>
      <c r="CB539" s="972"/>
      <c r="CC539" s="533" t="s">
        <v>274</v>
      </c>
      <c r="CD539" s="979"/>
      <c r="CE539" s="979"/>
      <c r="CF539" s="979"/>
      <c r="CG539" s="979"/>
      <c r="CH539" s="979"/>
      <c r="CI539" s="979"/>
      <c r="CJ539" s="979"/>
      <c r="CK539" s="979"/>
      <c r="CL539" s="979"/>
      <c r="CM539" s="979"/>
      <c r="CN539" s="979"/>
      <c r="CO539" s="979"/>
      <c r="CP539" s="979"/>
      <c r="CQ539" s="979"/>
      <c r="CR539" s="979"/>
      <c r="CS539" s="979"/>
      <c r="CT539" s="979"/>
      <c r="CU539" s="979"/>
      <c r="CV539" s="979"/>
      <c r="CW539" s="979"/>
      <c r="CX539" s="979"/>
      <c r="CY539" s="979"/>
      <c r="CZ539" s="979"/>
      <c r="DA539" s="979"/>
      <c r="DB539" s="979"/>
      <c r="DC539" s="979"/>
    </row>
    <row r="540" spans="1:120" ht="15" customHeight="1">
      <c r="A540" s="373"/>
      <c r="B540" s="374"/>
      <c r="C540" s="374"/>
      <c r="D540" s="375"/>
      <c r="E540" s="520"/>
      <c r="F540" s="521"/>
      <c r="G540" s="521"/>
      <c r="H540" s="521"/>
      <c r="I540" s="521"/>
      <c r="J540" s="521"/>
      <c r="K540" s="521"/>
      <c r="L540" s="521"/>
      <c r="M540" s="521"/>
      <c r="N540" s="521"/>
      <c r="O540" s="521"/>
      <c r="P540" s="521"/>
      <c r="Q540" s="521"/>
      <c r="R540" s="521"/>
      <c r="S540" s="521"/>
      <c r="T540" s="521"/>
      <c r="U540" s="521"/>
      <c r="V540" s="521"/>
      <c r="W540" s="521"/>
      <c r="X540" s="521"/>
      <c r="Y540" s="521"/>
      <c r="Z540" s="521"/>
      <c r="AA540" s="521"/>
      <c r="AB540" s="521"/>
      <c r="AC540" s="521"/>
      <c r="AD540" s="521"/>
      <c r="AE540" s="521"/>
      <c r="AF540" s="521"/>
      <c r="AG540" s="521"/>
      <c r="AH540" s="521"/>
      <c r="AI540" s="522"/>
      <c r="AJ540" s="958"/>
      <c r="AK540" s="959"/>
      <c r="AL540" s="959"/>
      <c r="AM540" s="959"/>
      <c r="AN540" s="959"/>
      <c r="AO540" s="959"/>
      <c r="AP540" s="959"/>
      <c r="AQ540" s="959"/>
      <c r="AR540" s="959"/>
      <c r="AS540" s="959"/>
      <c r="AT540" s="959"/>
      <c r="AU540" s="959"/>
      <c r="AV540" s="959"/>
      <c r="AW540" s="959"/>
      <c r="AX540" s="959"/>
      <c r="AY540" s="959"/>
      <c r="AZ540" s="960"/>
      <c r="BA540" s="958"/>
      <c r="BB540" s="959"/>
      <c r="BC540" s="959"/>
      <c r="BD540" s="959"/>
      <c r="BE540" s="959"/>
      <c r="BF540" s="959"/>
      <c r="BG540" s="106"/>
      <c r="BH540" s="106"/>
      <c r="BI540" s="958"/>
      <c r="BJ540" s="959"/>
      <c r="BK540" s="959"/>
      <c r="BL540" s="959"/>
      <c r="BM540" s="959"/>
      <c r="BN540" s="959"/>
      <c r="BO540" s="959"/>
      <c r="BP540" s="959"/>
      <c r="BQ540" s="959"/>
      <c r="BR540" s="965"/>
      <c r="BS540" s="973"/>
      <c r="BT540" s="974"/>
      <c r="BU540" s="974"/>
      <c r="BV540" s="974"/>
      <c r="BW540" s="974"/>
      <c r="BX540" s="974"/>
      <c r="BY540" s="974"/>
      <c r="BZ540" s="974"/>
      <c r="CA540" s="974"/>
      <c r="CB540" s="975"/>
      <c r="CC540" s="533" t="s">
        <v>485</v>
      </c>
      <c r="CD540" s="979"/>
      <c r="CE540" s="979"/>
      <c r="CF540" s="979"/>
      <c r="CG540" s="979"/>
      <c r="CH540" s="979"/>
      <c r="CI540" s="979"/>
      <c r="CJ540" s="979"/>
      <c r="CK540" s="979"/>
      <c r="CL540" s="979"/>
      <c r="CM540" s="979"/>
      <c r="CN540" s="979"/>
      <c r="CO540" s="979"/>
      <c r="CP540" s="979"/>
      <c r="CQ540" s="533" t="s">
        <v>518</v>
      </c>
      <c r="CR540" s="979"/>
      <c r="CS540" s="979"/>
      <c r="CT540" s="979"/>
      <c r="CU540" s="979"/>
      <c r="CV540" s="979"/>
      <c r="CW540" s="979"/>
      <c r="CX540" s="979"/>
      <c r="CY540" s="979"/>
      <c r="CZ540" s="979"/>
      <c r="DA540" s="979"/>
      <c r="DB540" s="979"/>
      <c r="DC540" s="979"/>
    </row>
    <row r="541" spans="1:120" ht="12.75" customHeight="1">
      <c r="A541" s="376"/>
      <c r="B541" s="377"/>
      <c r="C541" s="377"/>
      <c r="D541" s="378"/>
      <c r="E541" s="523"/>
      <c r="F541" s="524"/>
      <c r="G541" s="524"/>
      <c r="H541" s="524"/>
      <c r="I541" s="524"/>
      <c r="J541" s="524"/>
      <c r="K541" s="524"/>
      <c r="L541" s="524"/>
      <c r="M541" s="524"/>
      <c r="N541" s="524"/>
      <c r="O541" s="524"/>
      <c r="P541" s="524"/>
      <c r="Q541" s="524"/>
      <c r="R541" s="524"/>
      <c r="S541" s="524"/>
      <c r="T541" s="524"/>
      <c r="U541" s="524"/>
      <c r="V541" s="524"/>
      <c r="W541" s="524"/>
      <c r="X541" s="524"/>
      <c r="Y541" s="524"/>
      <c r="Z541" s="524"/>
      <c r="AA541" s="524"/>
      <c r="AB541" s="524"/>
      <c r="AC541" s="524"/>
      <c r="AD541" s="524"/>
      <c r="AE541" s="524"/>
      <c r="AF541" s="524"/>
      <c r="AG541" s="524"/>
      <c r="AH541" s="524"/>
      <c r="AI541" s="525"/>
      <c r="AJ541" s="961"/>
      <c r="AK541" s="962"/>
      <c r="AL541" s="962"/>
      <c r="AM541" s="962"/>
      <c r="AN541" s="962"/>
      <c r="AO541" s="962"/>
      <c r="AP541" s="962"/>
      <c r="AQ541" s="962"/>
      <c r="AR541" s="962"/>
      <c r="AS541" s="962"/>
      <c r="AT541" s="962"/>
      <c r="AU541" s="962"/>
      <c r="AV541" s="962"/>
      <c r="AW541" s="962"/>
      <c r="AX541" s="962"/>
      <c r="AY541" s="962"/>
      <c r="AZ541" s="963"/>
      <c r="BA541" s="961"/>
      <c r="BB541" s="962"/>
      <c r="BC541" s="962"/>
      <c r="BD541" s="962"/>
      <c r="BE541" s="962"/>
      <c r="BF541" s="962"/>
      <c r="BG541" s="106"/>
      <c r="BH541" s="106"/>
      <c r="BI541" s="961"/>
      <c r="BJ541" s="962"/>
      <c r="BK541" s="962"/>
      <c r="BL541" s="962"/>
      <c r="BM541" s="962"/>
      <c r="BN541" s="962"/>
      <c r="BO541" s="962"/>
      <c r="BP541" s="962"/>
      <c r="BQ541" s="962"/>
      <c r="BR541" s="966"/>
      <c r="BS541" s="976"/>
      <c r="BT541" s="977"/>
      <c r="BU541" s="977"/>
      <c r="BV541" s="977"/>
      <c r="BW541" s="977"/>
      <c r="BX541" s="977"/>
      <c r="BY541" s="977"/>
      <c r="BZ541" s="977"/>
      <c r="CA541" s="977"/>
      <c r="CB541" s="978"/>
      <c r="CC541" s="979"/>
      <c r="CD541" s="979"/>
      <c r="CE541" s="979"/>
      <c r="CF541" s="979"/>
      <c r="CG541" s="979"/>
      <c r="CH541" s="979"/>
      <c r="CI541" s="979"/>
      <c r="CJ541" s="979"/>
      <c r="CK541" s="979"/>
      <c r="CL541" s="979"/>
      <c r="CM541" s="979"/>
      <c r="CN541" s="979"/>
      <c r="CO541" s="979"/>
      <c r="CP541" s="979"/>
      <c r="CQ541" s="979"/>
      <c r="CR541" s="979"/>
      <c r="CS541" s="979"/>
      <c r="CT541" s="979"/>
      <c r="CU541" s="979"/>
      <c r="CV541" s="979"/>
      <c r="CW541" s="979"/>
      <c r="CX541" s="979"/>
      <c r="CY541" s="979"/>
      <c r="CZ541" s="979"/>
      <c r="DA541" s="979"/>
      <c r="DB541" s="979"/>
      <c r="DC541" s="979"/>
    </row>
    <row r="542" spans="1:120" ht="15" customHeight="1">
      <c r="A542" s="980">
        <v>1</v>
      </c>
      <c r="B542" s="981"/>
      <c r="C542" s="981"/>
      <c r="D542" s="982"/>
      <c r="E542" s="738">
        <v>2</v>
      </c>
      <c r="F542" s="983"/>
      <c r="G542" s="983"/>
      <c r="H542" s="983"/>
      <c r="I542" s="983"/>
      <c r="J542" s="983"/>
      <c r="K542" s="983"/>
      <c r="L542" s="983"/>
      <c r="M542" s="983"/>
      <c r="N542" s="983"/>
      <c r="O542" s="983"/>
      <c r="P542" s="983"/>
      <c r="Q542" s="983"/>
      <c r="R542" s="983"/>
      <c r="S542" s="983"/>
      <c r="T542" s="983"/>
      <c r="U542" s="983"/>
      <c r="V542" s="983"/>
      <c r="W542" s="983"/>
      <c r="X542" s="983"/>
      <c r="Y542" s="983"/>
      <c r="Z542" s="983"/>
      <c r="AA542" s="983"/>
      <c r="AB542" s="983"/>
      <c r="AC542" s="983"/>
      <c r="AD542" s="983"/>
      <c r="AE542" s="983"/>
      <c r="AF542" s="983"/>
      <c r="AG542" s="983"/>
      <c r="AH542" s="983"/>
      <c r="AI542" s="984"/>
      <c r="AJ542" s="738">
        <v>4</v>
      </c>
      <c r="AK542" s="983"/>
      <c r="AL542" s="983"/>
      <c r="AM542" s="983"/>
      <c r="AN542" s="983"/>
      <c r="AO542" s="983"/>
      <c r="AP542" s="983"/>
      <c r="AQ542" s="983"/>
      <c r="AR542" s="983"/>
      <c r="AS542" s="983"/>
      <c r="AT542" s="983"/>
      <c r="AU542" s="983"/>
      <c r="AV542" s="983"/>
      <c r="AW542" s="983"/>
      <c r="AX542" s="983"/>
      <c r="AY542" s="983"/>
      <c r="AZ542" s="984"/>
      <c r="BA542" s="739">
        <v>6</v>
      </c>
      <c r="BB542" s="983"/>
      <c r="BC542" s="983"/>
      <c r="BD542" s="983"/>
      <c r="BE542" s="983"/>
      <c r="BF542" s="984"/>
      <c r="BG542" s="248"/>
      <c r="BH542" s="248"/>
      <c r="BI542" s="738">
        <v>7</v>
      </c>
      <c r="BJ542" s="983"/>
      <c r="BK542" s="983"/>
      <c r="BL542" s="983"/>
      <c r="BM542" s="983"/>
      <c r="BN542" s="983"/>
      <c r="BO542" s="983"/>
      <c r="BP542" s="983"/>
      <c r="BQ542" s="983"/>
      <c r="BR542" s="984"/>
      <c r="BS542" s="985">
        <v>8</v>
      </c>
      <c r="BT542" s="986"/>
      <c r="BU542" s="986"/>
      <c r="BV542" s="986"/>
      <c r="BW542" s="986"/>
      <c r="BX542" s="986"/>
      <c r="BY542" s="986"/>
      <c r="BZ542" s="986"/>
      <c r="CA542" s="986"/>
      <c r="CB542" s="987"/>
      <c r="CC542" s="533">
        <v>9</v>
      </c>
      <c r="CD542" s="988"/>
      <c r="CE542" s="988"/>
      <c r="CF542" s="988"/>
      <c r="CG542" s="988"/>
      <c r="CH542" s="988"/>
      <c r="CI542" s="988"/>
      <c r="CJ542" s="988"/>
      <c r="CK542" s="988"/>
      <c r="CL542" s="988"/>
      <c r="CM542" s="988"/>
      <c r="CN542" s="988"/>
      <c r="CO542" s="988"/>
      <c r="CP542" s="988"/>
      <c r="CQ542" s="533">
        <v>10</v>
      </c>
      <c r="CR542" s="988"/>
      <c r="CS542" s="988"/>
      <c r="CT542" s="988"/>
      <c r="CU542" s="988"/>
      <c r="CV542" s="988"/>
      <c r="CW542" s="988"/>
      <c r="CX542" s="988"/>
      <c r="CY542" s="988"/>
      <c r="CZ542" s="988"/>
      <c r="DA542" s="988"/>
      <c r="DB542" s="988"/>
      <c r="DC542" s="988"/>
    </row>
    <row r="543" spans="1:120" ht="15" customHeight="1">
      <c r="A543" s="824" t="s">
        <v>197</v>
      </c>
      <c r="B543" s="824"/>
      <c r="C543" s="824"/>
      <c r="D543" s="824"/>
      <c r="E543" s="384" t="s">
        <v>326</v>
      </c>
      <c r="F543" s="670"/>
      <c r="G543" s="670"/>
      <c r="H543" s="670"/>
      <c r="I543" s="670"/>
      <c r="J543" s="670"/>
      <c r="K543" s="670"/>
      <c r="L543" s="670"/>
      <c r="M543" s="670"/>
      <c r="N543" s="670"/>
      <c r="O543" s="670"/>
      <c r="P543" s="670"/>
      <c r="Q543" s="670"/>
      <c r="R543" s="670"/>
      <c r="S543" s="670"/>
      <c r="T543" s="670"/>
      <c r="U543" s="670"/>
      <c r="V543" s="670"/>
      <c r="W543" s="670"/>
      <c r="X543" s="670"/>
      <c r="Y543" s="670"/>
      <c r="Z543" s="670"/>
      <c r="AA543" s="670"/>
      <c r="AB543" s="670"/>
      <c r="AC543" s="670"/>
      <c r="AD543" s="670"/>
      <c r="AE543" s="670"/>
      <c r="AF543" s="670"/>
      <c r="AG543" s="670"/>
      <c r="AH543" s="670"/>
      <c r="AI543" s="670"/>
      <c r="AJ543" s="824"/>
      <c r="AK543" s="951"/>
      <c r="AL543" s="951"/>
      <c r="AM543" s="951"/>
      <c r="AN543" s="951"/>
      <c r="AO543" s="951"/>
      <c r="AP543" s="951"/>
      <c r="AQ543" s="951"/>
      <c r="AR543" s="951"/>
      <c r="AS543" s="951"/>
      <c r="AT543" s="951"/>
      <c r="AU543" s="951"/>
      <c r="AV543" s="951"/>
      <c r="AW543" s="951"/>
      <c r="AX543" s="951"/>
      <c r="AY543" s="951"/>
      <c r="AZ543" s="951"/>
      <c r="BA543" s="824"/>
      <c r="BB543" s="951"/>
      <c r="BC543" s="951"/>
      <c r="BD543" s="951"/>
      <c r="BE543" s="951"/>
      <c r="BF543" s="951"/>
      <c r="BG543" s="249"/>
      <c r="BH543" s="249"/>
      <c r="BI543" s="824"/>
      <c r="BJ543" s="951"/>
      <c r="BK543" s="951"/>
      <c r="BL543" s="951"/>
      <c r="BM543" s="951"/>
      <c r="BN543" s="951"/>
      <c r="BO543" s="951"/>
      <c r="BP543" s="951"/>
      <c r="BQ543" s="951"/>
      <c r="BR543" s="951"/>
      <c r="BS543" s="395">
        <v>2472245</v>
      </c>
      <c r="BT543" s="952"/>
      <c r="BU543" s="952"/>
      <c r="BV543" s="952"/>
      <c r="BW543" s="952"/>
      <c r="BX543" s="952"/>
      <c r="BY543" s="952"/>
      <c r="BZ543" s="952"/>
      <c r="CA543" s="952"/>
      <c r="CB543" s="952"/>
      <c r="CC543" s="407">
        <v>0</v>
      </c>
      <c r="CD543" s="952"/>
      <c r="CE543" s="952"/>
      <c r="CF543" s="952"/>
      <c r="CG543" s="952"/>
      <c r="CH543" s="952"/>
      <c r="CI543" s="952"/>
      <c r="CJ543" s="952"/>
      <c r="CK543" s="952"/>
      <c r="CL543" s="952"/>
      <c r="CM543" s="952"/>
      <c r="CN543" s="952"/>
      <c r="CO543" s="952"/>
      <c r="CP543" s="952"/>
      <c r="CQ543" s="407">
        <v>0</v>
      </c>
      <c r="CR543" s="952"/>
      <c r="CS543" s="952"/>
      <c r="CT543" s="952"/>
      <c r="CU543" s="952"/>
      <c r="CV543" s="952"/>
      <c r="CW543" s="952"/>
      <c r="CX543" s="952"/>
      <c r="CY543" s="952"/>
      <c r="CZ543" s="952"/>
      <c r="DA543" s="952"/>
      <c r="DB543" s="952"/>
      <c r="DC543" s="952"/>
    </row>
    <row r="544" spans="1:120" ht="15" customHeight="1">
      <c r="A544" s="824"/>
      <c r="B544" s="824"/>
      <c r="C544" s="824"/>
      <c r="D544" s="824"/>
      <c r="E544" s="900" t="s">
        <v>168</v>
      </c>
      <c r="F544" s="953"/>
      <c r="G544" s="953"/>
      <c r="H544" s="953"/>
      <c r="I544" s="953"/>
      <c r="J544" s="953"/>
      <c r="K544" s="953"/>
      <c r="L544" s="953"/>
      <c r="M544" s="953"/>
      <c r="N544" s="953"/>
      <c r="O544" s="953"/>
      <c r="P544" s="953"/>
      <c r="Q544" s="953"/>
      <c r="R544" s="953"/>
      <c r="S544" s="953"/>
      <c r="T544" s="953"/>
      <c r="U544" s="953"/>
      <c r="V544" s="953"/>
      <c r="W544" s="953"/>
      <c r="X544" s="953"/>
      <c r="Y544" s="953"/>
      <c r="Z544" s="953"/>
      <c r="AA544" s="953"/>
      <c r="AB544" s="953"/>
      <c r="AC544" s="953"/>
      <c r="AD544" s="953"/>
      <c r="AE544" s="953"/>
      <c r="AF544" s="953"/>
      <c r="AG544" s="953"/>
      <c r="AH544" s="953"/>
      <c r="AI544" s="953"/>
      <c r="AJ544" s="824" t="s">
        <v>5</v>
      </c>
      <c r="AK544" s="951"/>
      <c r="AL544" s="951"/>
      <c r="AM544" s="951"/>
      <c r="AN544" s="951"/>
      <c r="AO544" s="951"/>
      <c r="AP544" s="951"/>
      <c r="AQ544" s="951"/>
      <c r="AR544" s="951"/>
      <c r="AS544" s="951"/>
      <c r="AT544" s="951"/>
      <c r="AU544" s="951" t="s">
        <v>5</v>
      </c>
      <c r="AV544" s="951"/>
      <c r="AW544" s="951"/>
      <c r="AX544" s="951"/>
      <c r="AY544" s="951"/>
      <c r="AZ544" s="951"/>
      <c r="BA544" s="824"/>
      <c r="BB544" s="951"/>
      <c r="BC544" s="951"/>
      <c r="BD544" s="951"/>
      <c r="BE544" s="951"/>
      <c r="BF544" s="951"/>
      <c r="BG544" s="249"/>
      <c r="BH544" s="249"/>
      <c r="BI544" s="824"/>
      <c r="BJ544" s="951"/>
      <c r="BK544" s="951"/>
      <c r="BL544" s="951"/>
      <c r="BM544" s="951"/>
      <c r="BN544" s="951"/>
      <c r="BO544" s="951"/>
      <c r="BP544" s="951">
        <f>BP543</f>
        <v>0</v>
      </c>
      <c r="BQ544" s="951"/>
      <c r="BR544" s="951"/>
      <c r="BS544" s="401">
        <f>BS543</f>
        <v>2472245</v>
      </c>
      <c r="BT544" s="642"/>
      <c r="BU544" s="642"/>
      <c r="BV544" s="642"/>
      <c r="BW544" s="642"/>
      <c r="BX544" s="642"/>
      <c r="BY544" s="642"/>
      <c r="BZ544" s="642"/>
      <c r="CA544" s="642"/>
      <c r="CB544" s="642"/>
      <c r="CC544" s="414">
        <f>SUM(CC543)</f>
        <v>0</v>
      </c>
      <c r="CD544" s="642"/>
      <c r="CE544" s="642"/>
      <c r="CF544" s="642"/>
      <c r="CG544" s="642"/>
      <c r="CH544" s="642"/>
      <c r="CI544" s="642"/>
      <c r="CJ544" s="642"/>
      <c r="CK544" s="642"/>
      <c r="CL544" s="642"/>
      <c r="CM544" s="642"/>
      <c r="CN544" s="642"/>
      <c r="CO544" s="642"/>
      <c r="CP544" s="642"/>
      <c r="CQ544" s="414">
        <f>CQ543</f>
        <v>0</v>
      </c>
      <c r="CR544" s="642"/>
      <c r="CS544" s="642"/>
      <c r="CT544" s="642"/>
      <c r="CU544" s="642"/>
      <c r="CV544" s="642"/>
      <c r="CW544" s="642"/>
      <c r="CX544" s="642"/>
      <c r="CY544" s="642"/>
      <c r="CZ544" s="642"/>
      <c r="DA544" s="642"/>
      <c r="DB544" s="642"/>
      <c r="DC544" s="642"/>
    </row>
    <row r="545" spans="1:108" ht="15" customHeight="1">
      <c r="A545" s="193"/>
      <c r="B545" s="193"/>
      <c r="C545" s="193"/>
      <c r="D545" s="193"/>
      <c r="E545" s="194"/>
      <c r="F545" s="250"/>
      <c r="G545" s="250"/>
      <c r="H545" s="250"/>
      <c r="I545" s="250"/>
      <c r="J545" s="250"/>
      <c r="K545" s="250"/>
      <c r="L545" s="250"/>
      <c r="M545" s="250"/>
      <c r="N545" s="250"/>
      <c r="O545" s="250"/>
      <c r="P545" s="250"/>
      <c r="Q545" s="250"/>
      <c r="R545" s="250"/>
      <c r="S545" s="250"/>
      <c r="T545" s="250"/>
      <c r="U545" s="250"/>
      <c r="V545" s="250"/>
      <c r="W545" s="250"/>
      <c r="X545" s="250"/>
      <c r="Y545" s="250"/>
      <c r="Z545" s="250"/>
      <c r="AA545" s="250"/>
      <c r="AB545" s="250"/>
      <c r="AC545" s="250"/>
      <c r="AD545" s="250"/>
      <c r="AE545" s="250"/>
      <c r="AF545" s="250"/>
      <c r="AG545" s="250"/>
      <c r="AH545" s="250"/>
      <c r="AI545" s="250"/>
      <c r="AJ545" s="193"/>
      <c r="AK545" s="251"/>
      <c r="AL545" s="251"/>
      <c r="AM545" s="251"/>
      <c r="AN545" s="251"/>
      <c r="AO545" s="251"/>
      <c r="AP545" s="251"/>
      <c r="AQ545" s="251"/>
      <c r="AR545" s="251"/>
      <c r="AS545" s="251"/>
      <c r="AT545" s="251"/>
      <c r="AU545" s="251"/>
      <c r="AV545" s="251"/>
      <c r="AW545" s="251"/>
      <c r="AX545" s="251"/>
      <c r="AY545" s="251"/>
      <c r="AZ545" s="251"/>
      <c r="BA545" s="193"/>
      <c r="BB545" s="251"/>
      <c r="BC545" s="251"/>
      <c r="BD545" s="251"/>
      <c r="BE545" s="251"/>
      <c r="BF545" s="251"/>
      <c r="BG545" s="251"/>
      <c r="BH545" s="251"/>
      <c r="BI545" s="193"/>
      <c r="BJ545" s="251"/>
      <c r="BK545" s="251"/>
      <c r="BL545" s="251"/>
      <c r="BM545" s="251"/>
      <c r="BN545" s="251"/>
      <c r="BO545" s="251"/>
      <c r="BP545" s="251"/>
      <c r="BQ545" s="251"/>
      <c r="BR545" s="251"/>
      <c r="BS545" s="210"/>
      <c r="BT545" s="252"/>
      <c r="BU545" s="252"/>
      <c r="BV545" s="252"/>
      <c r="BW545" s="252"/>
      <c r="BX545" s="252"/>
      <c r="BY545" s="252"/>
      <c r="BZ545" s="252"/>
      <c r="CA545" s="252"/>
      <c r="CB545" s="252"/>
      <c r="CC545" s="96"/>
      <c r="CD545" s="252"/>
      <c r="CE545" s="252"/>
      <c r="CF545" s="252"/>
      <c r="CG545" s="252"/>
      <c r="CH545" s="252"/>
      <c r="CI545" s="252"/>
      <c r="CJ545" s="252"/>
      <c r="CK545" s="252"/>
      <c r="CL545" s="252"/>
      <c r="CM545" s="252"/>
      <c r="CN545" s="252"/>
      <c r="CO545" s="252"/>
      <c r="CP545" s="252"/>
      <c r="CQ545" s="96"/>
      <c r="CR545" s="252"/>
      <c r="CS545" s="252"/>
      <c r="CT545" s="252"/>
      <c r="CU545" s="252"/>
      <c r="CV545" s="252"/>
      <c r="CW545" s="252"/>
      <c r="CX545" s="252"/>
      <c r="CY545" s="252"/>
      <c r="CZ545" s="252"/>
      <c r="DA545" s="252"/>
      <c r="DB545" s="252"/>
      <c r="DC545" s="252"/>
    </row>
    <row r="546" spans="1:108" ht="14.25">
      <c r="A546" s="503" t="s">
        <v>161</v>
      </c>
      <c r="B546" s="503"/>
      <c r="C546" s="503"/>
      <c r="D546" s="503"/>
      <c r="E546" s="503"/>
      <c r="F546" s="503"/>
      <c r="G546" s="503"/>
      <c r="H546" s="503"/>
      <c r="I546" s="503"/>
      <c r="J546" s="503"/>
      <c r="K546" s="503"/>
      <c r="L546" s="503"/>
      <c r="M546" s="503"/>
      <c r="N546" s="503"/>
      <c r="O546" s="503"/>
      <c r="P546" s="503"/>
      <c r="Q546" s="503"/>
      <c r="R546" s="503"/>
      <c r="S546" s="503"/>
      <c r="T546" s="503"/>
      <c r="U546" s="503"/>
      <c r="V546" s="503"/>
      <c r="W546" s="503"/>
      <c r="X546" s="503"/>
      <c r="Y546" s="503"/>
      <c r="Z546" s="503"/>
      <c r="AA546" s="503"/>
      <c r="AB546" s="503"/>
      <c r="AC546" s="503"/>
      <c r="AD546" s="503"/>
      <c r="AE546" s="504" t="s">
        <v>556</v>
      </c>
      <c r="AF546" s="504"/>
      <c r="AG546" s="504"/>
      <c r="AH546" s="504"/>
      <c r="AI546" s="504"/>
      <c r="AJ546" s="504"/>
      <c r="AK546" s="504"/>
      <c r="AL546" s="504"/>
      <c r="AM546" s="504"/>
      <c r="AN546" s="504"/>
      <c r="AO546" s="504"/>
      <c r="AP546" s="504"/>
      <c r="AQ546" s="504"/>
      <c r="AR546" s="504"/>
      <c r="AS546" s="504"/>
      <c r="AT546" s="504"/>
      <c r="AU546" s="504"/>
      <c r="AV546" s="504"/>
      <c r="AW546" s="504"/>
      <c r="AX546" s="504"/>
      <c r="AY546" s="504"/>
      <c r="AZ546" s="504"/>
      <c r="BA546" s="504"/>
      <c r="BB546" s="504"/>
      <c r="BC546" s="504"/>
      <c r="BD546" s="504"/>
      <c r="BE546" s="504"/>
      <c r="BF546" s="504"/>
      <c r="BG546" s="504"/>
      <c r="BH546" s="504"/>
      <c r="BI546" s="504"/>
      <c r="BJ546" s="504"/>
      <c r="BK546" s="504"/>
      <c r="BL546" s="504"/>
      <c r="BM546" s="504"/>
      <c r="BN546" s="504"/>
      <c r="BO546" s="504"/>
      <c r="BP546" s="504"/>
      <c r="BQ546" s="504"/>
      <c r="BR546" s="504"/>
      <c r="BS546" s="504"/>
      <c r="BT546" s="504"/>
      <c r="BU546" s="504"/>
      <c r="BV546" s="504"/>
      <c r="BW546" s="504"/>
      <c r="BX546" s="504"/>
      <c r="BY546" s="504"/>
      <c r="BZ546" s="504"/>
      <c r="CA546" s="504"/>
      <c r="CB546" s="504"/>
      <c r="CC546" s="44"/>
      <c r="CD546" s="207"/>
      <c r="CE546" s="207"/>
      <c r="CF546" s="207"/>
      <c r="CG546" s="207"/>
      <c r="CH546" s="207"/>
      <c r="CI546" s="207"/>
      <c r="CJ546" s="207"/>
      <c r="CK546" s="207"/>
      <c r="CL546" s="207"/>
    </row>
    <row r="547" spans="1:108" ht="14.25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19"/>
      <c r="AP547" s="119"/>
      <c r="AQ547" s="119"/>
      <c r="AR547" s="119"/>
      <c r="AS547" s="119"/>
      <c r="AT547" s="119"/>
      <c r="AU547" s="119"/>
      <c r="AV547" s="119"/>
      <c r="AW547" s="119"/>
      <c r="AX547" s="119"/>
      <c r="AY547" s="119"/>
      <c r="AZ547" s="119"/>
      <c r="BA547" s="119"/>
      <c r="BB547" s="119"/>
      <c r="BC547" s="119"/>
      <c r="BD547" s="119"/>
      <c r="BE547" s="119"/>
      <c r="BF547" s="119"/>
      <c r="BG547" s="119"/>
      <c r="BH547" s="119"/>
      <c r="BI547" s="119"/>
      <c r="BJ547" s="119"/>
      <c r="BK547" s="119"/>
      <c r="BL547" s="119"/>
      <c r="BM547" s="119"/>
      <c r="BN547" s="119"/>
      <c r="BO547" s="119"/>
      <c r="BP547" s="119"/>
      <c r="BQ547" s="119"/>
      <c r="BR547" s="119"/>
      <c r="BS547" s="119"/>
      <c r="BT547" s="119"/>
      <c r="BU547" s="119"/>
      <c r="BV547" s="119"/>
      <c r="BW547" s="119"/>
      <c r="BX547" s="119"/>
      <c r="BY547" s="119"/>
      <c r="BZ547" s="119"/>
      <c r="CA547" s="119"/>
      <c r="CB547" s="119"/>
      <c r="CC547" s="44"/>
      <c r="CD547" s="207"/>
      <c r="CE547" s="207"/>
      <c r="CF547" s="207"/>
      <c r="CG547" s="207"/>
      <c r="CH547" s="207"/>
      <c r="CI547" s="207"/>
      <c r="CJ547" s="207"/>
      <c r="CK547" s="207"/>
      <c r="CL547" s="207"/>
    </row>
    <row r="548" spans="1:108" ht="14.25">
      <c r="A548" s="120" t="s">
        <v>162</v>
      </c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504" t="s">
        <v>457</v>
      </c>
      <c r="T548" s="504"/>
      <c r="U548" s="504"/>
      <c r="V548" s="504"/>
      <c r="W548" s="504"/>
      <c r="X548" s="504"/>
      <c r="Y548" s="504"/>
      <c r="Z548" s="504"/>
      <c r="AA548" s="504"/>
      <c r="AB548" s="504"/>
      <c r="AC548" s="504"/>
      <c r="AD548" s="504"/>
      <c r="AE548" s="504"/>
      <c r="AF548" s="504"/>
      <c r="AG548" s="504"/>
      <c r="AH548" s="504"/>
      <c r="AI548" s="504"/>
      <c r="AJ548" s="504"/>
      <c r="AK548" s="504"/>
      <c r="AL548" s="504"/>
      <c r="AM548" s="504"/>
      <c r="AN548" s="504"/>
      <c r="AO548" s="504"/>
      <c r="AP548" s="504"/>
      <c r="AQ548" s="504"/>
      <c r="AR548" s="504"/>
      <c r="AS548" s="504"/>
      <c r="AT548" s="504"/>
      <c r="AU548" s="504"/>
      <c r="AV548" s="504"/>
      <c r="AW548" s="504"/>
      <c r="AX548" s="504"/>
      <c r="AY548" s="504"/>
      <c r="AZ548" s="504"/>
      <c r="BA548" s="504"/>
      <c r="BB548" s="504"/>
      <c r="BC548" s="504"/>
      <c r="BD548" s="504"/>
      <c r="BE548" s="504"/>
      <c r="BF548" s="504"/>
      <c r="BG548" s="504"/>
      <c r="BH548" s="504"/>
      <c r="BI548" s="504"/>
      <c r="BJ548" s="504"/>
      <c r="BK548" s="504"/>
      <c r="BL548" s="504"/>
      <c r="BM548" s="504"/>
      <c r="BN548" s="504"/>
      <c r="BO548" s="504"/>
      <c r="BP548" s="504"/>
      <c r="BQ548" s="504"/>
      <c r="BR548" s="504"/>
      <c r="BS548" s="504"/>
      <c r="BT548" s="504"/>
      <c r="BU548" s="504"/>
      <c r="BV548" s="504"/>
      <c r="BW548" s="504"/>
      <c r="BX548" s="504"/>
      <c r="BY548" s="504"/>
      <c r="BZ548" s="504"/>
      <c r="CA548" s="504"/>
      <c r="CB548" s="504"/>
      <c r="CC548" s="44"/>
      <c r="CD548" s="207"/>
      <c r="CE548" s="207"/>
      <c r="CF548" s="207"/>
      <c r="CG548" s="207"/>
      <c r="CH548" s="207"/>
      <c r="CI548" s="207"/>
      <c r="CJ548" s="207"/>
      <c r="CK548" s="207"/>
      <c r="CL548" s="207"/>
    </row>
    <row r="549" spans="1:108" ht="45" customHeight="1">
      <c r="A549" s="120" t="s">
        <v>164</v>
      </c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954" t="s">
        <v>554</v>
      </c>
      <c r="AI549" s="954"/>
      <c r="AJ549" s="954"/>
      <c r="AK549" s="954"/>
      <c r="AL549" s="954"/>
      <c r="AM549" s="954"/>
      <c r="AN549" s="954"/>
      <c r="AO549" s="954"/>
      <c r="AP549" s="954"/>
      <c r="AQ549" s="954"/>
      <c r="AR549" s="954"/>
      <c r="AS549" s="954"/>
      <c r="AT549" s="954"/>
      <c r="AU549" s="954"/>
      <c r="AV549" s="954"/>
      <c r="AW549" s="954"/>
      <c r="AX549" s="954"/>
      <c r="AY549" s="954"/>
      <c r="AZ549" s="954"/>
      <c r="BA549" s="954"/>
      <c r="BB549" s="954"/>
      <c r="BC549" s="954"/>
      <c r="BD549" s="954"/>
      <c r="BE549" s="954"/>
      <c r="BF549" s="954"/>
      <c r="BG549" s="954"/>
      <c r="BH549" s="954"/>
      <c r="BI549" s="954"/>
      <c r="BJ549" s="954"/>
      <c r="BK549" s="954"/>
      <c r="BL549" s="954"/>
      <c r="BM549" s="954"/>
      <c r="BN549" s="954"/>
      <c r="BO549" s="954"/>
      <c r="BP549" s="954"/>
      <c r="BQ549" s="954"/>
      <c r="BR549" s="954"/>
      <c r="BS549" s="954"/>
      <c r="BT549" s="954"/>
      <c r="BU549" s="954"/>
      <c r="BV549" s="954"/>
      <c r="BW549" s="954"/>
      <c r="BX549" s="954"/>
      <c r="BY549" s="954"/>
      <c r="BZ549" s="954"/>
      <c r="CA549" s="954"/>
      <c r="CB549" s="954"/>
      <c r="CC549" s="954"/>
      <c r="CD549" s="954"/>
      <c r="CE549" s="954"/>
      <c r="CF549" s="954"/>
      <c r="CG549" s="954"/>
      <c r="CH549" s="954"/>
      <c r="CI549" s="954"/>
      <c r="CJ549" s="954"/>
      <c r="CK549" s="954"/>
      <c r="CL549" s="954"/>
      <c r="CM549" s="954"/>
      <c r="CN549" s="954"/>
      <c r="CO549" s="954"/>
      <c r="CP549" s="954"/>
      <c r="CQ549" s="954"/>
      <c r="CR549" s="954"/>
      <c r="CS549" s="954"/>
      <c r="CT549" s="954"/>
      <c r="CU549" s="954"/>
      <c r="CV549" s="954"/>
      <c r="CW549" s="954"/>
      <c r="CX549" s="954"/>
      <c r="CY549" s="954"/>
      <c r="CZ549" s="954"/>
      <c r="DA549" s="954"/>
      <c r="DB549" s="954"/>
      <c r="DC549" s="954"/>
      <c r="DD549" s="954"/>
    </row>
    <row r="550" spans="1:108" ht="28.5" customHeight="1">
      <c r="A550" s="130" t="s">
        <v>557</v>
      </c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  <c r="AF550" s="130"/>
      <c r="AG550" s="130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  <c r="AV550" s="130"/>
      <c r="AW550" s="130"/>
      <c r="AX550" s="130"/>
      <c r="AY550" s="130"/>
      <c r="AZ550" s="130"/>
      <c r="BA550" s="130"/>
      <c r="BB550" s="130"/>
      <c r="BC550" s="130"/>
      <c r="BD550" s="130"/>
      <c r="BE550" s="130"/>
      <c r="BF550" s="130"/>
      <c r="BG550" s="130"/>
      <c r="BH550" s="130"/>
      <c r="BI550" s="130"/>
      <c r="BJ550" s="130"/>
      <c r="BK550" s="130"/>
      <c r="BL550" s="130"/>
      <c r="BM550" s="130"/>
      <c r="BN550" s="130"/>
      <c r="BO550" s="130"/>
      <c r="BP550" s="130"/>
      <c r="BQ550" s="130"/>
      <c r="BR550" s="130"/>
      <c r="BS550" s="130"/>
      <c r="BT550" s="130"/>
      <c r="BU550" s="130"/>
      <c r="BV550" s="130"/>
      <c r="BW550" s="130"/>
      <c r="BX550" s="130"/>
      <c r="BY550" s="130"/>
      <c r="BZ550" s="130"/>
      <c r="CA550" s="130"/>
      <c r="CB550" s="130"/>
      <c r="CC550" s="44"/>
      <c r="CD550" s="207"/>
      <c r="CE550" s="207"/>
      <c r="CF550" s="207"/>
      <c r="CG550" s="207"/>
      <c r="CH550" s="207"/>
      <c r="CI550" s="207"/>
      <c r="CJ550" s="207"/>
      <c r="CK550" s="207"/>
      <c r="CL550" s="207"/>
    </row>
    <row r="551" spans="1:108" ht="14.25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19"/>
      <c r="AP551" s="119"/>
      <c r="AQ551" s="119"/>
      <c r="AR551" s="119"/>
      <c r="AS551" s="119"/>
      <c r="AT551" s="119"/>
      <c r="AU551" s="119"/>
      <c r="AV551" s="119"/>
      <c r="AW551" s="119"/>
      <c r="AX551" s="119"/>
      <c r="AY551" s="119"/>
      <c r="AZ551" s="119"/>
      <c r="BA551" s="119"/>
      <c r="BB551" s="119"/>
      <c r="BC551" s="119"/>
      <c r="BD551" s="119"/>
      <c r="BE551" s="119"/>
      <c r="BF551" s="119"/>
      <c r="BG551" s="119"/>
      <c r="BH551" s="119"/>
      <c r="BI551" s="119"/>
      <c r="BJ551" s="119"/>
      <c r="BK551" s="119"/>
      <c r="BL551" s="119"/>
      <c r="BM551" s="119"/>
      <c r="BN551" s="119"/>
      <c r="BO551" s="119"/>
      <c r="BP551" s="119"/>
      <c r="BQ551" s="119"/>
      <c r="BR551" s="119"/>
      <c r="BS551" s="119"/>
      <c r="BT551" s="119"/>
      <c r="BU551" s="119"/>
      <c r="BV551" s="119"/>
      <c r="BW551" s="119"/>
      <c r="BX551" s="119"/>
      <c r="BY551" s="119"/>
      <c r="BZ551" s="119"/>
      <c r="CA551" s="119"/>
      <c r="CB551" s="119"/>
      <c r="CC551" s="44"/>
      <c r="CD551" s="207"/>
      <c r="CE551" s="207"/>
      <c r="CF551" s="207"/>
      <c r="CG551" s="207"/>
      <c r="CH551" s="207"/>
      <c r="CI551" s="207"/>
      <c r="CJ551" s="207"/>
      <c r="CK551" s="207"/>
      <c r="CL551" s="207"/>
    </row>
    <row r="552" spans="1:108" ht="14.25" customHeight="1">
      <c r="A552" s="370" t="s">
        <v>165</v>
      </c>
      <c r="B552" s="371"/>
      <c r="C552" s="371"/>
      <c r="D552" s="372"/>
      <c r="E552" s="370" t="s">
        <v>166</v>
      </c>
      <c r="F552" s="518"/>
      <c r="G552" s="518"/>
      <c r="H552" s="518"/>
      <c r="I552" s="518"/>
      <c r="J552" s="518"/>
      <c r="K552" s="518"/>
      <c r="L552" s="518"/>
      <c r="M552" s="518"/>
      <c r="N552" s="518"/>
      <c r="O552" s="518"/>
      <c r="P552" s="518"/>
      <c r="Q552" s="518"/>
      <c r="R552" s="518"/>
      <c r="S552" s="518"/>
      <c r="T552" s="518"/>
      <c r="U552" s="518"/>
      <c r="V552" s="518"/>
      <c r="W552" s="518"/>
      <c r="X552" s="518"/>
      <c r="Y552" s="518"/>
      <c r="Z552" s="518"/>
      <c r="AA552" s="518"/>
      <c r="AB552" s="518"/>
      <c r="AC552" s="518"/>
      <c r="AD552" s="518"/>
      <c r="AE552" s="518"/>
      <c r="AF552" s="518"/>
      <c r="AG552" s="518"/>
      <c r="AH552" s="518"/>
      <c r="AI552" s="519"/>
      <c r="AJ552" s="955" t="s">
        <v>177</v>
      </c>
      <c r="AK552" s="956"/>
      <c r="AL552" s="956"/>
      <c r="AM552" s="956"/>
      <c r="AN552" s="956"/>
      <c r="AO552" s="956"/>
      <c r="AP552" s="956"/>
      <c r="AQ552" s="956"/>
      <c r="AR552" s="956"/>
      <c r="AS552" s="956"/>
      <c r="AT552" s="956"/>
      <c r="AU552" s="956"/>
      <c r="AV552" s="956"/>
      <c r="AW552" s="956"/>
      <c r="AX552" s="956"/>
      <c r="AY552" s="956"/>
      <c r="AZ552" s="957"/>
      <c r="BA552" s="955" t="s">
        <v>301</v>
      </c>
      <c r="BB552" s="956"/>
      <c r="BC552" s="956"/>
      <c r="BD552" s="956"/>
      <c r="BE552" s="956"/>
      <c r="BF552" s="956"/>
      <c r="BG552" s="112"/>
      <c r="BH552" s="112"/>
      <c r="BI552" s="955" t="s">
        <v>205</v>
      </c>
      <c r="BJ552" s="956"/>
      <c r="BK552" s="956"/>
      <c r="BL552" s="956"/>
      <c r="BM552" s="956"/>
      <c r="BN552" s="956"/>
      <c r="BO552" s="956"/>
      <c r="BP552" s="956"/>
      <c r="BQ552" s="956"/>
      <c r="BR552" s="964"/>
      <c r="BS552" s="967" t="s">
        <v>302</v>
      </c>
      <c r="BT552" s="968"/>
      <c r="BU552" s="968"/>
      <c r="BV552" s="968"/>
      <c r="BW552" s="968"/>
      <c r="BX552" s="968"/>
      <c r="BY552" s="968"/>
      <c r="BZ552" s="968"/>
      <c r="CA552" s="968"/>
      <c r="CB552" s="968"/>
      <c r="CC552" s="968"/>
      <c r="CD552" s="968"/>
      <c r="CE552" s="968"/>
      <c r="CF552" s="968"/>
      <c r="CG552" s="968"/>
      <c r="CH552" s="968"/>
      <c r="CI552" s="968"/>
      <c r="CJ552" s="968"/>
      <c r="CK552" s="968"/>
      <c r="CL552" s="968"/>
      <c r="CM552" s="968"/>
      <c r="CN552" s="968"/>
      <c r="CO552" s="968"/>
      <c r="CP552" s="968"/>
      <c r="CQ552" s="968"/>
      <c r="CR552" s="968"/>
      <c r="CS552" s="968"/>
      <c r="CT552" s="968"/>
      <c r="CU552" s="968"/>
      <c r="CV552" s="968"/>
      <c r="CW552" s="968"/>
      <c r="CX552" s="968"/>
      <c r="CY552" s="968"/>
      <c r="CZ552" s="968"/>
      <c r="DA552" s="968"/>
      <c r="DB552" s="968"/>
      <c r="DC552" s="969"/>
    </row>
    <row r="553" spans="1:108" ht="12.75" customHeight="1">
      <c r="A553" s="373"/>
      <c r="B553" s="374"/>
      <c r="C553" s="374"/>
      <c r="D553" s="375"/>
      <c r="E553" s="520"/>
      <c r="F553" s="521"/>
      <c r="G553" s="521"/>
      <c r="H553" s="521"/>
      <c r="I553" s="521"/>
      <c r="J553" s="521"/>
      <c r="K553" s="521"/>
      <c r="L553" s="521"/>
      <c r="M553" s="521"/>
      <c r="N553" s="521"/>
      <c r="O553" s="521"/>
      <c r="P553" s="521"/>
      <c r="Q553" s="521"/>
      <c r="R553" s="521"/>
      <c r="S553" s="521"/>
      <c r="T553" s="521"/>
      <c r="U553" s="521"/>
      <c r="V553" s="521"/>
      <c r="W553" s="521"/>
      <c r="X553" s="521"/>
      <c r="Y553" s="521"/>
      <c r="Z553" s="521"/>
      <c r="AA553" s="521"/>
      <c r="AB553" s="521"/>
      <c r="AC553" s="521"/>
      <c r="AD553" s="521"/>
      <c r="AE553" s="521"/>
      <c r="AF553" s="521"/>
      <c r="AG553" s="521"/>
      <c r="AH553" s="521"/>
      <c r="AI553" s="522"/>
      <c r="AJ553" s="958"/>
      <c r="AK553" s="959"/>
      <c r="AL553" s="959"/>
      <c r="AM553" s="959"/>
      <c r="AN553" s="959"/>
      <c r="AO553" s="959"/>
      <c r="AP553" s="959"/>
      <c r="AQ553" s="959"/>
      <c r="AR553" s="959"/>
      <c r="AS553" s="959"/>
      <c r="AT553" s="959"/>
      <c r="AU553" s="959"/>
      <c r="AV553" s="959"/>
      <c r="AW553" s="959"/>
      <c r="AX553" s="959"/>
      <c r="AY553" s="959"/>
      <c r="AZ553" s="960"/>
      <c r="BA553" s="958"/>
      <c r="BB553" s="959"/>
      <c r="BC553" s="959"/>
      <c r="BD553" s="959"/>
      <c r="BE553" s="959"/>
      <c r="BF553" s="959"/>
      <c r="BG553" s="106"/>
      <c r="BH553" s="106"/>
      <c r="BI553" s="958"/>
      <c r="BJ553" s="959"/>
      <c r="BK553" s="959"/>
      <c r="BL553" s="959"/>
      <c r="BM553" s="959"/>
      <c r="BN553" s="959"/>
      <c r="BO553" s="959"/>
      <c r="BP553" s="959"/>
      <c r="BQ553" s="959"/>
      <c r="BR553" s="965"/>
      <c r="BS553" s="970" t="s">
        <v>276</v>
      </c>
      <c r="BT553" s="971"/>
      <c r="BU553" s="971"/>
      <c r="BV553" s="971"/>
      <c r="BW553" s="971"/>
      <c r="BX553" s="971"/>
      <c r="BY553" s="971"/>
      <c r="BZ553" s="971"/>
      <c r="CA553" s="971"/>
      <c r="CB553" s="972"/>
      <c r="CC553" s="533" t="s">
        <v>274</v>
      </c>
      <c r="CD553" s="979"/>
      <c r="CE553" s="979"/>
      <c r="CF553" s="979"/>
      <c r="CG553" s="979"/>
      <c r="CH553" s="979"/>
      <c r="CI553" s="979"/>
      <c r="CJ553" s="979"/>
      <c r="CK553" s="979"/>
      <c r="CL553" s="979"/>
      <c r="CM553" s="979"/>
      <c r="CN553" s="979"/>
      <c r="CO553" s="979"/>
      <c r="CP553" s="979"/>
      <c r="CQ553" s="979"/>
      <c r="CR553" s="979"/>
      <c r="CS553" s="979"/>
      <c r="CT553" s="979"/>
      <c r="CU553" s="979"/>
      <c r="CV553" s="979"/>
      <c r="CW553" s="979"/>
      <c r="CX553" s="979"/>
      <c r="CY553" s="979"/>
      <c r="CZ553" s="979"/>
      <c r="DA553" s="979"/>
      <c r="DB553" s="979"/>
      <c r="DC553" s="979"/>
    </row>
    <row r="554" spans="1:108" ht="15" customHeight="1">
      <c r="A554" s="373"/>
      <c r="B554" s="374"/>
      <c r="C554" s="374"/>
      <c r="D554" s="375"/>
      <c r="E554" s="520"/>
      <c r="F554" s="521"/>
      <c r="G554" s="521"/>
      <c r="H554" s="521"/>
      <c r="I554" s="521"/>
      <c r="J554" s="521"/>
      <c r="K554" s="521"/>
      <c r="L554" s="521"/>
      <c r="M554" s="521"/>
      <c r="N554" s="521"/>
      <c r="O554" s="521"/>
      <c r="P554" s="521"/>
      <c r="Q554" s="521"/>
      <c r="R554" s="521"/>
      <c r="S554" s="521"/>
      <c r="T554" s="521"/>
      <c r="U554" s="521"/>
      <c r="V554" s="521"/>
      <c r="W554" s="521"/>
      <c r="X554" s="521"/>
      <c r="Y554" s="521"/>
      <c r="Z554" s="521"/>
      <c r="AA554" s="521"/>
      <c r="AB554" s="521"/>
      <c r="AC554" s="521"/>
      <c r="AD554" s="521"/>
      <c r="AE554" s="521"/>
      <c r="AF554" s="521"/>
      <c r="AG554" s="521"/>
      <c r="AH554" s="521"/>
      <c r="AI554" s="522"/>
      <c r="AJ554" s="958"/>
      <c r="AK554" s="959"/>
      <c r="AL554" s="959"/>
      <c r="AM554" s="959"/>
      <c r="AN554" s="959"/>
      <c r="AO554" s="959"/>
      <c r="AP554" s="959"/>
      <c r="AQ554" s="959"/>
      <c r="AR554" s="959"/>
      <c r="AS554" s="959"/>
      <c r="AT554" s="959"/>
      <c r="AU554" s="959"/>
      <c r="AV554" s="959"/>
      <c r="AW554" s="959"/>
      <c r="AX554" s="959"/>
      <c r="AY554" s="959"/>
      <c r="AZ554" s="960"/>
      <c r="BA554" s="958"/>
      <c r="BB554" s="959"/>
      <c r="BC554" s="959"/>
      <c r="BD554" s="959"/>
      <c r="BE554" s="959"/>
      <c r="BF554" s="959"/>
      <c r="BG554" s="106"/>
      <c r="BH554" s="106"/>
      <c r="BI554" s="958"/>
      <c r="BJ554" s="959"/>
      <c r="BK554" s="959"/>
      <c r="BL554" s="959"/>
      <c r="BM554" s="959"/>
      <c r="BN554" s="959"/>
      <c r="BO554" s="959"/>
      <c r="BP554" s="959"/>
      <c r="BQ554" s="959"/>
      <c r="BR554" s="965"/>
      <c r="BS554" s="973"/>
      <c r="BT554" s="974"/>
      <c r="BU554" s="974"/>
      <c r="BV554" s="974"/>
      <c r="BW554" s="974"/>
      <c r="BX554" s="974"/>
      <c r="BY554" s="974"/>
      <c r="BZ554" s="974"/>
      <c r="CA554" s="974"/>
      <c r="CB554" s="975"/>
      <c r="CC554" s="533" t="s">
        <v>485</v>
      </c>
      <c r="CD554" s="979"/>
      <c r="CE554" s="979"/>
      <c r="CF554" s="979"/>
      <c r="CG554" s="979"/>
      <c r="CH554" s="979"/>
      <c r="CI554" s="979"/>
      <c r="CJ554" s="979"/>
      <c r="CK554" s="979"/>
      <c r="CL554" s="979"/>
      <c r="CM554" s="979"/>
      <c r="CN554" s="979"/>
      <c r="CO554" s="979"/>
      <c r="CP554" s="979"/>
      <c r="CQ554" s="533" t="s">
        <v>518</v>
      </c>
      <c r="CR554" s="979"/>
      <c r="CS554" s="979"/>
      <c r="CT554" s="979"/>
      <c r="CU554" s="979"/>
      <c r="CV554" s="979"/>
      <c r="CW554" s="979"/>
      <c r="CX554" s="979"/>
      <c r="CY554" s="979"/>
      <c r="CZ554" s="979"/>
      <c r="DA554" s="979"/>
      <c r="DB554" s="979"/>
      <c r="DC554" s="979"/>
    </row>
    <row r="555" spans="1:108" ht="12.75" customHeight="1">
      <c r="A555" s="376"/>
      <c r="B555" s="377"/>
      <c r="C555" s="377"/>
      <c r="D555" s="378"/>
      <c r="E555" s="523"/>
      <c r="F555" s="524"/>
      <c r="G555" s="524"/>
      <c r="H555" s="524"/>
      <c r="I555" s="524"/>
      <c r="J555" s="524"/>
      <c r="K555" s="524"/>
      <c r="L555" s="524"/>
      <c r="M555" s="524"/>
      <c r="N555" s="524"/>
      <c r="O555" s="524"/>
      <c r="P555" s="524"/>
      <c r="Q555" s="524"/>
      <c r="R555" s="524"/>
      <c r="S555" s="524"/>
      <c r="T555" s="524"/>
      <c r="U555" s="524"/>
      <c r="V555" s="524"/>
      <c r="W555" s="524"/>
      <c r="X555" s="524"/>
      <c r="Y555" s="524"/>
      <c r="Z555" s="524"/>
      <c r="AA555" s="524"/>
      <c r="AB555" s="524"/>
      <c r="AC555" s="524"/>
      <c r="AD555" s="524"/>
      <c r="AE555" s="524"/>
      <c r="AF555" s="524"/>
      <c r="AG555" s="524"/>
      <c r="AH555" s="524"/>
      <c r="AI555" s="525"/>
      <c r="AJ555" s="961"/>
      <c r="AK555" s="962"/>
      <c r="AL555" s="962"/>
      <c r="AM555" s="962"/>
      <c r="AN555" s="962"/>
      <c r="AO555" s="962"/>
      <c r="AP555" s="962"/>
      <c r="AQ555" s="962"/>
      <c r="AR555" s="962"/>
      <c r="AS555" s="962"/>
      <c r="AT555" s="962"/>
      <c r="AU555" s="962"/>
      <c r="AV555" s="962"/>
      <c r="AW555" s="962"/>
      <c r="AX555" s="962"/>
      <c r="AY555" s="962"/>
      <c r="AZ555" s="963"/>
      <c r="BA555" s="961"/>
      <c r="BB555" s="962"/>
      <c r="BC555" s="962"/>
      <c r="BD555" s="962"/>
      <c r="BE555" s="962"/>
      <c r="BF555" s="962"/>
      <c r="BG555" s="106"/>
      <c r="BH555" s="106"/>
      <c r="BI555" s="961"/>
      <c r="BJ555" s="962"/>
      <c r="BK555" s="962"/>
      <c r="BL555" s="962"/>
      <c r="BM555" s="962"/>
      <c r="BN555" s="962"/>
      <c r="BO555" s="962"/>
      <c r="BP555" s="962"/>
      <c r="BQ555" s="962"/>
      <c r="BR555" s="966"/>
      <c r="BS555" s="976"/>
      <c r="BT555" s="977"/>
      <c r="BU555" s="977"/>
      <c r="BV555" s="977"/>
      <c r="BW555" s="977"/>
      <c r="BX555" s="977"/>
      <c r="BY555" s="977"/>
      <c r="BZ555" s="977"/>
      <c r="CA555" s="977"/>
      <c r="CB555" s="978"/>
      <c r="CC555" s="979"/>
      <c r="CD555" s="979"/>
      <c r="CE555" s="979"/>
      <c r="CF555" s="979"/>
      <c r="CG555" s="979"/>
      <c r="CH555" s="979"/>
      <c r="CI555" s="979"/>
      <c r="CJ555" s="979"/>
      <c r="CK555" s="979"/>
      <c r="CL555" s="979"/>
      <c r="CM555" s="979"/>
      <c r="CN555" s="979"/>
      <c r="CO555" s="979"/>
      <c r="CP555" s="979"/>
      <c r="CQ555" s="979"/>
      <c r="CR555" s="979"/>
      <c r="CS555" s="979"/>
      <c r="CT555" s="979"/>
      <c r="CU555" s="979"/>
      <c r="CV555" s="979"/>
      <c r="CW555" s="979"/>
      <c r="CX555" s="979"/>
      <c r="CY555" s="979"/>
      <c r="CZ555" s="979"/>
      <c r="DA555" s="979"/>
      <c r="DB555" s="979"/>
      <c r="DC555" s="979"/>
    </row>
    <row r="556" spans="1:108" ht="15" customHeight="1">
      <c r="A556" s="980">
        <v>1</v>
      </c>
      <c r="B556" s="981"/>
      <c r="C556" s="981"/>
      <c r="D556" s="982"/>
      <c r="E556" s="738">
        <v>2</v>
      </c>
      <c r="F556" s="983"/>
      <c r="G556" s="983"/>
      <c r="H556" s="983"/>
      <c r="I556" s="983"/>
      <c r="J556" s="983"/>
      <c r="K556" s="983"/>
      <c r="L556" s="983"/>
      <c r="M556" s="983"/>
      <c r="N556" s="983"/>
      <c r="O556" s="983"/>
      <c r="P556" s="983"/>
      <c r="Q556" s="983"/>
      <c r="R556" s="983"/>
      <c r="S556" s="983"/>
      <c r="T556" s="983"/>
      <c r="U556" s="983"/>
      <c r="V556" s="983"/>
      <c r="W556" s="983"/>
      <c r="X556" s="983"/>
      <c r="Y556" s="983"/>
      <c r="Z556" s="983"/>
      <c r="AA556" s="983"/>
      <c r="AB556" s="983"/>
      <c r="AC556" s="983"/>
      <c r="AD556" s="983"/>
      <c r="AE556" s="983"/>
      <c r="AF556" s="983"/>
      <c r="AG556" s="983"/>
      <c r="AH556" s="983"/>
      <c r="AI556" s="984"/>
      <c r="AJ556" s="738">
        <v>4</v>
      </c>
      <c r="AK556" s="983"/>
      <c r="AL556" s="983"/>
      <c r="AM556" s="983"/>
      <c r="AN556" s="983"/>
      <c r="AO556" s="983"/>
      <c r="AP556" s="983"/>
      <c r="AQ556" s="983"/>
      <c r="AR556" s="983"/>
      <c r="AS556" s="983"/>
      <c r="AT556" s="983"/>
      <c r="AU556" s="983"/>
      <c r="AV556" s="983"/>
      <c r="AW556" s="983"/>
      <c r="AX556" s="983"/>
      <c r="AY556" s="983"/>
      <c r="AZ556" s="984"/>
      <c r="BA556" s="739">
        <v>6</v>
      </c>
      <c r="BB556" s="983"/>
      <c r="BC556" s="983"/>
      <c r="BD556" s="983"/>
      <c r="BE556" s="983"/>
      <c r="BF556" s="984"/>
      <c r="BG556" s="248"/>
      <c r="BH556" s="248"/>
      <c r="BI556" s="738">
        <v>7</v>
      </c>
      <c r="BJ556" s="983"/>
      <c r="BK556" s="983"/>
      <c r="BL556" s="983"/>
      <c r="BM556" s="983"/>
      <c r="BN556" s="983"/>
      <c r="BO556" s="983"/>
      <c r="BP556" s="983"/>
      <c r="BQ556" s="983"/>
      <c r="BR556" s="984"/>
      <c r="BS556" s="985">
        <v>8</v>
      </c>
      <c r="BT556" s="986"/>
      <c r="BU556" s="986"/>
      <c r="BV556" s="986"/>
      <c r="BW556" s="986"/>
      <c r="BX556" s="986"/>
      <c r="BY556" s="986"/>
      <c r="BZ556" s="986"/>
      <c r="CA556" s="986"/>
      <c r="CB556" s="987"/>
      <c r="CC556" s="533">
        <v>9</v>
      </c>
      <c r="CD556" s="988"/>
      <c r="CE556" s="988"/>
      <c r="CF556" s="988"/>
      <c r="CG556" s="988"/>
      <c r="CH556" s="988"/>
      <c r="CI556" s="988"/>
      <c r="CJ556" s="988"/>
      <c r="CK556" s="988"/>
      <c r="CL556" s="988"/>
      <c r="CM556" s="988"/>
      <c r="CN556" s="988"/>
      <c r="CO556" s="988"/>
      <c r="CP556" s="988"/>
      <c r="CQ556" s="533">
        <v>10</v>
      </c>
      <c r="CR556" s="988"/>
      <c r="CS556" s="988"/>
      <c r="CT556" s="988"/>
      <c r="CU556" s="988"/>
      <c r="CV556" s="988"/>
      <c r="CW556" s="988"/>
      <c r="CX556" s="988"/>
      <c r="CY556" s="988"/>
      <c r="CZ556" s="988"/>
      <c r="DA556" s="988"/>
      <c r="DB556" s="988"/>
      <c r="DC556" s="988"/>
    </row>
    <row r="557" spans="1:108" ht="15" customHeight="1">
      <c r="A557" s="824" t="s">
        <v>197</v>
      </c>
      <c r="B557" s="824"/>
      <c r="C557" s="824"/>
      <c r="D557" s="824"/>
      <c r="E557" s="384" t="s">
        <v>326</v>
      </c>
      <c r="F557" s="670"/>
      <c r="G557" s="670"/>
      <c r="H557" s="670"/>
      <c r="I557" s="670"/>
      <c r="J557" s="670"/>
      <c r="K557" s="670"/>
      <c r="L557" s="670"/>
      <c r="M557" s="670"/>
      <c r="N557" s="670"/>
      <c r="O557" s="670"/>
      <c r="P557" s="670"/>
      <c r="Q557" s="670"/>
      <c r="R557" s="670"/>
      <c r="S557" s="670"/>
      <c r="T557" s="670"/>
      <c r="U557" s="670"/>
      <c r="V557" s="670"/>
      <c r="W557" s="670"/>
      <c r="X557" s="670"/>
      <c r="Y557" s="670"/>
      <c r="Z557" s="670"/>
      <c r="AA557" s="670"/>
      <c r="AB557" s="670"/>
      <c r="AC557" s="670"/>
      <c r="AD557" s="670"/>
      <c r="AE557" s="670"/>
      <c r="AF557" s="670"/>
      <c r="AG557" s="670"/>
      <c r="AH557" s="670"/>
      <c r="AI557" s="670"/>
      <c r="AJ557" s="824"/>
      <c r="AK557" s="951"/>
      <c r="AL557" s="951"/>
      <c r="AM557" s="951"/>
      <c r="AN557" s="951"/>
      <c r="AO557" s="951"/>
      <c r="AP557" s="951"/>
      <c r="AQ557" s="951"/>
      <c r="AR557" s="951"/>
      <c r="AS557" s="951"/>
      <c r="AT557" s="951"/>
      <c r="AU557" s="951"/>
      <c r="AV557" s="951"/>
      <c r="AW557" s="951"/>
      <c r="AX557" s="951"/>
      <c r="AY557" s="951"/>
      <c r="AZ557" s="951"/>
      <c r="BA557" s="824"/>
      <c r="BB557" s="951"/>
      <c r="BC557" s="951"/>
      <c r="BD557" s="951"/>
      <c r="BE557" s="951"/>
      <c r="BF557" s="951"/>
      <c r="BG557" s="249"/>
      <c r="BH557" s="249"/>
      <c r="BI557" s="824"/>
      <c r="BJ557" s="951"/>
      <c r="BK557" s="951"/>
      <c r="BL557" s="951"/>
      <c r="BM557" s="951"/>
      <c r="BN557" s="951"/>
      <c r="BO557" s="951"/>
      <c r="BP557" s="951"/>
      <c r="BQ557" s="951"/>
      <c r="BR557" s="951"/>
      <c r="BS557" s="395">
        <v>12486</v>
      </c>
      <c r="BT557" s="952"/>
      <c r="BU557" s="952"/>
      <c r="BV557" s="952"/>
      <c r="BW557" s="952"/>
      <c r="BX557" s="952"/>
      <c r="BY557" s="952"/>
      <c r="BZ557" s="952"/>
      <c r="CA557" s="952"/>
      <c r="CB557" s="952"/>
      <c r="CC557" s="407">
        <v>0</v>
      </c>
      <c r="CD557" s="952"/>
      <c r="CE557" s="952"/>
      <c r="CF557" s="952"/>
      <c r="CG557" s="952"/>
      <c r="CH557" s="952"/>
      <c r="CI557" s="952"/>
      <c r="CJ557" s="952"/>
      <c r="CK557" s="952"/>
      <c r="CL557" s="952"/>
      <c r="CM557" s="952"/>
      <c r="CN557" s="952"/>
      <c r="CO557" s="952"/>
      <c r="CP557" s="952"/>
      <c r="CQ557" s="407">
        <v>0</v>
      </c>
      <c r="CR557" s="952"/>
      <c r="CS557" s="952"/>
      <c r="CT557" s="952"/>
      <c r="CU557" s="952"/>
      <c r="CV557" s="952"/>
      <c r="CW557" s="952"/>
      <c r="CX557" s="952"/>
      <c r="CY557" s="952"/>
      <c r="CZ557" s="952"/>
      <c r="DA557" s="952"/>
      <c r="DB557" s="952"/>
      <c r="DC557" s="952"/>
    </row>
    <row r="558" spans="1:108" ht="15" customHeight="1">
      <c r="A558" s="824"/>
      <c r="B558" s="824"/>
      <c r="C558" s="824"/>
      <c r="D558" s="824"/>
      <c r="E558" s="900" t="s">
        <v>168</v>
      </c>
      <c r="F558" s="953"/>
      <c r="G558" s="953"/>
      <c r="H558" s="953"/>
      <c r="I558" s="953"/>
      <c r="J558" s="953"/>
      <c r="K558" s="953"/>
      <c r="L558" s="953"/>
      <c r="M558" s="953"/>
      <c r="N558" s="953"/>
      <c r="O558" s="953"/>
      <c r="P558" s="953"/>
      <c r="Q558" s="953"/>
      <c r="R558" s="953"/>
      <c r="S558" s="953"/>
      <c r="T558" s="953"/>
      <c r="U558" s="953"/>
      <c r="V558" s="953"/>
      <c r="W558" s="953"/>
      <c r="X558" s="953"/>
      <c r="Y558" s="953"/>
      <c r="Z558" s="953"/>
      <c r="AA558" s="953"/>
      <c r="AB558" s="953"/>
      <c r="AC558" s="953"/>
      <c r="AD558" s="953"/>
      <c r="AE558" s="953"/>
      <c r="AF558" s="953"/>
      <c r="AG558" s="953"/>
      <c r="AH558" s="953"/>
      <c r="AI558" s="953"/>
      <c r="AJ558" s="824" t="s">
        <v>5</v>
      </c>
      <c r="AK558" s="951"/>
      <c r="AL558" s="951"/>
      <c r="AM558" s="951"/>
      <c r="AN558" s="951"/>
      <c r="AO558" s="951"/>
      <c r="AP558" s="951"/>
      <c r="AQ558" s="951"/>
      <c r="AR558" s="951"/>
      <c r="AS558" s="951"/>
      <c r="AT558" s="951"/>
      <c r="AU558" s="951" t="s">
        <v>5</v>
      </c>
      <c r="AV558" s="951"/>
      <c r="AW558" s="951"/>
      <c r="AX558" s="951"/>
      <c r="AY558" s="951"/>
      <c r="AZ558" s="951"/>
      <c r="BA558" s="824"/>
      <c r="BB558" s="951"/>
      <c r="BC558" s="951"/>
      <c r="BD558" s="951"/>
      <c r="BE558" s="951"/>
      <c r="BF558" s="951"/>
      <c r="BG558" s="249"/>
      <c r="BH558" s="249"/>
      <c r="BI558" s="824"/>
      <c r="BJ558" s="951"/>
      <c r="BK558" s="951"/>
      <c r="BL558" s="951"/>
      <c r="BM558" s="951"/>
      <c r="BN558" s="951"/>
      <c r="BO558" s="951"/>
      <c r="BP558" s="951">
        <f>BP557</f>
        <v>0</v>
      </c>
      <c r="BQ558" s="951"/>
      <c r="BR558" s="951"/>
      <c r="BS558" s="401">
        <f>BS557</f>
        <v>12486</v>
      </c>
      <c r="BT558" s="642"/>
      <c r="BU558" s="642"/>
      <c r="BV558" s="642"/>
      <c r="BW558" s="642"/>
      <c r="BX558" s="642"/>
      <c r="BY558" s="642"/>
      <c r="BZ558" s="642"/>
      <c r="CA558" s="642"/>
      <c r="CB558" s="642"/>
      <c r="CC558" s="414">
        <f>SUM(CC557)</f>
        <v>0</v>
      </c>
      <c r="CD558" s="642"/>
      <c r="CE558" s="642"/>
      <c r="CF558" s="642"/>
      <c r="CG558" s="642"/>
      <c r="CH558" s="642"/>
      <c r="CI558" s="642"/>
      <c r="CJ558" s="642"/>
      <c r="CK558" s="642"/>
      <c r="CL558" s="642"/>
      <c r="CM558" s="642"/>
      <c r="CN558" s="642"/>
      <c r="CO558" s="642"/>
      <c r="CP558" s="642"/>
      <c r="CQ558" s="414">
        <f>CQ557</f>
        <v>0</v>
      </c>
      <c r="CR558" s="642"/>
      <c r="CS558" s="642"/>
      <c r="CT558" s="642"/>
      <c r="CU558" s="642"/>
      <c r="CV558" s="642"/>
      <c r="CW558" s="642"/>
      <c r="CX558" s="642"/>
      <c r="CY558" s="642"/>
      <c r="CZ558" s="642"/>
      <c r="DA558" s="642"/>
      <c r="DB558" s="642"/>
      <c r="DC558" s="642"/>
    </row>
    <row r="559" spans="1:108" ht="15" customHeight="1">
      <c r="A559" s="193"/>
      <c r="B559" s="193"/>
      <c r="C559" s="193"/>
      <c r="D559" s="193"/>
      <c r="E559" s="194"/>
      <c r="F559" s="250"/>
      <c r="G559" s="250"/>
      <c r="H559" s="250"/>
      <c r="I559" s="250"/>
      <c r="J559" s="250"/>
      <c r="K559" s="250"/>
      <c r="L559" s="250"/>
      <c r="M559" s="250"/>
      <c r="N559" s="250"/>
      <c r="O559" s="250"/>
      <c r="P559" s="250"/>
      <c r="Q559" s="250"/>
      <c r="R559" s="250"/>
      <c r="S559" s="250"/>
      <c r="T559" s="250"/>
      <c r="U559" s="250"/>
      <c r="V559" s="250"/>
      <c r="W559" s="250"/>
      <c r="X559" s="250"/>
      <c r="Y559" s="250"/>
      <c r="Z559" s="250"/>
      <c r="AA559" s="250"/>
      <c r="AB559" s="250"/>
      <c r="AC559" s="250"/>
      <c r="AD559" s="250"/>
      <c r="AE559" s="250"/>
      <c r="AF559" s="250"/>
      <c r="AG559" s="250"/>
      <c r="AH559" s="250"/>
      <c r="AI559" s="250"/>
      <c r="AJ559" s="193"/>
      <c r="AK559" s="251"/>
      <c r="AL559" s="251"/>
      <c r="AM559" s="251"/>
      <c r="AN559" s="251"/>
      <c r="AO559" s="251"/>
      <c r="AP559" s="251"/>
      <c r="AQ559" s="251"/>
      <c r="AR559" s="251"/>
      <c r="AS559" s="251"/>
      <c r="AT559" s="251"/>
      <c r="AU559" s="251"/>
      <c r="AV559" s="251"/>
      <c r="AW559" s="251"/>
      <c r="AX559" s="251"/>
      <c r="AY559" s="251"/>
      <c r="AZ559" s="251"/>
      <c r="BA559" s="193"/>
      <c r="BB559" s="251"/>
      <c r="BC559" s="251"/>
      <c r="BD559" s="251"/>
      <c r="BE559" s="251"/>
      <c r="BF559" s="251"/>
      <c r="BG559" s="251"/>
      <c r="BH559" s="251"/>
      <c r="BI559" s="193"/>
      <c r="BJ559" s="251"/>
      <c r="BK559" s="251"/>
      <c r="BL559" s="251"/>
      <c r="BM559" s="251"/>
      <c r="BN559" s="251"/>
      <c r="BO559" s="251"/>
      <c r="BP559" s="251"/>
      <c r="BQ559" s="251"/>
      <c r="BR559" s="251"/>
      <c r="BS559" s="210"/>
      <c r="BT559" s="252"/>
      <c r="BU559" s="252"/>
      <c r="BV559" s="252"/>
      <c r="BW559" s="252"/>
      <c r="BX559" s="252"/>
      <c r="BY559" s="252"/>
      <c r="BZ559" s="252"/>
      <c r="CA559" s="252"/>
      <c r="CB559" s="252"/>
      <c r="CC559" s="96"/>
      <c r="CD559" s="252"/>
      <c r="CE559" s="252"/>
      <c r="CF559" s="252"/>
      <c r="CG559" s="252"/>
      <c r="CH559" s="252"/>
      <c r="CI559" s="252"/>
      <c r="CJ559" s="252"/>
      <c r="CK559" s="252"/>
      <c r="CL559" s="252"/>
      <c r="CM559" s="252"/>
      <c r="CN559" s="252"/>
      <c r="CO559" s="252"/>
      <c r="CP559" s="252"/>
      <c r="CQ559" s="96"/>
      <c r="CR559" s="252"/>
      <c r="CS559" s="252"/>
      <c r="CT559" s="252"/>
      <c r="CU559" s="252"/>
      <c r="CV559" s="252"/>
      <c r="CW559" s="252"/>
      <c r="CX559" s="252"/>
      <c r="CY559" s="252"/>
      <c r="CZ559" s="252"/>
      <c r="DA559" s="252"/>
      <c r="DB559" s="252"/>
      <c r="DC559" s="252"/>
    </row>
    <row r="560" spans="1:108" ht="14.25">
      <c r="A560" s="503" t="s">
        <v>161</v>
      </c>
      <c r="B560" s="503"/>
      <c r="C560" s="503"/>
      <c r="D560" s="503"/>
      <c r="E560" s="503"/>
      <c r="F560" s="503"/>
      <c r="G560" s="503"/>
      <c r="H560" s="503"/>
      <c r="I560" s="503"/>
      <c r="J560" s="503"/>
      <c r="K560" s="503"/>
      <c r="L560" s="503"/>
      <c r="M560" s="503"/>
      <c r="N560" s="503"/>
      <c r="O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  <c r="AA560" s="503"/>
      <c r="AB560" s="503"/>
      <c r="AC560" s="503"/>
      <c r="AD560" s="503"/>
      <c r="AE560" s="504" t="s">
        <v>558</v>
      </c>
      <c r="AF560" s="504"/>
      <c r="AG560" s="504"/>
      <c r="AH560" s="504"/>
      <c r="AI560" s="504"/>
      <c r="AJ560" s="504"/>
      <c r="AK560" s="504"/>
      <c r="AL560" s="504"/>
      <c r="AM560" s="504"/>
      <c r="AN560" s="504"/>
      <c r="AO560" s="504"/>
      <c r="AP560" s="504"/>
      <c r="AQ560" s="504"/>
      <c r="AR560" s="504"/>
      <c r="AS560" s="504"/>
      <c r="AT560" s="504"/>
      <c r="AU560" s="504"/>
      <c r="AV560" s="504"/>
      <c r="AW560" s="504"/>
      <c r="AX560" s="504"/>
      <c r="AY560" s="504"/>
      <c r="AZ560" s="504"/>
      <c r="BA560" s="504"/>
      <c r="BB560" s="504"/>
      <c r="BC560" s="504"/>
      <c r="BD560" s="504"/>
      <c r="BE560" s="504"/>
      <c r="BF560" s="504"/>
      <c r="BG560" s="504"/>
      <c r="BH560" s="504"/>
      <c r="BI560" s="504"/>
      <c r="BJ560" s="504"/>
      <c r="BK560" s="504"/>
      <c r="BL560" s="504"/>
      <c r="BM560" s="504"/>
      <c r="BN560" s="504"/>
      <c r="BO560" s="504"/>
      <c r="BP560" s="504"/>
      <c r="BQ560" s="504"/>
      <c r="BR560" s="504"/>
      <c r="BS560" s="504"/>
      <c r="BT560" s="504"/>
      <c r="BU560" s="504"/>
      <c r="BV560" s="504"/>
      <c r="BW560" s="504"/>
      <c r="BX560" s="504"/>
      <c r="BY560" s="504"/>
      <c r="BZ560" s="504"/>
      <c r="CA560" s="504"/>
      <c r="CB560" s="504"/>
      <c r="CC560" s="44"/>
      <c r="CD560" s="207"/>
      <c r="CE560" s="207"/>
      <c r="CF560" s="207"/>
      <c r="CG560" s="207"/>
      <c r="CH560" s="207"/>
      <c r="CI560" s="207"/>
      <c r="CJ560" s="207"/>
      <c r="CK560" s="207"/>
      <c r="CL560" s="207"/>
    </row>
    <row r="561" spans="1:108" ht="14.25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19"/>
      <c r="AP561" s="119"/>
      <c r="AQ561" s="119"/>
      <c r="AR561" s="119"/>
      <c r="AS561" s="119"/>
      <c r="AT561" s="119"/>
      <c r="AU561" s="119"/>
      <c r="AV561" s="119"/>
      <c r="AW561" s="119"/>
      <c r="AX561" s="119"/>
      <c r="AY561" s="119"/>
      <c r="AZ561" s="119"/>
      <c r="BA561" s="119"/>
      <c r="BB561" s="119"/>
      <c r="BC561" s="119"/>
      <c r="BD561" s="119"/>
      <c r="BE561" s="119"/>
      <c r="BF561" s="119"/>
      <c r="BG561" s="119"/>
      <c r="BH561" s="119"/>
      <c r="BI561" s="119"/>
      <c r="BJ561" s="119"/>
      <c r="BK561" s="119"/>
      <c r="BL561" s="119"/>
      <c r="BM561" s="119"/>
      <c r="BN561" s="119"/>
      <c r="BO561" s="119"/>
      <c r="BP561" s="119"/>
      <c r="BQ561" s="119"/>
      <c r="BR561" s="119"/>
      <c r="BS561" s="119"/>
      <c r="BT561" s="119"/>
      <c r="BU561" s="119"/>
      <c r="BV561" s="119"/>
      <c r="BW561" s="119"/>
      <c r="BX561" s="119"/>
      <c r="BY561" s="119"/>
      <c r="BZ561" s="119"/>
      <c r="CA561" s="119"/>
      <c r="CB561" s="119"/>
      <c r="CC561" s="44"/>
      <c r="CD561" s="207"/>
      <c r="CE561" s="207"/>
      <c r="CF561" s="207"/>
      <c r="CG561" s="207"/>
      <c r="CH561" s="207"/>
      <c r="CI561" s="207"/>
      <c r="CJ561" s="207"/>
      <c r="CK561" s="207"/>
      <c r="CL561" s="207"/>
    </row>
    <row r="562" spans="1:108" ht="14.25">
      <c r="A562" s="120" t="s">
        <v>162</v>
      </c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504" t="s">
        <v>457</v>
      </c>
      <c r="T562" s="504"/>
      <c r="U562" s="504"/>
      <c r="V562" s="504"/>
      <c r="W562" s="504"/>
      <c r="X562" s="504"/>
      <c r="Y562" s="504"/>
      <c r="Z562" s="504"/>
      <c r="AA562" s="504"/>
      <c r="AB562" s="504"/>
      <c r="AC562" s="504"/>
      <c r="AD562" s="504"/>
      <c r="AE562" s="504"/>
      <c r="AF562" s="504"/>
      <c r="AG562" s="504"/>
      <c r="AH562" s="504"/>
      <c r="AI562" s="504"/>
      <c r="AJ562" s="504"/>
      <c r="AK562" s="504"/>
      <c r="AL562" s="504"/>
      <c r="AM562" s="504"/>
      <c r="AN562" s="504"/>
      <c r="AO562" s="504"/>
      <c r="AP562" s="504"/>
      <c r="AQ562" s="504"/>
      <c r="AR562" s="504"/>
      <c r="AS562" s="504"/>
      <c r="AT562" s="504"/>
      <c r="AU562" s="504"/>
      <c r="AV562" s="504"/>
      <c r="AW562" s="504"/>
      <c r="AX562" s="504"/>
      <c r="AY562" s="504"/>
      <c r="AZ562" s="504"/>
      <c r="BA562" s="504"/>
      <c r="BB562" s="504"/>
      <c r="BC562" s="504"/>
      <c r="BD562" s="504"/>
      <c r="BE562" s="504"/>
      <c r="BF562" s="504"/>
      <c r="BG562" s="504"/>
      <c r="BH562" s="504"/>
      <c r="BI562" s="504"/>
      <c r="BJ562" s="504"/>
      <c r="BK562" s="504"/>
      <c r="BL562" s="504"/>
      <c r="BM562" s="504"/>
      <c r="BN562" s="504"/>
      <c r="BO562" s="504"/>
      <c r="BP562" s="504"/>
      <c r="BQ562" s="504"/>
      <c r="BR562" s="504"/>
      <c r="BS562" s="504"/>
      <c r="BT562" s="504"/>
      <c r="BU562" s="504"/>
      <c r="BV562" s="504"/>
      <c r="BW562" s="504"/>
      <c r="BX562" s="504"/>
      <c r="BY562" s="504"/>
      <c r="BZ562" s="504"/>
      <c r="CA562" s="504"/>
      <c r="CB562" s="504"/>
      <c r="CC562" s="44"/>
      <c r="CD562" s="207"/>
      <c r="CE562" s="207"/>
      <c r="CF562" s="207"/>
      <c r="CG562" s="207"/>
      <c r="CH562" s="207"/>
      <c r="CI562" s="207"/>
      <c r="CJ562" s="207"/>
      <c r="CK562" s="207"/>
      <c r="CL562" s="207"/>
    </row>
    <row r="563" spans="1:108" ht="45" customHeight="1">
      <c r="A563" s="120" t="s">
        <v>164</v>
      </c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954" t="s">
        <v>554</v>
      </c>
      <c r="AI563" s="954"/>
      <c r="AJ563" s="954"/>
      <c r="AK563" s="954"/>
      <c r="AL563" s="954"/>
      <c r="AM563" s="954"/>
      <c r="AN563" s="954"/>
      <c r="AO563" s="954"/>
      <c r="AP563" s="954"/>
      <c r="AQ563" s="954"/>
      <c r="AR563" s="954"/>
      <c r="AS563" s="954"/>
      <c r="AT563" s="954"/>
      <c r="AU563" s="954"/>
      <c r="AV563" s="954"/>
      <c r="AW563" s="954"/>
      <c r="AX563" s="954"/>
      <c r="AY563" s="954"/>
      <c r="AZ563" s="954"/>
      <c r="BA563" s="954"/>
      <c r="BB563" s="954"/>
      <c r="BC563" s="954"/>
      <c r="BD563" s="954"/>
      <c r="BE563" s="954"/>
      <c r="BF563" s="954"/>
      <c r="BG563" s="954"/>
      <c r="BH563" s="954"/>
      <c r="BI563" s="954"/>
      <c r="BJ563" s="954"/>
      <c r="BK563" s="954"/>
      <c r="BL563" s="954"/>
      <c r="BM563" s="954"/>
      <c r="BN563" s="954"/>
      <c r="BO563" s="954"/>
      <c r="BP563" s="954"/>
      <c r="BQ563" s="954"/>
      <c r="BR563" s="954"/>
      <c r="BS563" s="954"/>
      <c r="BT563" s="954"/>
      <c r="BU563" s="954"/>
      <c r="BV563" s="954"/>
      <c r="BW563" s="954"/>
      <c r="BX563" s="954"/>
      <c r="BY563" s="954"/>
      <c r="BZ563" s="954"/>
      <c r="CA563" s="954"/>
      <c r="CB563" s="954"/>
      <c r="CC563" s="954"/>
      <c r="CD563" s="954"/>
      <c r="CE563" s="954"/>
      <c r="CF563" s="954"/>
      <c r="CG563" s="954"/>
      <c r="CH563" s="954"/>
      <c r="CI563" s="954"/>
      <c r="CJ563" s="954"/>
      <c r="CK563" s="954"/>
      <c r="CL563" s="954"/>
      <c r="CM563" s="954"/>
      <c r="CN563" s="954"/>
      <c r="CO563" s="954"/>
      <c r="CP563" s="954"/>
      <c r="CQ563" s="954"/>
      <c r="CR563" s="954"/>
      <c r="CS563" s="954"/>
      <c r="CT563" s="954"/>
      <c r="CU563" s="954"/>
      <c r="CV563" s="954"/>
      <c r="CW563" s="954"/>
      <c r="CX563" s="954"/>
      <c r="CY563" s="954"/>
      <c r="CZ563" s="954"/>
      <c r="DA563" s="954"/>
      <c r="DB563" s="954"/>
      <c r="DC563" s="954"/>
      <c r="DD563" s="954"/>
    </row>
    <row r="564" spans="1:108" ht="28.5" customHeight="1">
      <c r="A564" s="130" t="s">
        <v>559</v>
      </c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  <c r="AF564" s="130"/>
      <c r="AG564" s="130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130"/>
      <c r="AW564" s="130"/>
      <c r="AX564" s="130"/>
      <c r="AY564" s="130"/>
      <c r="AZ564" s="130"/>
      <c r="BA564" s="130"/>
      <c r="BB564" s="130"/>
      <c r="BC564" s="130"/>
      <c r="BD564" s="130"/>
      <c r="BE564" s="130"/>
      <c r="BF564" s="130"/>
      <c r="BG564" s="130"/>
      <c r="BH564" s="130"/>
      <c r="BI564" s="130"/>
      <c r="BJ564" s="130"/>
      <c r="BK564" s="130"/>
      <c r="BL564" s="130"/>
      <c r="BM564" s="130"/>
      <c r="BN564" s="130"/>
      <c r="BO564" s="130"/>
      <c r="BP564" s="130"/>
      <c r="BQ564" s="130"/>
      <c r="BR564" s="130"/>
      <c r="BS564" s="130"/>
      <c r="BT564" s="130"/>
      <c r="BU564" s="130"/>
      <c r="BV564" s="130"/>
      <c r="BW564" s="130"/>
      <c r="BX564" s="130"/>
      <c r="BY564" s="130"/>
      <c r="BZ564" s="130"/>
      <c r="CA564" s="130"/>
      <c r="CB564" s="130"/>
      <c r="CC564" s="44"/>
      <c r="CD564" s="207"/>
      <c r="CE564" s="207"/>
      <c r="CF564" s="207"/>
      <c r="CG564" s="207"/>
      <c r="CH564" s="207"/>
      <c r="CI564" s="207"/>
      <c r="CJ564" s="207"/>
      <c r="CK564" s="207"/>
      <c r="CL564" s="207"/>
    </row>
    <row r="565" spans="1:108" ht="14.2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19"/>
      <c r="AP565" s="119"/>
      <c r="AQ565" s="119"/>
      <c r="AR565" s="119"/>
      <c r="AS565" s="119"/>
      <c r="AT565" s="119"/>
      <c r="AU565" s="119"/>
      <c r="AV565" s="119"/>
      <c r="AW565" s="119"/>
      <c r="AX565" s="119"/>
      <c r="AY565" s="119"/>
      <c r="AZ565" s="119"/>
      <c r="BA565" s="119"/>
      <c r="BB565" s="119"/>
      <c r="BC565" s="119"/>
      <c r="BD565" s="119"/>
      <c r="BE565" s="119"/>
      <c r="BF565" s="119"/>
      <c r="BG565" s="119"/>
      <c r="BH565" s="119"/>
      <c r="BI565" s="119"/>
      <c r="BJ565" s="119"/>
      <c r="BK565" s="119"/>
      <c r="BL565" s="119"/>
      <c r="BM565" s="119"/>
      <c r="BN565" s="119"/>
      <c r="BO565" s="119"/>
      <c r="BP565" s="119"/>
      <c r="BQ565" s="119"/>
      <c r="BR565" s="119"/>
      <c r="BS565" s="119"/>
      <c r="BT565" s="119"/>
      <c r="BU565" s="119"/>
      <c r="BV565" s="119"/>
      <c r="BW565" s="119"/>
      <c r="BX565" s="119"/>
      <c r="BY565" s="119"/>
      <c r="BZ565" s="119"/>
      <c r="CA565" s="119"/>
      <c r="CB565" s="119"/>
      <c r="CC565" s="44"/>
      <c r="CD565" s="207"/>
      <c r="CE565" s="207"/>
      <c r="CF565" s="207"/>
      <c r="CG565" s="207"/>
      <c r="CH565" s="207"/>
      <c r="CI565" s="207"/>
      <c r="CJ565" s="207"/>
      <c r="CK565" s="207"/>
      <c r="CL565" s="207"/>
    </row>
    <row r="566" spans="1:108" ht="14.25" customHeight="1">
      <c r="A566" s="370" t="s">
        <v>165</v>
      </c>
      <c r="B566" s="371"/>
      <c r="C566" s="371"/>
      <c r="D566" s="372"/>
      <c r="E566" s="370" t="s">
        <v>166</v>
      </c>
      <c r="F566" s="518"/>
      <c r="G566" s="518"/>
      <c r="H566" s="518"/>
      <c r="I566" s="518"/>
      <c r="J566" s="518"/>
      <c r="K566" s="518"/>
      <c r="L566" s="518"/>
      <c r="M566" s="518"/>
      <c r="N566" s="518"/>
      <c r="O566" s="518"/>
      <c r="P566" s="518"/>
      <c r="Q566" s="518"/>
      <c r="R566" s="518"/>
      <c r="S566" s="518"/>
      <c r="T566" s="518"/>
      <c r="U566" s="518"/>
      <c r="V566" s="518"/>
      <c r="W566" s="518"/>
      <c r="X566" s="518"/>
      <c r="Y566" s="518"/>
      <c r="Z566" s="518"/>
      <c r="AA566" s="518"/>
      <c r="AB566" s="518"/>
      <c r="AC566" s="518"/>
      <c r="AD566" s="518"/>
      <c r="AE566" s="518"/>
      <c r="AF566" s="518"/>
      <c r="AG566" s="518"/>
      <c r="AH566" s="518"/>
      <c r="AI566" s="519"/>
      <c r="AJ566" s="955" t="s">
        <v>177</v>
      </c>
      <c r="AK566" s="956"/>
      <c r="AL566" s="956"/>
      <c r="AM566" s="956"/>
      <c r="AN566" s="956"/>
      <c r="AO566" s="956"/>
      <c r="AP566" s="956"/>
      <c r="AQ566" s="956"/>
      <c r="AR566" s="956"/>
      <c r="AS566" s="956"/>
      <c r="AT566" s="956"/>
      <c r="AU566" s="956"/>
      <c r="AV566" s="956"/>
      <c r="AW566" s="956"/>
      <c r="AX566" s="956"/>
      <c r="AY566" s="956"/>
      <c r="AZ566" s="957"/>
      <c r="BA566" s="955" t="s">
        <v>301</v>
      </c>
      <c r="BB566" s="956"/>
      <c r="BC566" s="956"/>
      <c r="BD566" s="956"/>
      <c r="BE566" s="956"/>
      <c r="BF566" s="956"/>
      <c r="BG566" s="112"/>
      <c r="BH566" s="112"/>
      <c r="BI566" s="955" t="s">
        <v>205</v>
      </c>
      <c r="BJ566" s="956"/>
      <c r="BK566" s="956"/>
      <c r="BL566" s="956"/>
      <c r="BM566" s="956"/>
      <c r="BN566" s="956"/>
      <c r="BO566" s="956"/>
      <c r="BP566" s="956"/>
      <c r="BQ566" s="956"/>
      <c r="BR566" s="964"/>
      <c r="BS566" s="967" t="s">
        <v>302</v>
      </c>
      <c r="BT566" s="968"/>
      <c r="BU566" s="968"/>
      <c r="BV566" s="968"/>
      <c r="BW566" s="968"/>
      <c r="BX566" s="968"/>
      <c r="BY566" s="968"/>
      <c r="BZ566" s="968"/>
      <c r="CA566" s="968"/>
      <c r="CB566" s="968"/>
      <c r="CC566" s="968"/>
      <c r="CD566" s="968"/>
      <c r="CE566" s="968"/>
      <c r="CF566" s="968"/>
      <c r="CG566" s="968"/>
      <c r="CH566" s="968"/>
      <c r="CI566" s="968"/>
      <c r="CJ566" s="968"/>
      <c r="CK566" s="968"/>
      <c r="CL566" s="968"/>
      <c r="CM566" s="968"/>
      <c r="CN566" s="968"/>
      <c r="CO566" s="968"/>
      <c r="CP566" s="968"/>
      <c r="CQ566" s="968"/>
      <c r="CR566" s="968"/>
      <c r="CS566" s="968"/>
      <c r="CT566" s="968"/>
      <c r="CU566" s="968"/>
      <c r="CV566" s="968"/>
      <c r="CW566" s="968"/>
      <c r="CX566" s="968"/>
      <c r="CY566" s="968"/>
      <c r="CZ566" s="968"/>
      <c r="DA566" s="968"/>
      <c r="DB566" s="968"/>
      <c r="DC566" s="969"/>
    </row>
    <row r="567" spans="1:108" ht="12.75" customHeight="1">
      <c r="A567" s="373"/>
      <c r="B567" s="374"/>
      <c r="C567" s="374"/>
      <c r="D567" s="375"/>
      <c r="E567" s="520"/>
      <c r="F567" s="521"/>
      <c r="G567" s="521"/>
      <c r="H567" s="521"/>
      <c r="I567" s="521"/>
      <c r="J567" s="521"/>
      <c r="K567" s="521"/>
      <c r="L567" s="521"/>
      <c r="M567" s="521"/>
      <c r="N567" s="521"/>
      <c r="O567" s="521"/>
      <c r="P567" s="521"/>
      <c r="Q567" s="521"/>
      <c r="R567" s="521"/>
      <c r="S567" s="521"/>
      <c r="T567" s="521"/>
      <c r="U567" s="521"/>
      <c r="V567" s="521"/>
      <c r="W567" s="521"/>
      <c r="X567" s="521"/>
      <c r="Y567" s="521"/>
      <c r="Z567" s="521"/>
      <c r="AA567" s="521"/>
      <c r="AB567" s="521"/>
      <c r="AC567" s="521"/>
      <c r="AD567" s="521"/>
      <c r="AE567" s="521"/>
      <c r="AF567" s="521"/>
      <c r="AG567" s="521"/>
      <c r="AH567" s="521"/>
      <c r="AI567" s="522"/>
      <c r="AJ567" s="958"/>
      <c r="AK567" s="959"/>
      <c r="AL567" s="959"/>
      <c r="AM567" s="959"/>
      <c r="AN567" s="959"/>
      <c r="AO567" s="959"/>
      <c r="AP567" s="959"/>
      <c r="AQ567" s="959"/>
      <c r="AR567" s="959"/>
      <c r="AS567" s="959"/>
      <c r="AT567" s="959"/>
      <c r="AU567" s="959"/>
      <c r="AV567" s="959"/>
      <c r="AW567" s="959"/>
      <c r="AX567" s="959"/>
      <c r="AY567" s="959"/>
      <c r="AZ567" s="960"/>
      <c r="BA567" s="958"/>
      <c r="BB567" s="959"/>
      <c r="BC567" s="959"/>
      <c r="BD567" s="959"/>
      <c r="BE567" s="959"/>
      <c r="BF567" s="959"/>
      <c r="BG567" s="106"/>
      <c r="BH567" s="106"/>
      <c r="BI567" s="958"/>
      <c r="BJ567" s="959"/>
      <c r="BK567" s="959"/>
      <c r="BL567" s="959"/>
      <c r="BM567" s="959"/>
      <c r="BN567" s="959"/>
      <c r="BO567" s="959"/>
      <c r="BP567" s="959"/>
      <c r="BQ567" s="959"/>
      <c r="BR567" s="965"/>
      <c r="BS567" s="970" t="s">
        <v>276</v>
      </c>
      <c r="BT567" s="971"/>
      <c r="BU567" s="971"/>
      <c r="BV567" s="971"/>
      <c r="BW567" s="971"/>
      <c r="BX567" s="971"/>
      <c r="BY567" s="971"/>
      <c r="BZ567" s="971"/>
      <c r="CA567" s="971"/>
      <c r="CB567" s="972"/>
      <c r="CC567" s="533" t="s">
        <v>274</v>
      </c>
      <c r="CD567" s="979"/>
      <c r="CE567" s="979"/>
      <c r="CF567" s="979"/>
      <c r="CG567" s="979"/>
      <c r="CH567" s="979"/>
      <c r="CI567" s="979"/>
      <c r="CJ567" s="979"/>
      <c r="CK567" s="979"/>
      <c r="CL567" s="979"/>
      <c r="CM567" s="979"/>
      <c r="CN567" s="979"/>
      <c r="CO567" s="979"/>
      <c r="CP567" s="979"/>
      <c r="CQ567" s="979"/>
      <c r="CR567" s="979"/>
      <c r="CS567" s="979"/>
      <c r="CT567" s="979"/>
      <c r="CU567" s="979"/>
      <c r="CV567" s="979"/>
      <c r="CW567" s="979"/>
      <c r="CX567" s="979"/>
      <c r="CY567" s="979"/>
      <c r="CZ567" s="979"/>
      <c r="DA567" s="979"/>
      <c r="DB567" s="979"/>
      <c r="DC567" s="979"/>
    </row>
    <row r="568" spans="1:108" ht="15" customHeight="1">
      <c r="A568" s="373"/>
      <c r="B568" s="374"/>
      <c r="C568" s="374"/>
      <c r="D568" s="375"/>
      <c r="E568" s="520"/>
      <c r="F568" s="521"/>
      <c r="G568" s="521"/>
      <c r="H568" s="521"/>
      <c r="I568" s="521"/>
      <c r="J568" s="521"/>
      <c r="K568" s="521"/>
      <c r="L568" s="521"/>
      <c r="M568" s="521"/>
      <c r="N568" s="521"/>
      <c r="O568" s="521"/>
      <c r="P568" s="521"/>
      <c r="Q568" s="521"/>
      <c r="R568" s="521"/>
      <c r="S568" s="521"/>
      <c r="T568" s="521"/>
      <c r="U568" s="521"/>
      <c r="V568" s="521"/>
      <c r="W568" s="521"/>
      <c r="X568" s="521"/>
      <c r="Y568" s="521"/>
      <c r="Z568" s="521"/>
      <c r="AA568" s="521"/>
      <c r="AB568" s="521"/>
      <c r="AC568" s="521"/>
      <c r="AD568" s="521"/>
      <c r="AE568" s="521"/>
      <c r="AF568" s="521"/>
      <c r="AG568" s="521"/>
      <c r="AH568" s="521"/>
      <c r="AI568" s="522"/>
      <c r="AJ568" s="958"/>
      <c r="AK568" s="959"/>
      <c r="AL568" s="959"/>
      <c r="AM568" s="959"/>
      <c r="AN568" s="959"/>
      <c r="AO568" s="959"/>
      <c r="AP568" s="959"/>
      <c r="AQ568" s="959"/>
      <c r="AR568" s="959"/>
      <c r="AS568" s="959"/>
      <c r="AT568" s="959"/>
      <c r="AU568" s="959"/>
      <c r="AV568" s="959"/>
      <c r="AW568" s="959"/>
      <c r="AX568" s="959"/>
      <c r="AY568" s="959"/>
      <c r="AZ568" s="960"/>
      <c r="BA568" s="958"/>
      <c r="BB568" s="959"/>
      <c r="BC568" s="959"/>
      <c r="BD568" s="959"/>
      <c r="BE568" s="959"/>
      <c r="BF568" s="959"/>
      <c r="BG568" s="106"/>
      <c r="BH568" s="106"/>
      <c r="BI568" s="958"/>
      <c r="BJ568" s="959"/>
      <c r="BK568" s="959"/>
      <c r="BL568" s="959"/>
      <c r="BM568" s="959"/>
      <c r="BN568" s="959"/>
      <c r="BO568" s="959"/>
      <c r="BP568" s="959"/>
      <c r="BQ568" s="959"/>
      <c r="BR568" s="965"/>
      <c r="BS568" s="973"/>
      <c r="BT568" s="974"/>
      <c r="BU568" s="974"/>
      <c r="BV568" s="974"/>
      <c r="BW568" s="974"/>
      <c r="BX568" s="974"/>
      <c r="BY568" s="974"/>
      <c r="BZ568" s="974"/>
      <c r="CA568" s="974"/>
      <c r="CB568" s="975"/>
      <c r="CC568" s="533" t="s">
        <v>485</v>
      </c>
      <c r="CD568" s="979"/>
      <c r="CE568" s="979"/>
      <c r="CF568" s="979"/>
      <c r="CG568" s="979"/>
      <c r="CH568" s="979"/>
      <c r="CI568" s="979"/>
      <c r="CJ568" s="979"/>
      <c r="CK568" s="979"/>
      <c r="CL568" s="979"/>
      <c r="CM568" s="979"/>
      <c r="CN568" s="979"/>
      <c r="CO568" s="979"/>
      <c r="CP568" s="979"/>
      <c r="CQ568" s="533" t="s">
        <v>518</v>
      </c>
      <c r="CR568" s="979"/>
      <c r="CS568" s="979"/>
      <c r="CT568" s="979"/>
      <c r="CU568" s="979"/>
      <c r="CV568" s="979"/>
      <c r="CW568" s="979"/>
      <c r="CX568" s="979"/>
      <c r="CY568" s="979"/>
      <c r="CZ568" s="979"/>
      <c r="DA568" s="979"/>
      <c r="DB568" s="979"/>
      <c r="DC568" s="979"/>
    </row>
    <row r="569" spans="1:108" ht="12.75" customHeight="1">
      <c r="A569" s="376"/>
      <c r="B569" s="377"/>
      <c r="C569" s="377"/>
      <c r="D569" s="378"/>
      <c r="E569" s="523"/>
      <c r="F569" s="524"/>
      <c r="G569" s="524"/>
      <c r="H569" s="524"/>
      <c r="I569" s="524"/>
      <c r="J569" s="524"/>
      <c r="K569" s="524"/>
      <c r="L569" s="524"/>
      <c r="M569" s="524"/>
      <c r="N569" s="524"/>
      <c r="O569" s="524"/>
      <c r="P569" s="524"/>
      <c r="Q569" s="524"/>
      <c r="R569" s="524"/>
      <c r="S569" s="524"/>
      <c r="T569" s="524"/>
      <c r="U569" s="524"/>
      <c r="V569" s="524"/>
      <c r="W569" s="524"/>
      <c r="X569" s="524"/>
      <c r="Y569" s="524"/>
      <c r="Z569" s="524"/>
      <c r="AA569" s="524"/>
      <c r="AB569" s="524"/>
      <c r="AC569" s="524"/>
      <c r="AD569" s="524"/>
      <c r="AE569" s="524"/>
      <c r="AF569" s="524"/>
      <c r="AG569" s="524"/>
      <c r="AH569" s="524"/>
      <c r="AI569" s="525"/>
      <c r="AJ569" s="961"/>
      <c r="AK569" s="962"/>
      <c r="AL569" s="962"/>
      <c r="AM569" s="962"/>
      <c r="AN569" s="962"/>
      <c r="AO569" s="962"/>
      <c r="AP569" s="962"/>
      <c r="AQ569" s="962"/>
      <c r="AR569" s="962"/>
      <c r="AS569" s="962"/>
      <c r="AT569" s="962"/>
      <c r="AU569" s="962"/>
      <c r="AV569" s="962"/>
      <c r="AW569" s="962"/>
      <c r="AX569" s="962"/>
      <c r="AY569" s="962"/>
      <c r="AZ569" s="963"/>
      <c r="BA569" s="961"/>
      <c r="BB569" s="962"/>
      <c r="BC569" s="962"/>
      <c r="BD569" s="962"/>
      <c r="BE569" s="962"/>
      <c r="BF569" s="962"/>
      <c r="BG569" s="106"/>
      <c r="BH569" s="106"/>
      <c r="BI569" s="961"/>
      <c r="BJ569" s="962"/>
      <c r="BK569" s="962"/>
      <c r="BL569" s="962"/>
      <c r="BM569" s="962"/>
      <c r="BN569" s="962"/>
      <c r="BO569" s="962"/>
      <c r="BP569" s="962"/>
      <c r="BQ569" s="962"/>
      <c r="BR569" s="966"/>
      <c r="BS569" s="976"/>
      <c r="BT569" s="977"/>
      <c r="BU569" s="977"/>
      <c r="BV569" s="977"/>
      <c r="BW569" s="977"/>
      <c r="BX569" s="977"/>
      <c r="BY569" s="977"/>
      <c r="BZ569" s="977"/>
      <c r="CA569" s="977"/>
      <c r="CB569" s="978"/>
      <c r="CC569" s="979"/>
      <c r="CD569" s="979"/>
      <c r="CE569" s="979"/>
      <c r="CF569" s="979"/>
      <c r="CG569" s="979"/>
      <c r="CH569" s="979"/>
      <c r="CI569" s="979"/>
      <c r="CJ569" s="979"/>
      <c r="CK569" s="979"/>
      <c r="CL569" s="979"/>
      <c r="CM569" s="979"/>
      <c r="CN569" s="979"/>
      <c r="CO569" s="979"/>
      <c r="CP569" s="979"/>
      <c r="CQ569" s="979"/>
      <c r="CR569" s="979"/>
      <c r="CS569" s="979"/>
      <c r="CT569" s="979"/>
      <c r="CU569" s="979"/>
      <c r="CV569" s="979"/>
      <c r="CW569" s="979"/>
      <c r="CX569" s="979"/>
      <c r="CY569" s="979"/>
      <c r="CZ569" s="979"/>
      <c r="DA569" s="979"/>
      <c r="DB569" s="979"/>
      <c r="DC569" s="979"/>
    </row>
    <row r="570" spans="1:108" ht="15" customHeight="1">
      <c r="A570" s="980">
        <v>1</v>
      </c>
      <c r="B570" s="981"/>
      <c r="C570" s="981"/>
      <c r="D570" s="982"/>
      <c r="E570" s="738">
        <v>2</v>
      </c>
      <c r="F570" s="983"/>
      <c r="G570" s="983"/>
      <c r="H570" s="983"/>
      <c r="I570" s="983"/>
      <c r="J570" s="983"/>
      <c r="K570" s="983"/>
      <c r="L570" s="983"/>
      <c r="M570" s="983"/>
      <c r="N570" s="983"/>
      <c r="O570" s="983"/>
      <c r="P570" s="983"/>
      <c r="Q570" s="983"/>
      <c r="R570" s="983"/>
      <c r="S570" s="983"/>
      <c r="T570" s="983"/>
      <c r="U570" s="983"/>
      <c r="V570" s="983"/>
      <c r="W570" s="983"/>
      <c r="X570" s="983"/>
      <c r="Y570" s="983"/>
      <c r="Z570" s="983"/>
      <c r="AA570" s="983"/>
      <c r="AB570" s="983"/>
      <c r="AC570" s="983"/>
      <c r="AD570" s="983"/>
      <c r="AE570" s="983"/>
      <c r="AF570" s="983"/>
      <c r="AG570" s="983"/>
      <c r="AH570" s="983"/>
      <c r="AI570" s="984"/>
      <c r="AJ570" s="738">
        <v>4</v>
      </c>
      <c r="AK570" s="983"/>
      <c r="AL570" s="983"/>
      <c r="AM570" s="983"/>
      <c r="AN570" s="983"/>
      <c r="AO570" s="983"/>
      <c r="AP570" s="983"/>
      <c r="AQ570" s="983"/>
      <c r="AR570" s="983"/>
      <c r="AS570" s="983"/>
      <c r="AT570" s="983"/>
      <c r="AU570" s="983"/>
      <c r="AV570" s="983"/>
      <c r="AW570" s="983"/>
      <c r="AX570" s="983"/>
      <c r="AY570" s="983"/>
      <c r="AZ570" s="984"/>
      <c r="BA570" s="739">
        <v>6</v>
      </c>
      <c r="BB570" s="983"/>
      <c r="BC570" s="983"/>
      <c r="BD570" s="983"/>
      <c r="BE570" s="983"/>
      <c r="BF570" s="984"/>
      <c r="BG570" s="248"/>
      <c r="BH570" s="248"/>
      <c r="BI570" s="738">
        <v>7</v>
      </c>
      <c r="BJ570" s="983"/>
      <c r="BK570" s="983"/>
      <c r="BL570" s="983"/>
      <c r="BM570" s="983"/>
      <c r="BN570" s="983"/>
      <c r="BO570" s="983"/>
      <c r="BP570" s="983"/>
      <c r="BQ570" s="983"/>
      <c r="BR570" s="984"/>
      <c r="BS570" s="985">
        <v>8</v>
      </c>
      <c r="BT570" s="986"/>
      <c r="BU570" s="986"/>
      <c r="BV570" s="986"/>
      <c r="BW570" s="986"/>
      <c r="BX570" s="986"/>
      <c r="BY570" s="986"/>
      <c r="BZ570" s="986"/>
      <c r="CA570" s="986"/>
      <c r="CB570" s="987"/>
      <c r="CC570" s="533">
        <v>9</v>
      </c>
      <c r="CD570" s="988"/>
      <c r="CE570" s="988"/>
      <c r="CF570" s="988"/>
      <c r="CG570" s="988"/>
      <c r="CH570" s="988"/>
      <c r="CI570" s="988"/>
      <c r="CJ570" s="988"/>
      <c r="CK570" s="988"/>
      <c r="CL570" s="988"/>
      <c r="CM570" s="988"/>
      <c r="CN570" s="988"/>
      <c r="CO570" s="988"/>
      <c r="CP570" s="988"/>
      <c r="CQ570" s="533">
        <v>10</v>
      </c>
      <c r="CR570" s="988"/>
      <c r="CS570" s="988"/>
      <c r="CT570" s="988"/>
      <c r="CU570" s="988"/>
      <c r="CV570" s="988"/>
      <c r="CW570" s="988"/>
      <c r="CX570" s="988"/>
      <c r="CY570" s="988"/>
      <c r="CZ570" s="988"/>
      <c r="DA570" s="988"/>
      <c r="DB570" s="988"/>
      <c r="DC570" s="988"/>
    </row>
    <row r="571" spans="1:108" ht="15" customHeight="1">
      <c r="A571" s="824" t="s">
        <v>197</v>
      </c>
      <c r="B571" s="824"/>
      <c r="C571" s="824"/>
      <c r="D571" s="824"/>
      <c r="E571" s="384" t="s">
        <v>326</v>
      </c>
      <c r="F571" s="670"/>
      <c r="G571" s="670"/>
      <c r="H571" s="670"/>
      <c r="I571" s="670"/>
      <c r="J571" s="670"/>
      <c r="K571" s="670"/>
      <c r="L571" s="670"/>
      <c r="M571" s="670"/>
      <c r="N571" s="670"/>
      <c r="O571" s="670"/>
      <c r="P571" s="670"/>
      <c r="Q571" s="670"/>
      <c r="R571" s="670"/>
      <c r="S571" s="670"/>
      <c r="T571" s="670"/>
      <c r="U571" s="670"/>
      <c r="V571" s="670"/>
      <c r="W571" s="670"/>
      <c r="X571" s="670"/>
      <c r="Y571" s="670"/>
      <c r="Z571" s="670"/>
      <c r="AA571" s="670"/>
      <c r="AB571" s="670"/>
      <c r="AC571" s="670"/>
      <c r="AD571" s="670"/>
      <c r="AE571" s="670"/>
      <c r="AF571" s="670"/>
      <c r="AG571" s="670"/>
      <c r="AH571" s="670"/>
      <c r="AI571" s="670"/>
      <c r="AJ571" s="824"/>
      <c r="AK571" s="951"/>
      <c r="AL571" s="951"/>
      <c r="AM571" s="951"/>
      <c r="AN571" s="951"/>
      <c r="AO571" s="951"/>
      <c r="AP571" s="951"/>
      <c r="AQ571" s="951"/>
      <c r="AR571" s="951"/>
      <c r="AS571" s="951"/>
      <c r="AT571" s="951"/>
      <c r="AU571" s="951"/>
      <c r="AV571" s="951"/>
      <c r="AW571" s="951"/>
      <c r="AX571" s="951"/>
      <c r="AY571" s="951"/>
      <c r="AZ571" s="951"/>
      <c r="BA571" s="824"/>
      <c r="BB571" s="951"/>
      <c r="BC571" s="951"/>
      <c r="BD571" s="951"/>
      <c r="BE571" s="951"/>
      <c r="BF571" s="951"/>
      <c r="BG571" s="249"/>
      <c r="BH571" s="249"/>
      <c r="BI571" s="824"/>
      <c r="BJ571" s="951"/>
      <c r="BK571" s="951"/>
      <c r="BL571" s="951"/>
      <c r="BM571" s="951"/>
      <c r="BN571" s="951"/>
      <c r="BO571" s="951"/>
      <c r="BP571" s="951"/>
      <c r="BQ571" s="951"/>
      <c r="BR571" s="951"/>
      <c r="BS571" s="395">
        <v>12486</v>
      </c>
      <c r="BT571" s="952"/>
      <c r="BU571" s="952"/>
      <c r="BV571" s="952"/>
      <c r="BW571" s="952"/>
      <c r="BX571" s="952"/>
      <c r="BY571" s="952"/>
      <c r="BZ571" s="952"/>
      <c r="CA571" s="952"/>
      <c r="CB571" s="952"/>
      <c r="CC571" s="407">
        <v>0</v>
      </c>
      <c r="CD571" s="952"/>
      <c r="CE571" s="952"/>
      <c r="CF571" s="952"/>
      <c r="CG571" s="952"/>
      <c r="CH571" s="952"/>
      <c r="CI571" s="952"/>
      <c r="CJ571" s="952"/>
      <c r="CK571" s="952"/>
      <c r="CL571" s="952"/>
      <c r="CM571" s="952"/>
      <c r="CN571" s="952"/>
      <c r="CO571" s="952"/>
      <c r="CP571" s="952"/>
      <c r="CQ571" s="407">
        <v>0</v>
      </c>
      <c r="CR571" s="952"/>
      <c r="CS571" s="952"/>
      <c r="CT571" s="952"/>
      <c r="CU571" s="952"/>
      <c r="CV571" s="952"/>
      <c r="CW571" s="952"/>
      <c r="CX571" s="952"/>
      <c r="CY571" s="952"/>
      <c r="CZ571" s="952"/>
      <c r="DA571" s="952"/>
      <c r="DB571" s="952"/>
      <c r="DC571" s="952"/>
    </row>
    <row r="572" spans="1:108" ht="15" customHeight="1">
      <c r="A572" s="824"/>
      <c r="B572" s="824"/>
      <c r="C572" s="824"/>
      <c r="D572" s="824"/>
      <c r="E572" s="900" t="s">
        <v>168</v>
      </c>
      <c r="F572" s="953"/>
      <c r="G572" s="953"/>
      <c r="H572" s="953"/>
      <c r="I572" s="953"/>
      <c r="J572" s="953"/>
      <c r="K572" s="953"/>
      <c r="L572" s="953"/>
      <c r="M572" s="953"/>
      <c r="N572" s="953"/>
      <c r="O572" s="953"/>
      <c r="P572" s="953"/>
      <c r="Q572" s="953"/>
      <c r="R572" s="953"/>
      <c r="S572" s="953"/>
      <c r="T572" s="953"/>
      <c r="U572" s="953"/>
      <c r="V572" s="953"/>
      <c r="W572" s="953"/>
      <c r="X572" s="953"/>
      <c r="Y572" s="953"/>
      <c r="Z572" s="953"/>
      <c r="AA572" s="953"/>
      <c r="AB572" s="953"/>
      <c r="AC572" s="953"/>
      <c r="AD572" s="953"/>
      <c r="AE572" s="953"/>
      <c r="AF572" s="953"/>
      <c r="AG572" s="953"/>
      <c r="AH572" s="953"/>
      <c r="AI572" s="953"/>
      <c r="AJ572" s="824" t="s">
        <v>5</v>
      </c>
      <c r="AK572" s="951"/>
      <c r="AL572" s="951"/>
      <c r="AM572" s="951"/>
      <c r="AN572" s="951"/>
      <c r="AO572" s="951"/>
      <c r="AP572" s="951"/>
      <c r="AQ572" s="951"/>
      <c r="AR572" s="951"/>
      <c r="AS572" s="951"/>
      <c r="AT572" s="951"/>
      <c r="AU572" s="951" t="s">
        <v>5</v>
      </c>
      <c r="AV572" s="951"/>
      <c r="AW572" s="951"/>
      <c r="AX572" s="951"/>
      <c r="AY572" s="951"/>
      <c r="AZ572" s="951"/>
      <c r="BA572" s="824"/>
      <c r="BB572" s="951"/>
      <c r="BC572" s="951"/>
      <c r="BD572" s="951"/>
      <c r="BE572" s="951"/>
      <c r="BF572" s="951"/>
      <c r="BG572" s="249"/>
      <c r="BH572" s="249"/>
      <c r="BI572" s="824"/>
      <c r="BJ572" s="951"/>
      <c r="BK572" s="951"/>
      <c r="BL572" s="951"/>
      <c r="BM572" s="951"/>
      <c r="BN572" s="951"/>
      <c r="BO572" s="951"/>
      <c r="BP572" s="951">
        <f>BP571</f>
        <v>0</v>
      </c>
      <c r="BQ572" s="951"/>
      <c r="BR572" s="951"/>
      <c r="BS572" s="401">
        <f>BS571</f>
        <v>12486</v>
      </c>
      <c r="BT572" s="642"/>
      <c r="BU572" s="642"/>
      <c r="BV572" s="642"/>
      <c r="BW572" s="642"/>
      <c r="BX572" s="642"/>
      <c r="BY572" s="642"/>
      <c r="BZ572" s="642"/>
      <c r="CA572" s="642"/>
      <c r="CB572" s="642"/>
      <c r="CC572" s="414">
        <f>SUM(CC571)</f>
        <v>0</v>
      </c>
      <c r="CD572" s="642"/>
      <c r="CE572" s="642"/>
      <c r="CF572" s="642"/>
      <c r="CG572" s="642"/>
      <c r="CH572" s="642"/>
      <c r="CI572" s="642"/>
      <c r="CJ572" s="642"/>
      <c r="CK572" s="642"/>
      <c r="CL572" s="642"/>
      <c r="CM572" s="642"/>
      <c r="CN572" s="642"/>
      <c r="CO572" s="642"/>
      <c r="CP572" s="642"/>
      <c r="CQ572" s="414">
        <f>CQ571</f>
        <v>0</v>
      </c>
      <c r="CR572" s="642"/>
      <c r="CS572" s="642"/>
      <c r="CT572" s="642"/>
      <c r="CU572" s="642"/>
      <c r="CV572" s="642"/>
      <c r="CW572" s="642"/>
      <c r="CX572" s="642"/>
      <c r="CY572" s="642"/>
      <c r="CZ572" s="642"/>
      <c r="DA572" s="642"/>
      <c r="DB572" s="642"/>
      <c r="DC572" s="642"/>
    </row>
    <row r="573" spans="1:108" ht="15" customHeight="1">
      <c r="A573" s="193"/>
      <c r="B573" s="193"/>
      <c r="C573" s="193"/>
      <c r="D573" s="193"/>
      <c r="E573" s="194"/>
      <c r="F573" s="250"/>
      <c r="G573" s="250"/>
      <c r="H573" s="250"/>
      <c r="I573" s="250"/>
      <c r="J573" s="250"/>
      <c r="K573" s="250"/>
      <c r="L573" s="250"/>
      <c r="M573" s="250"/>
      <c r="N573" s="250"/>
      <c r="O573" s="250"/>
      <c r="P573" s="250"/>
      <c r="Q573" s="250"/>
      <c r="R573" s="250"/>
      <c r="S573" s="250"/>
      <c r="T573" s="250"/>
      <c r="U573" s="250"/>
      <c r="V573" s="250"/>
      <c r="W573" s="250"/>
      <c r="X573" s="250"/>
      <c r="Y573" s="250"/>
      <c r="Z573" s="250"/>
      <c r="AA573" s="250"/>
      <c r="AB573" s="250"/>
      <c r="AC573" s="250"/>
      <c r="AD573" s="250"/>
      <c r="AE573" s="250"/>
      <c r="AF573" s="250"/>
      <c r="AG573" s="250"/>
      <c r="AH573" s="250"/>
      <c r="AI573" s="250"/>
      <c r="AJ573" s="193"/>
      <c r="AK573" s="251"/>
      <c r="AL573" s="251"/>
      <c r="AM573" s="251"/>
      <c r="AN573" s="251"/>
      <c r="AO573" s="251"/>
      <c r="AP573" s="251"/>
      <c r="AQ573" s="251"/>
      <c r="AR573" s="251"/>
      <c r="AS573" s="251"/>
      <c r="AT573" s="251"/>
      <c r="AU573" s="251"/>
      <c r="AV573" s="251"/>
      <c r="AW573" s="251"/>
      <c r="AX573" s="251"/>
      <c r="AY573" s="251"/>
      <c r="AZ573" s="251"/>
      <c r="BA573" s="193"/>
      <c r="BB573" s="251"/>
      <c r="BC573" s="251"/>
      <c r="BD573" s="251"/>
      <c r="BE573" s="251"/>
      <c r="BF573" s="251"/>
      <c r="BG573" s="251"/>
      <c r="BH573" s="251"/>
      <c r="BI573" s="193"/>
      <c r="BJ573" s="251"/>
      <c r="BK573" s="251"/>
      <c r="BL573" s="251"/>
      <c r="BM573" s="251"/>
      <c r="BN573" s="251"/>
      <c r="BO573" s="251"/>
      <c r="BP573" s="251"/>
      <c r="BQ573" s="251"/>
      <c r="BR573" s="251"/>
      <c r="BS573" s="210"/>
      <c r="BT573" s="252"/>
      <c r="BU573" s="252"/>
      <c r="BV573" s="252"/>
      <c r="BW573" s="252"/>
      <c r="BX573" s="252"/>
      <c r="BY573" s="252"/>
      <c r="BZ573" s="252"/>
      <c r="CA573" s="252"/>
      <c r="CB573" s="252"/>
      <c r="CC573" s="96"/>
      <c r="CD573" s="252"/>
      <c r="CE573" s="252"/>
      <c r="CF573" s="252"/>
      <c r="CG573" s="252"/>
      <c r="CH573" s="252"/>
      <c r="CI573" s="252"/>
      <c r="CJ573" s="252"/>
      <c r="CK573" s="252"/>
      <c r="CL573" s="252"/>
      <c r="CM573" s="252"/>
      <c r="CN573" s="252"/>
      <c r="CO573" s="252"/>
      <c r="CP573" s="252"/>
      <c r="CQ573" s="96"/>
      <c r="CR573" s="252"/>
      <c r="CS573" s="252"/>
      <c r="CT573" s="252"/>
      <c r="CU573" s="252"/>
      <c r="CV573" s="252"/>
      <c r="CW573" s="252"/>
      <c r="CX573" s="252"/>
      <c r="CY573" s="252"/>
      <c r="CZ573" s="252"/>
      <c r="DA573" s="252"/>
      <c r="DB573" s="252"/>
      <c r="DC573" s="252"/>
    </row>
    <row r="574" spans="1:108" ht="14.25">
      <c r="A574" s="389" t="s">
        <v>653</v>
      </c>
      <c r="B574" s="389"/>
      <c r="C574" s="389"/>
      <c r="D574" s="389"/>
      <c r="E574" s="389"/>
      <c r="F574" s="389"/>
      <c r="G574" s="389"/>
      <c r="H574" s="389"/>
      <c r="I574" s="389"/>
      <c r="J574" s="389"/>
      <c r="K574" s="389"/>
      <c r="L574" s="389"/>
      <c r="M574" s="389"/>
      <c r="N574" s="389"/>
      <c r="O574" s="389"/>
      <c r="P574" s="389"/>
      <c r="Q574" s="389"/>
      <c r="R574" s="389"/>
      <c r="S574" s="389"/>
      <c r="T574" s="389"/>
      <c r="U574" s="389"/>
      <c r="V574" s="389"/>
      <c r="W574" s="389"/>
      <c r="X574" s="389"/>
      <c r="Y574" s="389"/>
      <c r="Z574" s="389"/>
      <c r="AA574" s="389"/>
      <c r="AB574" s="389"/>
      <c r="AC574" s="389"/>
      <c r="AD574" s="389"/>
      <c r="AE574" s="389"/>
      <c r="AF574" s="389"/>
      <c r="AG574" s="389"/>
      <c r="AH574" s="389"/>
      <c r="AI574" s="389"/>
      <c r="AJ574" s="389"/>
      <c r="AK574" s="389"/>
      <c r="AL574" s="389"/>
      <c r="AM574" s="389"/>
      <c r="AN574" s="389"/>
      <c r="AO574" s="389"/>
      <c r="AP574" s="389"/>
      <c r="AQ574" s="389"/>
      <c r="AR574" s="389"/>
      <c r="AS574" s="389"/>
      <c r="AT574" s="389"/>
      <c r="AU574" s="389"/>
      <c r="AV574" s="389"/>
      <c r="AW574" s="389"/>
      <c r="AX574" s="389"/>
      <c r="AY574" s="389"/>
      <c r="AZ574" s="389"/>
      <c r="BA574" s="389"/>
      <c r="BB574" s="389"/>
      <c r="BC574" s="389"/>
      <c r="BD574" s="389"/>
      <c r="BE574" s="389"/>
      <c r="BF574" s="389"/>
      <c r="BG574" s="389"/>
      <c r="BH574" s="389"/>
      <c r="BI574" s="389"/>
      <c r="BJ574" s="389"/>
      <c r="BK574" s="389"/>
      <c r="BL574" s="389"/>
      <c r="BM574" s="389"/>
      <c r="BN574" s="389"/>
      <c r="BO574" s="389"/>
      <c r="BP574" s="389"/>
      <c r="BQ574" s="389"/>
      <c r="BR574" s="389"/>
      <c r="BS574" s="389"/>
      <c r="BT574" s="389"/>
      <c r="BU574" s="389"/>
      <c r="BV574" s="389"/>
      <c r="BW574" s="389"/>
      <c r="BX574" s="389"/>
      <c r="BY574" s="389"/>
      <c r="BZ574" s="389"/>
      <c r="CA574" s="389"/>
      <c r="CB574" s="389"/>
    </row>
    <row r="575" spans="1:108" ht="14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</row>
    <row r="576" spans="1:108" ht="14.25">
      <c r="A576" s="620" t="s">
        <v>161</v>
      </c>
      <c r="B576" s="620"/>
      <c r="C576" s="620"/>
      <c r="D576" s="620"/>
      <c r="E576" s="620"/>
      <c r="F576" s="620"/>
      <c r="G576" s="620"/>
      <c r="H576" s="620"/>
      <c r="I576" s="620"/>
      <c r="J576" s="620"/>
      <c r="K576" s="620"/>
      <c r="L576" s="620"/>
      <c r="M576" s="620"/>
      <c r="N576" s="620"/>
      <c r="O576" s="620"/>
      <c r="P576" s="620"/>
      <c r="Q576" s="620"/>
      <c r="R576" s="620"/>
      <c r="S576" s="620"/>
      <c r="T576" s="620"/>
      <c r="U576" s="620"/>
      <c r="V576" s="620"/>
      <c r="W576" s="620"/>
      <c r="X576" s="620"/>
      <c r="Y576" s="620"/>
      <c r="Z576" s="620"/>
      <c r="AA576" s="620"/>
      <c r="AB576" s="620"/>
      <c r="AC576" s="620"/>
      <c r="AD576" s="620"/>
      <c r="AE576" s="570" t="s">
        <v>654</v>
      </c>
      <c r="AF576" s="570"/>
      <c r="AG576" s="570"/>
      <c r="AH576" s="570"/>
      <c r="AI576" s="570"/>
      <c r="AJ576" s="570"/>
      <c r="AK576" s="570"/>
      <c r="AL576" s="570"/>
      <c r="AM576" s="570"/>
      <c r="AN576" s="570"/>
      <c r="AO576" s="570"/>
      <c r="AP576" s="570"/>
      <c r="AQ576" s="570"/>
      <c r="AR576" s="570"/>
      <c r="AS576" s="570"/>
      <c r="AT576" s="570"/>
      <c r="AU576" s="570"/>
      <c r="AV576" s="570"/>
      <c r="AW576" s="570"/>
      <c r="AX576" s="570"/>
      <c r="AY576" s="570"/>
      <c r="AZ576" s="570"/>
      <c r="BA576" s="570"/>
      <c r="BB576" s="570"/>
      <c r="BC576" s="570"/>
      <c r="BD576" s="570"/>
      <c r="BE576" s="570"/>
      <c r="BF576" s="570"/>
      <c r="BG576" s="570"/>
      <c r="BH576" s="570"/>
      <c r="BI576" s="570"/>
      <c r="BJ576" s="570"/>
      <c r="BK576" s="570"/>
      <c r="BL576" s="570"/>
      <c r="BM576" s="570"/>
      <c r="BN576" s="570"/>
      <c r="BO576" s="570"/>
      <c r="BP576" s="570"/>
      <c r="BQ576" s="570"/>
      <c r="BR576" s="570"/>
      <c r="BS576" s="570"/>
      <c r="BT576" s="570"/>
      <c r="BU576" s="570"/>
      <c r="BV576" s="570"/>
      <c r="BW576" s="570"/>
      <c r="BX576" s="570"/>
      <c r="BY576" s="570"/>
      <c r="BZ576" s="570"/>
      <c r="CA576" s="570"/>
      <c r="CB576" s="570"/>
    </row>
    <row r="577" spans="1:122" ht="8.2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  <c r="BX577" s="32"/>
      <c r="BY577" s="32"/>
      <c r="BZ577" s="32"/>
      <c r="CA577" s="32"/>
      <c r="CB577" s="32"/>
    </row>
    <row r="578" spans="1:122" ht="14.25">
      <c r="A578" s="33" t="s">
        <v>162</v>
      </c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570" t="s">
        <v>457</v>
      </c>
      <c r="T578" s="570"/>
      <c r="U578" s="570"/>
      <c r="V578" s="570"/>
      <c r="W578" s="570"/>
      <c r="X578" s="570"/>
      <c r="Y578" s="570"/>
      <c r="Z578" s="570"/>
      <c r="AA578" s="570"/>
      <c r="AB578" s="570"/>
      <c r="AC578" s="570"/>
      <c r="AD578" s="570"/>
      <c r="AE578" s="570"/>
      <c r="AF578" s="570"/>
      <c r="AG578" s="570"/>
      <c r="AH578" s="570"/>
      <c r="AI578" s="570"/>
      <c r="AJ578" s="570"/>
      <c r="AK578" s="570"/>
      <c r="AL578" s="570"/>
      <c r="AM578" s="570"/>
      <c r="AN578" s="570"/>
      <c r="AO578" s="570"/>
      <c r="AP578" s="570"/>
      <c r="AQ578" s="570"/>
      <c r="AR578" s="570"/>
      <c r="AS578" s="570"/>
      <c r="AT578" s="570"/>
      <c r="AU578" s="570"/>
      <c r="AV578" s="570"/>
      <c r="AW578" s="570"/>
      <c r="AX578" s="570"/>
      <c r="AY578" s="570"/>
      <c r="AZ578" s="570"/>
      <c r="BA578" s="570"/>
      <c r="BB578" s="570"/>
      <c r="BC578" s="570"/>
      <c r="BD578" s="570"/>
      <c r="BE578" s="570"/>
      <c r="BF578" s="570"/>
      <c r="BG578" s="570"/>
      <c r="BH578" s="570"/>
      <c r="BI578" s="570"/>
      <c r="BJ578" s="570"/>
      <c r="BK578" s="570"/>
      <c r="BL578" s="570"/>
      <c r="BM578" s="570"/>
      <c r="BN578" s="570"/>
      <c r="BO578" s="570"/>
      <c r="BP578" s="570"/>
      <c r="BQ578" s="570"/>
      <c r="BR578" s="570"/>
      <c r="BS578" s="570"/>
      <c r="BT578" s="570"/>
      <c r="BU578" s="570"/>
      <c r="BV578" s="570"/>
      <c r="BW578" s="570"/>
      <c r="BX578" s="570"/>
      <c r="BY578" s="570"/>
      <c r="BZ578" s="570"/>
      <c r="CA578" s="570"/>
      <c r="CB578" s="570"/>
    </row>
    <row r="579" spans="1:122" ht="24" customHeight="1">
      <c r="A579" s="33" t="s">
        <v>164</v>
      </c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1131" t="s">
        <v>655</v>
      </c>
      <c r="AI579" s="1131"/>
      <c r="AJ579" s="1131"/>
      <c r="AK579" s="1131"/>
      <c r="AL579" s="1131"/>
      <c r="AM579" s="1131"/>
      <c r="AN579" s="1131"/>
      <c r="AO579" s="1131"/>
      <c r="AP579" s="1131"/>
      <c r="AQ579" s="1131"/>
      <c r="AR579" s="1131"/>
      <c r="AS579" s="1131"/>
      <c r="AT579" s="1131"/>
      <c r="AU579" s="1131"/>
      <c r="AV579" s="1131"/>
      <c r="AW579" s="1131"/>
      <c r="AX579" s="1131"/>
      <c r="AY579" s="1131"/>
      <c r="AZ579" s="1131"/>
      <c r="BA579" s="1131"/>
      <c r="BB579" s="1131"/>
      <c r="BC579" s="1131"/>
      <c r="BD579" s="1131"/>
      <c r="BE579" s="1131"/>
      <c r="BF579" s="1131"/>
      <c r="BG579" s="1131"/>
      <c r="BH579" s="1131"/>
      <c r="BI579" s="1131"/>
      <c r="BJ579" s="1131"/>
      <c r="BK579" s="1131"/>
      <c r="BL579" s="1131"/>
      <c r="BM579" s="1131"/>
      <c r="BN579" s="1131"/>
      <c r="BO579" s="1131"/>
      <c r="BP579" s="1131"/>
      <c r="BQ579" s="1131"/>
      <c r="BR579" s="1131"/>
      <c r="BS579" s="1131"/>
      <c r="BT579" s="1131"/>
      <c r="BU579" s="1131"/>
      <c r="BV579" s="1131"/>
      <c r="BW579" s="1131"/>
      <c r="BX579" s="1131"/>
      <c r="BY579" s="1131"/>
      <c r="BZ579" s="1131"/>
      <c r="CA579" s="1131"/>
      <c r="CB579" s="1131"/>
      <c r="CC579" s="285"/>
      <c r="CD579" s="285"/>
      <c r="CE579" s="285"/>
      <c r="CF579" s="285"/>
      <c r="CG579" s="285"/>
      <c r="CH579" s="285"/>
      <c r="CI579" s="285"/>
      <c r="CJ579" s="285"/>
      <c r="CK579" s="285"/>
      <c r="CL579" s="285"/>
      <c r="CM579" s="285"/>
      <c r="CN579" s="285"/>
      <c r="CO579" s="285"/>
      <c r="CP579" s="285"/>
      <c r="CQ579" s="285"/>
      <c r="CR579" s="285"/>
      <c r="CS579" s="285"/>
      <c r="CT579" s="285"/>
      <c r="CU579" s="285"/>
      <c r="CV579" s="285"/>
      <c r="CW579" s="285"/>
      <c r="CX579" s="285"/>
      <c r="CY579" s="285"/>
      <c r="CZ579" s="285"/>
      <c r="DA579" s="285"/>
      <c r="DB579" s="285"/>
      <c r="DC579" s="285"/>
      <c r="DD579" s="285"/>
    </row>
    <row r="580" spans="1:122" ht="11.25" customHeight="1">
      <c r="A580" s="33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154"/>
      <c r="AI580" s="154"/>
      <c r="AJ580" s="154"/>
      <c r="AK580" s="154"/>
      <c r="AL580" s="154"/>
      <c r="AM580" s="154"/>
      <c r="AN580" s="154"/>
      <c r="AO580" s="154"/>
      <c r="AP580" s="154"/>
      <c r="AQ580" s="154"/>
      <c r="AR580" s="154"/>
      <c r="AS580" s="154"/>
      <c r="AT580" s="154"/>
      <c r="AU580" s="154"/>
      <c r="AV580" s="154"/>
      <c r="AW580" s="154"/>
      <c r="AX580" s="154"/>
      <c r="AY580" s="154"/>
      <c r="AZ580" s="154"/>
      <c r="BA580" s="154"/>
      <c r="BB580" s="154"/>
      <c r="BC580" s="154"/>
      <c r="BD580" s="154"/>
      <c r="BE580" s="154"/>
      <c r="BF580" s="154"/>
      <c r="BG580" s="154"/>
      <c r="BH580" s="154"/>
      <c r="BI580" s="154"/>
      <c r="BJ580" s="154"/>
      <c r="BK580" s="154"/>
      <c r="BL580" s="154"/>
      <c r="BM580" s="154"/>
      <c r="BN580" s="154"/>
      <c r="BO580" s="154"/>
      <c r="BP580" s="154"/>
      <c r="BQ580" s="154"/>
      <c r="BR580" s="154"/>
      <c r="BS580" s="154"/>
      <c r="BT580" s="154"/>
      <c r="BU580" s="154"/>
      <c r="BV580" s="154"/>
      <c r="BW580" s="154"/>
      <c r="BX580" s="154"/>
      <c r="BY580" s="154"/>
      <c r="BZ580" s="154"/>
      <c r="CA580" s="154"/>
      <c r="CB580" s="154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</row>
    <row r="581" spans="1:122" ht="15">
      <c r="A581" s="389" t="s">
        <v>656</v>
      </c>
      <c r="B581" s="389"/>
      <c r="C581" s="389"/>
      <c r="D581" s="389"/>
      <c r="E581" s="389"/>
      <c r="F581" s="389"/>
      <c r="G581" s="389"/>
      <c r="H581" s="389"/>
      <c r="I581" s="389"/>
      <c r="J581" s="389"/>
      <c r="K581" s="389"/>
      <c r="L581" s="389"/>
      <c r="M581" s="389"/>
      <c r="N581" s="389"/>
      <c r="O581" s="389"/>
      <c r="P581" s="389"/>
      <c r="Q581" s="389"/>
      <c r="R581" s="389"/>
      <c r="S581" s="389"/>
      <c r="T581" s="389"/>
      <c r="U581" s="389"/>
      <c r="V581" s="389"/>
      <c r="W581" s="389"/>
      <c r="X581" s="389"/>
      <c r="Y581" s="389"/>
      <c r="Z581" s="389"/>
      <c r="AA581" s="389"/>
      <c r="AB581" s="389"/>
      <c r="AC581" s="389"/>
      <c r="AD581" s="389"/>
      <c r="AE581" s="389"/>
      <c r="AF581" s="389"/>
      <c r="AG581" s="389"/>
      <c r="AH581" s="389"/>
      <c r="AI581" s="389"/>
      <c r="AJ581" s="389"/>
      <c r="AK581" s="389"/>
      <c r="AL581" s="389"/>
      <c r="AM581" s="389"/>
      <c r="AN581" s="389"/>
      <c r="AO581" s="389"/>
      <c r="AP581" s="389"/>
      <c r="AQ581" s="389"/>
      <c r="AR581" s="389"/>
      <c r="AS581" s="389"/>
      <c r="AT581" s="389"/>
      <c r="AU581" s="389"/>
      <c r="AV581" s="389"/>
      <c r="AW581" s="389"/>
      <c r="AX581" s="389"/>
      <c r="AY581" s="389"/>
      <c r="AZ581" s="389"/>
      <c r="BA581" s="389"/>
      <c r="BB581" s="389"/>
      <c r="BC581" s="389"/>
      <c r="BD581" s="389"/>
      <c r="BE581" s="389"/>
      <c r="BF581" s="389"/>
      <c r="BG581" s="389"/>
      <c r="BH581" s="389"/>
      <c r="BI581" s="389"/>
      <c r="BJ581" s="389"/>
      <c r="BK581" s="389"/>
      <c r="BL581" s="389"/>
      <c r="BM581" s="389"/>
      <c r="BN581" s="389"/>
      <c r="BO581" s="389"/>
      <c r="BP581" s="389"/>
      <c r="BQ581" s="389"/>
      <c r="BR581" s="389"/>
      <c r="BS581" s="389"/>
      <c r="BT581" s="389"/>
      <c r="BU581" s="389"/>
      <c r="BV581" s="389"/>
      <c r="BW581" s="389"/>
      <c r="BX581" s="389"/>
      <c r="BY581" s="389"/>
      <c r="BZ581" s="389"/>
      <c r="CA581" s="389"/>
      <c r="CB581" s="389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  <c r="DR581" s="31"/>
    </row>
    <row r="582" spans="1:122" ht="1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  <c r="DQ582" s="31"/>
      <c r="DR582" s="31"/>
    </row>
    <row r="583" spans="1:122" ht="15">
      <c r="A583" s="370" t="s">
        <v>187</v>
      </c>
      <c r="B583" s="371"/>
      <c r="C583" s="371"/>
      <c r="D583" s="372"/>
      <c r="E583" s="370" t="s">
        <v>166</v>
      </c>
      <c r="F583" s="518"/>
      <c r="G583" s="518"/>
      <c r="H583" s="518"/>
      <c r="I583" s="518"/>
      <c r="J583" s="518"/>
      <c r="K583" s="518"/>
      <c r="L583" s="518"/>
      <c r="M583" s="518"/>
      <c r="N583" s="518"/>
      <c r="O583" s="518"/>
      <c r="P583" s="518"/>
      <c r="Q583" s="518"/>
      <c r="R583" s="518"/>
      <c r="S583" s="518"/>
      <c r="T583" s="518"/>
      <c r="U583" s="518"/>
      <c r="V583" s="518"/>
      <c r="W583" s="518"/>
      <c r="X583" s="518"/>
      <c r="Y583" s="518"/>
      <c r="Z583" s="518"/>
      <c r="AA583" s="518"/>
      <c r="AB583" s="518"/>
      <c r="AC583" s="518"/>
      <c r="AD583" s="518"/>
      <c r="AE583" s="518"/>
      <c r="AF583" s="518"/>
      <c r="AG583" s="518"/>
      <c r="AH583" s="518"/>
      <c r="AI583" s="518"/>
      <c r="AJ583" s="518"/>
      <c r="AK583" s="518"/>
      <c r="AL583" s="518"/>
      <c r="AM583" s="518"/>
      <c r="AN583" s="518"/>
      <c r="AO583" s="518"/>
      <c r="AP583" s="518"/>
      <c r="AQ583" s="518"/>
      <c r="AR583" s="518"/>
      <c r="AS583" s="518"/>
      <c r="AT583" s="518"/>
      <c r="AU583" s="518"/>
      <c r="AV583" s="518"/>
      <c r="AW583" s="518"/>
      <c r="AX583" s="518"/>
      <c r="AY583" s="519"/>
      <c r="AZ583" s="808" t="s">
        <v>280</v>
      </c>
      <c r="BA583" s="808"/>
      <c r="BB583" s="808"/>
      <c r="BC583" s="808"/>
      <c r="BD583" s="808"/>
      <c r="BE583" s="340"/>
      <c r="BF583" s="340"/>
      <c r="BG583" s="113"/>
      <c r="BH583" s="113"/>
      <c r="BI583" s="808" t="s">
        <v>281</v>
      </c>
      <c r="BJ583" s="536"/>
      <c r="BK583" s="536"/>
      <c r="BL583" s="536"/>
      <c r="BM583" s="536"/>
      <c r="BN583" s="536"/>
      <c r="BO583" s="536"/>
      <c r="BP583" s="536"/>
      <c r="BQ583" s="536"/>
      <c r="BR583" s="536"/>
      <c r="BS583" s="536"/>
      <c r="BT583" s="536"/>
      <c r="BU583" s="536"/>
      <c r="BV583" s="536"/>
      <c r="BW583" s="536"/>
      <c r="BX583" s="536"/>
      <c r="BY583" s="536"/>
      <c r="BZ583" s="536"/>
      <c r="CA583" s="536"/>
      <c r="CB583" s="536"/>
      <c r="CC583" s="536"/>
      <c r="CD583" s="536"/>
      <c r="CE583" s="536"/>
      <c r="CF583" s="536"/>
      <c r="CG583" s="536"/>
      <c r="CH583" s="536"/>
      <c r="CI583" s="536"/>
      <c r="CJ583" s="536"/>
      <c r="CK583" s="536"/>
      <c r="CL583" s="536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  <c r="DR583" s="31"/>
    </row>
    <row r="584" spans="1:122" ht="15" customHeight="1">
      <c r="A584" s="373"/>
      <c r="B584" s="374"/>
      <c r="C584" s="374"/>
      <c r="D584" s="375"/>
      <c r="E584" s="520"/>
      <c r="F584" s="521"/>
      <c r="G584" s="521"/>
      <c r="H584" s="521"/>
      <c r="I584" s="521"/>
      <c r="J584" s="521"/>
      <c r="K584" s="521"/>
      <c r="L584" s="521"/>
      <c r="M584" s="521"/>
      <c r="N584" s="521"/>
      <c r="O584" s="521"/>
      <c r="P584" s="521"/>
      <c r="Q584" s="521"/>
      <c r="R584" s="521"/>
      <c r="S584" s="521"/>
      <c r="T584" s="521"/>
      <c r="U584" s="521"/>
      <c r="V584" s="521"/>
      <c r="W584" s="521"/>
      <c r="X584" s="521"/>
      <c r="Y584" s="521"/>
      <c r="Z584" s="521"/>
      <c r="AA584" s="521"/>
      <c r="AB584" s="521"/>
      <c r="AC584" s="521"/>
      <c r="AD584" s="521"/>
      <c r="AE584" s="521"/>
      <c r="AF584" s="521"/>
      <c r="AG584" s="521"/>
      <c r="AH584" s="521"/>
      <c r="AI584" s="521"/>
      <c r="AJ584" s="521"/>
      <c r="AK584" s="521"/>
      <c r="AL584" s="521"/>
      <c r="AM584" s="521"/>
      <c r="AN584" s="521"/>
      <c r="AO584" s="521"/>
      <c r="AP584" s="521"/>
      <c r="AQ584" s="521"/>
      <c r="AR584" s="521"/>
      <c r="AS584" s="521"/>
      <c r="AT584" s="521"/>
      <c r="AU584" s="521"/>
      <c r="AV584" s="521"/>
      <c r="AW584" s="521"/>
      <c r="AX584" s="521"/>
      <c r="AY584" s="522"/>
      <c r="AZ584" s="808"/>
      <c r="BA584" s="808"/>
      <c r="BB584" s="808"/>
      <c r="BC584" s="808"/>
      <c r="BD584" s="808"/>
      <c r="BE584" s="340"/>
      <c r="BF584" s="340"/>
      <c r="BG584" s="113"/>
      <c r="BH584" s="113"/>
      <c r="BI584" s="547" t="s">
        <v>276</v>
      </c>
      <c r="BJ584" s="546"/>
      <c r="BK584" s="546"/>
      <c r="BL584" s="546"/>
      <c r="BM584" s="546"/>
      <c r="BN584" s="546"/>
      <c r="BO584" s="546"/>
      <c r="BP584" s="546"/>
      <c r="BQ584" s="546"/>
      <c r="BR584" s="547" t="s">
        <v>274</v>
      </c>
      <c r="BS584" s="1048"/>
      <c r="BT584" s="1048"/>
      <c r="BU584" s="1048"/>
      <c r="BV584" s="1048"/>
      <c r="BW584" s="1048"/>
      <c r="BX584" s="1048"/>
      <c r="BY584" s="1048"/>
      <c r="BZ584" s="1048"/>
      <c r="CA584" s="1048"/>
      <c r="CB584" s="1048"/>
      <c r="CC584" s="1048"/>
      <c r="CD584" s="1048"/>
      <c r="CE584" s="1048"/>
      <c r="CF584" s="1048"/>
      <c r="CG584" s="1048"/>
      <c r="CH584" s="1048"/>
      <c r="CI584" s="1048"/>
      <c r="CJ584" s="1048"/>
      <c r="CK584" s="1048"/>
      <c r="CL584" s="1048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  <c r="DQ584" s="31"/>
      <c r="DR584" s="31"/>
    </row>
    <row r="585" spans="1:122" ht="15" customHeight="1">
      <c r="A585" s="376"/>
      <c r="B585" s="377"/>
      <c r="C585" s="377"/>
      <c r="D585" s="378"/>
      <c r="E585" s="523"/>
      <c r="F585" s="524"/>
      <c r="G585" s="524"/>
      <c r="H585" s="524"/>
      <c r="I585" s="524"/>
      <c r="J585" s="524"/>
      <c r="K585" s="524"/>
      <c r="L585" s="524"/>
      <c r="M585" s="524"/>
      <c r="N585" s="524"/>
      <c r="O585" s="524"/>
      <c r="P585" s="524"/>
      <c r="Q585" s="524"/>
      <c r="R585" s="524"/>
      <c r="S585" s="524"/>
      <c r="T585" s="524"/>
      <c r="U585" s="524"/>
      <c r="V585" s="524"/>
      <c r="W585" s="524"/>
      <c r="X585" s="524"/>
      <c r="Y585" s="524"/>
      <c r="Z585" s="524"/>
      <c r="AA585" s="524"/>
      <c r="AB585" s="524"/>
      <c r="AC585" s="524"/>
      <c r="AD585" s="524"/>
      <c r="AE585" s="524"/>
      <c r="AF585" s="524"/>
      <c r="AG585" s="524"/>
      <c r="AH585" s="524"/>
      <c r="AI585" s="524"/>
      <c r="AJ585" s="524"/>
      <c r="AK585" s="524"/>
      <c r="AL585" s="524"/>
      <c r="AM585" s="524"/>
      <c r="AN585" s="524"/>
      <c r="AO585" s="524"/>
      <c r="AP585" s="524"/>
      <c r="AQ585" s="524"/>
      <c r="AR585" s="524"/>
      <c r="AS585" s="524"/>
      <c r="AT585" s="524"/>
      <c r="AU585" s="524"/>
      <c r="AV585" s="524"/>
      <c r="AW585" s="524"/>
      <c r="AX585" s="524"/>
      <c r="AY585" s="525"/>
      <c r="AZ585" s="808"/>
      <c r="BA585" s="808"/>
      <c r="BB585" s="808"/>
      <c r="BC585" s="808"/>
      <c r="BD585" s="808"/>
      <c r="BE585" s="340"/>
      <c r="BF585" s="340"/>
      <c r="BG585" s="113"/>
      <c r="BH585" s="113"/>
      <c r="BI585" s="546"/>
      <c r="BJ585" s="546"/>
      <c r="BK585" s="546"/>
      <c r="BL585" s="546"/>
      <c r="BM585" s="546"/>
      <c r="BN585" s="546"/>
      <c r="BO585" s="546"/>
      <c r="BP585" s="546"/>
      <c r="BQ585" s="546"/>
      <c r="BR585" s="547" t="s">
        <v>485</v>
      </c>
      <c r="BS585" s="547"/>
      <c r="BT585" s="547"/>
      <c r="BU585" s="547"/>
      <c r="BV585" s="547"/>
      <c r="BW585" s="547"/>
      <c r="BX585" s="547"/>
      <c r="BY585" s="547"/>
      <c r="BZ585" s="547"/>
      <c r="CA585" s="547"/>
      <c r="CB585" s="547"/>
      <c r="CC585" s="534" t="s">
        <v>518</v>
      </c>
      <c r="CD585" s="1049"/>
      <c r="CE585" s="1049"/>
      <c r="CF585" s="1049"/>
      <c r="CG585" s="1049"/>
      <c r="CH585" s="1049"/>
      <c r="CI585" s="1049"/>
      <c r="CJ585" s="1049"/>
      <c r="CK585" s="1049"/>
      <c r="CL585" s="1049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  <c r="DQ585" s="31"/>
      <c r="DR585" s="31"/>
    </row>
    <row r="586" spans="1:122" ht="15">
      <c r="A586" s="361">
        <v>1</v>
      </c>
      <c r="B586" s="362"/>
      <c r="C586" s="362"/>
      <c r="D586" s="363"/>
      <c r="E586" s="361">
        <v>2</v>
      </c>
      <c r="F586" s="526"/>
      <c r="G586" s="526"/>
      <c r="H586" s="526"/>
      <c r="I586" s="526"/>
      <c r="J586" s="526"/>
      <c r="K586" s="526"/>
      <c r="L586" s="526"/>
      <c r="M586" s="526"/>
      <c r="N586" s="526"/>
      <c r="O586" s="526"/>
      <c r="P586" s="526"/>
      <c r="Q586" s="526"/>
      <c r="R586" s="526"/>
      <c r="S586" s="526"/>
      <c r="T586" s="526"/>
      <c r="U586" s="526"/>
      <c r="V586" s="526"/>
      <c r="W586" s="526"/>
      <c r="X586" s="526"/>
      <c r="Y586" s="526"/>
      <c r="Z586" s="526"/>
      <c r="AA586" s="526"/>
      <c r="AB586" s="526"/>
      <c r="AC586" s="526"/>
      <c r="AD586" s="526"/>
      <c r="AE586" s="526"/>
      <c r="AF586" s="526"/>
      <c r="AG586" s="526"/>
      <c r="AH586" s="526"/>
      <c r="AI586" s="526"/>
      <c r="AJ586" s="526"/>
      <c r="AK586" s="526"/>
      <c r="AL586" s="526"/>
      <c r="AM586" s="526"/>
      <c r="AN586" s="526"/>
      <c r="AO586" s="526"/>
      <c r="AP586" s="526"/>
      <c r="AQ586" s="526"/>
      <c r="AR586" s="526"/>
      <c r="AS586" s="526"/>
      <c r="AT586" s="526"/>
      <c r="AU586" s="526"/>
      <c r="AV586" s="526"/>
      <c r="AW586" s="526"/>
      <c r="AX586" s="526"/>
      <c r="AY586" s="527"/>
      <c r="AZ586" s="551">
        <v>5</v>
      </c>
      <c r="BA586" s="526"/>
      <c r="BB586" s="526"/>
      <c r="BC586" s="526"/>
      <c r="BD586" s="526"/>
      <c r="BE586" s="526"/>
      <c r="BF586" s="527"/>
      <c r="BG586" s="70"/>
      <c r="BH586" s="70"/>
      <c r="BI586" s="551">
        <v>6</v>
      </c>
      <c r="BJ586" s="526"/>
      <c r="BK586" s="526"/>
      <c r="BL586" s="526"/>
      <c r="BM586" s="526"/>
      <c r="BN586" s="526"/>
      <c r="BO586" s="526"/>
      <c r="BP586" s="526"/>
      <c r="BQ586" s="527"/>
      <c r="BR586" s="551">
        <v>7</v>
      </c>
      <c r="BS586" s="526"/>
      <c r="BT586" s="526"/>
      <c r="BU586" s="526"/>
      <c r="BV586" s="526"/>
      <c r="BW586" s="526"/>
      <c r="BX586" s="526"/>
      <c r="BY586" s="526"/>
      <c r="BZ586" s="526"/>
      <c r="CA586" s="526"/>
      <c r="CB586" s="527"/>
      <c r="CC586" s="865">
        <v>8</v>
      </c>
      <c r="CD586" s="866"/>
      <c r="CE586" s="866"/>
      <c r="CF586" s="866"/>
      <c r="CG586" s="866"/>
      <c r="CH586" s="866"/>
      <c r="CI586" s="866"/>
      <c r="CJ586" s="866"/>
      <c r="CK586" s="866"/>
      <c r="CL586" s="866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  <c r="DQ586" s="31"/>
      <c r="DR586" s="31"/>
    </row>
    <row r="587" spans="1:122" ht="23.25" customHeight="1">
      <c r="A587" s="672" t="s">
        <v>197</v>
      </c>
      <c r="B587" s="673"/>
      <c r="C587" s="673"/>
      <c r="D587" s="674"/>
      <c r="E587" s="459" t="s">
        <v>657</v>
      </c>
      <c r="F587" s="460"/>
      <c r="G587" s="460"/>
      <c r="H587" s="460"/>
      <c r="I587" s="460"/>
      <c r="J587" s="460"/>
      <c r="K587" s="460"/>
      <c r="L587" s="460"/>
      <c r="M587" s="460"/>
      <c r="N587" s="460"/>
      <c r="O587" s="460"/>
      <c r="P587" s="460"/>
      <c r="Q587" s="460"/>
      <c r="R587" s="460"/>
      <c r="S587" s="460"/>
      <c r="T587" s="460"/>
      <c r="U587" s="460"/>
      <c r="V587" s="460"/>
      <c r="W587" s="460"/>
      <c r="X587" s="460"/>
      <c r="Y587" s="460"/>
      <c r="Z587" s="460"/>
      <c r="AA587" s="460"/>
      <c r="AB587" s="460"/>
      <c r="AC587" s="460"/>
      <c r="AD587" s="460"/>
      <c r="AE587" s="460"/>
      <c r="AF587" s="460"/>
      <c r="AG587" s="460"/>
      <c r="AH587" s="460"/>
      <c r="AI587" s="460"/>
      <c r="AJ587" s="460"/>
      <c r="AK587" s="460"/>
      <c r="AL587" s="460"/>
      <c r="AM587" s="460"/>
      <c r="AN587" s="460"/>
      <c r="AO587" s="460"/>
      <c r="AP587" s="460"/>
      <c r="AQ587" s="460"/>
      <c r="AR587" s="460"/>
      <c r="AS587" s="460"/>
      <c r="AT587" s="460"/>
      <c r="AU587" s="460"/>
      <c r="AV587" s="460"/>
      <c r="AW587" s="460"/>
      <c r="AX587" s="460"/>
      <c r="AY587" s="461"/>
      <c r="AZ587" s="748"/>
      <c r="BA587" s="610"/>
      <c r="BB587" s="610"/>
      <c r="BC587" s="610"/>
      <c r="BD587" s="610"/>
      <c r="BE587" s="610"/>
      <c r="BF587" s="611"/>
      <c r="BG587" s="126"/>
      <c r="BH587" s="126"/>
      <c r="BI587" s="537">
        <v>53445</v>
      </c>
      <c r="BJ587" s="538"/>
      <c r="BK587" s="538"/>
      <c r="BL587" s="538"/>
      <c r="BM587" s="538"/>
      <c r="BN587" s="538"/>
      <c r="BO587" s="538"/>
      <c r="BP587" s="538"/>
      <c r="BQ587" s="539"/>
      <c r="BR587" s="537">
        <v>0</v>
      </c>
      <c r="BS587" s="538"/>
      <c r="BT587" s="538"/>
      <c r="BU587" s="538"/>
      <c r="BV587" s="538"/>
      <c r="BW587" s="538"/>
      <c r="BX587" s="538"/>
      <c r="BY587" s="538"/>
      <c r="BZ587" s="538"/>
      <c r="CA587" s="538"/>
      <c r="CB587" s="539"/>
      <c r="CC587" s="407">
        <v>0</v>
      </c>
      <c r="CD587" s="349"/>
      <c r="CE587" s="349"/>
      <c r="CF587" s="349"/>
      <c r="CG587" s="349"/>
      <c r="CH587" s="349"/>
      <c r="CI587" s="349"/>
      <c r="CJ587" s="349"/>
      <c r="CK587" s="349"/>
      <c r="CL587" s="349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  <c r="DR587" s="31"/>
    </row>
    <row r="588" spans="1:122" ht="15">
      <c r="A588" s="672"/>
      <c r="B588" s="673"/>
      <c r="C588" s="673"/>
      <c r="D588" s="674"/>
      <c r="E588" s="1036" t="s">
        <v>168</v>
      </c>
      <c r="F588" s="1050"/>
      <c r="G588" s="1050"/>
      <c r="H588" s="1050"/>
      <c r="I588" s="1050"/>
      <c r="J588" s="1050"/>
      <c r="K588" s="1050"/>
      <c r="L588" s="1050"/>
      <c r="M588" s="1050"/>
      <c r="N588" s="1050"/>
      <c r="O588" s="1050"/>
      <c r="P588" s="1050"/>
      <c r="Q588" s="1050"/>
      <c r="R588" s="1050"/>
      <c r="S588" s="1050"/>
      <c r="T588" s="1050"/>
      <c r="U588" s="1050"/>
      <c r="V588" s="1050"/>
      <c r="W588" s="1050"/>
      <c r="X588" s="1050"/>
      <c r="Y588" s="1050"/>
      <c r="Z588" s="1050"/>
      <c r="AA588" s="1050"/>
      <c r="AB588" s="1050"/>
      <c r="AC588" s="1050"/>
      <c r="AD588" s="1050"/>
      <c r="AE588" s="1050"/>
      <c r="AF588" s="1050"/>
      <c r="AG588" s="1050"/>
      <c r="AH588" s="1050"/>
      <c r="AI588" s="1050"/>
      <c r="AJ588" s="1050"/>
      <c r="AK588" s="1050"/>
      <c r="AL588" s="1050"/>
      <c r="AM588" s="1050"/>
      <c r="AN588" s="1050" t="s">
        <v>5</v>
      </c>
      <c r="AO588" s="1050"/>
      <c r="AP588" s="1050"/>
      <c r="AQ588" s="1050"/>
      <c r="AR588" s="1050"/>
      <c r="AS588" s="1050" t="s">
        <v>5</v>
      </c>
      <c r="AT588" s="1050"/>
      <c r="AU588" s="1050" t="s">
        <v>5</v>
      </c>
      <c r="AV588" s="1050"/>
      <c r="AW588" s="1050"/>
      <c r="AX588" s="1050"/>
      <c r="AY588" s="1051"/>
      <c r="AZ588" s="1052"/>
      <c r="BA588" s="1053"/>
      <c r="BB588" s="1053"/>
      <c r="BC588" s="1053" t="s">
        <v>5</v>
      </c>
      <c r="BD588" s="1053"/>
      <c r="BE588" s="1053"/>
      <c r="BF588" s="1054"/>
      <c r="BG588" s="127"/>
      <c r="BH588" s="127"/>
      <c r="BI588" s="542">
        <f>BI587</f>
        <v>53445</v>
      </c>
      <c r="BJ588" s="543"/>
      <c r="BK588" s="543"/>
      <c r="BL588" s="543"/>
      <c r="BM588" s="543"/>
      <c r="BN588" s="543"/>
      <c r="BO588" s="543"/>
      <c r="BP588" s="543"/>
      <c r="BQ588" s="544"/>
      <c r="BR588" s="542">
        <f>BR587</f>
        <v>0</v>
      </c>
      <c r="BS588" s="543"/>
      <c r="BT588" s="543"/>
      <c r="BU588" s="543"/>
      <c r="BV588" s="543"/>
      <c r="BW588" s="543"/>
      <c r="BX588" s="543"/>
      <c r="BY588" s="543"/>
      <c r="BZ588" s="543"/>
      <c r="CA588" s="543"/>
      <c r="CB588" s="544"/>
      <c r="CC588" s="414">
        <f>CC587</f>
        <v>0</v>
      </c>
      <c r="CD588" s="360"/>
      <c r="CE588" s="360"/>
      <c r="CF588" s="360"/>
      <c r="CG588" s="360"/>
      <c r="CH588" s="360"/>
      <c r="CI588" s="360"/>
      <c r="CJ588" s="360"/>
      <c r="CK588" s="360"/>
      <c r="CL588" s="360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  <c r="DQ588" s="31"/>
      <c r="DR588" s="31"/>
    </row>
    <row r="589" spans="1:122" ht="15">
      <c r="A589" s="61"/>
      <c r="B589" s="61"/>
      <c r="C589" s="61"/>
      <c r="D589" s="61"/>
      <c r="E589" s="76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  <c r="AN589" s="77"/>
      <c r="AO589" s="77"/>
      <c r="AP589" s="77"/>
      <c r="AQ589" s="77"/>
      <c r="AR589" s="77"/>
      <c r="AS589" s="77"/>
      <c r="AT589" s="77"/>
      <c r="AU589" s="77"/>
      <c r="AV589" s="77"/>
      <c r="AW589" s="77"/>
      <c r="AX589" s="77"/>
      <c r="AY589" s="77"/>
      <c r="AZ589" s="128"/>
      <c r="BA589" s="128"/>
      <c r="BB589" s="128"/>
      <c r="BC589" s="128"/>
      <c r="BD589" s="128"/>
      <c r="BE589" s="128"/>
      <c r="BF589" s="128"/>
      <c r="BG589" s="128"/>
      <c r="BH589" s="128"/>
      <c r="BI589" s="175"/>
      <c r="BJ589" s="175"/>
      <c r="BK589" s="175"/>
      <c r="BL589" s="175"/>
      <c r="BM589" s="175"/>
      <c r="BN589" s="175"/>
      <c r="BO589" s="175"/>
      <c r="BP589" s="175"/>
      <c r="BQ589" s="175"/>
      <c r="BR589" s="175"/>
      <c r="BS589" s="175"/>
      <c r="BT589" s="175"/>
      <c r="BU589" s="175"/>
      <c r="BV589" s="175"/>
      <c r="BW589" s="175"/>
      <c r="BX589" s="175"/>
      <c r="BY589" s="175"/>
      <c r="BZ589" s="175"/>
      <c r="CA589" s="175"/>
      <c r="CB589" s="175"/>
      <c r="CC589" s="96"/>
      <c r="CD589" s="175"/>
      <c r="CE589" s="175"/>
      <c r="CF589" s="175"/>
      <c r="CG589" s="175"/>
      <c r="CH589" s="175"/>
      <c r="CI589" s="175"/>
      <c r="CJ589" s="175"/>
      <c r="CK589" s="175"/>
      <c r="CL589" s="175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  <c r="DQ589" s="31"/>
      <c r="DR589" s="31"/>
    </row>
    <row r="590" spans="1:122" ht="14.25">
      <c r="A590" s="389" t="s">
        <v>661</v>
      </c>
      <c r="B590" s="389"/>
      <c r="C590" s="389"/>
      <c r="D590" s="389"/>
      <c r="E590" s="389"/>
      <c r="F590" s="389"/>
      <c r="G590" s="389"/>
      <c r="H590" s="389"/>
      <c r="I590" s="389"/>
      <c r="J590" s="389"/>
      <c r="K590" s="389"/>
      <c r="L590" s="389"/>
      <c r="M590" s="389"/>
      <c r="N590" s="389"/>
      <c r="O590" s="389"/>
      <c r="P590" s="389"/>
      <c r="Q590" s="389"/>
      <c r="R590" s="389"/>
      <c r="S590" s="389"/>
      <c r="T590" s="389"/>
      <c r="U590" s="389"/>
      <c r="V590" s="389"/>
      <c r="W590" s="389"/>
      <c r="X590" s="389"/>
      <c r="Y590" s="389"/>
      <c r="Z590" s="389"/>
      <c r="AA590" s="389"/>
      <c r="AB590" s="389"/>
      <c r="AC590" s="389"/>
      <c r="AD590" s="389"/>
      <c r="AE590" s="389"/>
      <c r="AF590" s="389"/>
      <c r="AG590" s="389"/>
      <c r="AH590" s="389"/>
      <c r="AI590" s="389"/>
      <c r="AJ590" s="389"/>
      <c r="AK590" s="389"/>
      <c r="AL590" s="389"/>
      <c r="AM590" s="389"/>
      <c r="AN590" s="389"/>
      <c r="AO590" s="389"/>
      <c r="AP590" s="389"/>
      <c r="AQ590" s="389"/>
      <c r="AR590" s="389"/>
      <c r="AS590" s="389"/>
      <c r="AT590" s="389"/>
      <c r="AU590" s="389"/>
      <c r="AV590" s="389"/>
      <c r="AW590" s="389"/>
      <c r="AX590" s="389"/>
      <c r="AY590" s="389"/>
      <c r="AZ590" s="389"/>
      <c r="BA590" s="389"/>
      <c r="BB590" s="389"/>
      <c r="BC590" s="389"/>
      <c r="BD590" s="389"/>
      <c r="BE590" s="389"/>
      <c r="BF590" s="389"/>
      <c r="BG590" s="389"/>
      <c r="BH590" s="389"/>
      <c r="BI590" s="389"/>
      <c r="BJ590" s="389"/>
      <c r="BK590" s="389"/>
      <c r="BL590" s="389"/>
      <c r="BM590" s="389"/>
      <c r="BN590" s="389"/>
      <c r="BO590" s="389"/>
      <c r="BP590" s="389"/>
      <c r="BQ590" s="389"/>
      <c r="BR590" s="389"/>
      <c r="BS590" s="389"/>
      <c r="BT590" s="389"/>
      <c r="BU590" s="389"/>
      <c r="BV590" s="389"/>
      <c r="BW590" s="389"/>
      <c r="BX590" s="389"/>
      <c r="BY590" s="389"/>
      <c r="BZ590" s="389"/>
      <c r="CA590" s="389"/>
      <c r="CB590" s="389"/>
    </row>
    <row r="591" spans="1:122" ht="14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  <c r="BT591" s="32"/>
      <c r="BU591" s="32"/>
      <c r="BV591" s="32"/>
      <c r="BW591" s="32"/>
      <c r="BX591" s="32"/>
      <c r="BY591" s="32"/>
      <c r="BZ591" s="32"/>
      <c r="CA591" s="32"/>
      <c r="CB591" s="32"/>
    </row>
    <row r="592" spans="1:122" ht="14.25">
      <c r="A592" s="620" t="s">
        <v>161</v>
      </c>
      <c r="B592" s="620"/>
      <c r="C592" s="620"/>
      <c r="D592" s="620"/>
      <c r="E592" s="620"/>
      <c r="F592" s="620"/>
      <c r="G592" s="620"/>
      <c r="H592" s="620"/>
      <c r="I592" s="620"/>
      <c r="J592" s="620"/>
      <c r="K592" s="620"/>
      <c r="L592" s="620"/>
      <c r="M592" s="620"/>
      <c r="N592" s="620"/>
      <c r="O592" s="620"/>
      <c r="P592" s="620"/>
      <c r="Q592" s="620"/>
      <c r="R592" s="620"/>
      <c r="S592" s="620"/>
      <c r="T592" s="620"/>
      <c r="U592" s="620"/>
      <c r="V592" s="620"/>
      <c r="W592" s="620"/>
      <c r="X592" s="620"/>
      <c r="Y592" s="620"/>
      <c r="Z592" s="620"/>
      <c r="AA592" s="620"/>
      <c r="AB592" s="620"/>
      <c r="AC592" s="620"/>
      <c r="AD592" s="620"/>
      <c r="AE592" s="570" t="s">
        <v>658</v>
      </c>
      <c r="AF592" s="570"/>
      <c r="AG592" s="570"/>
      <c r="AH592" s="570"/>
      <c r="AI592" s="570"/>
      <c r="AJ592" s="570"/>
      <c r="AK592" s="570"/>
      <c r="AL592" s="570"/>
      <c r="AM592" s="570"/>
      <c r="AN592" s="570"/>
      <c r="AO592" s="570"/>
      <c r="AP592" s="570"/>
      <c r="AQ592" s="570"/>
      <c r="AR592" s="570"/>
      <c r="AS592" s="570"/>
      <c r="AT592" s="570"/>
      <c r="AU592" s="570"/>
      <c r="AV592" s="570"/>
      <c r="AW592" s="570"/>
      <c r="AX592" s="570"/>
      <c r="AY592" s="570"/>
      <c r="AZ592" s="570"/>
      <c r="BA592" s="570"/>
      <c r="BB592" s="570"/>
      <c r="BC592" s="570"/>
      <c r="BD592" s="570"/>
      <c r="BE592" s="570"/>
      <c r="BF592" s="570"/>
      <c r="BG592" s="570"/>
      <c r="BH592" s="570"/>
      <c r="BI592" s="570"/>
      <c r="BJ592" s="570"/>
      <c r="BK592" s="570"/>
      <c r="BL592" s="570"/>
      <c r="BM592" s="570"/>
      <c r="BN592" s="570"/>
      <c r="BO592" s="570"/>
      <c r="BP592" s="570"/>
      <c r="BQ592" s="570"/>
      <c r="BR592" s="570"/>
      <c r="BS592" s="570"/>
      <c r="BT592" s="570"/>
      <c r="BU592" s="570"/>
      <c r="BV592" s="570"/>
      <c r="BW592" s="570"/>
      <c r="BX592" s="570"/>
      <c r="BY592" s="570"/>
      <c r="BZ592" s="570"/>
      <c r="CA592" s="570"/>
      <c r="CB592" s="570"/>
    </row>
    <row r="593" spans="1:123" ht="8.2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</row>
    <row r="594" spans="1:123" ht="14.25">
      <c r="A594" s="33" t="s">
        <v>162</v>
      </c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570" t="s">
        <v>172</v>
      </c>
      <c r="T594" s="570"/>
      <c r="U594" s="570"/>
      <c r="V594" s="570"/>
      <c r="W594" s="570"/>
      <c r="X594" s="570"/>
      <c r="Y594" s="570"/>
      <c r="Z594" s="570"/>
      <c r="AA594" s="570"/>
      <c r="AB594" s="570"/>
      <c r="AC594" s="570"/>
      <c r="AD594" s="570"/>
      <c r="AE594" s="570"/>
      <c r="AF594" s="570"/>
      <c r="AG594" s="570"/>
      <c r="AH594" s="570"/>
      <c r="AI594" s="570"/>
      <c r="AJ594" s="570"/>
      <c r="AK594" s="570"/>
      <c r="AL594" s="570"/>
      <c r="AM594" s="570"/>
      <c r="AN594" s="570"/>
      <c r="AO594" s="570"/>
      <c r="AP594" s="570"/>
      <c r="AQ594" s="570"/>
      <c r="AR594" s="570"/>
      <c r="AS594" s="570"/>
      <c r="AT594" s="570"/>
      <c r="AU594" s="570"/>
      <c r="AV594" s="570"/>
      <c r="AW594" s="570"/>
      <c r="AX594" s="570"/>
      <c r="AY594" s="570"/>
      <c r="AZ594" s="570"/>
      <c r="BA594" s="570"/>
      <c r="BB594" s="570"/>
      <c r="BC594" s="570"/>
      <c r="BD594" s="570"/>
      <c r="BE594" s="570"/>
      <c r="BF594" s="570"/>
      <c r="BG594" s="570"/>
      <c r="BH594" s="570"/>
      <c r="BI594" s="570"/>
      <c r="BJ594" s="570"/>
      <c r="BK594" s="570"/>
      <c r="BL594" s="570"/>
      <c r="BM594" s="570"/>
      <c r="BN594" s="570"/>
      <c r="BO594" s="570"/>
      <c r="BP594" s="570"/>
      <c r="BQ594" s="570"/>
      <c r="BR594" s="570"/>
      <c r="BS594" s="570"/>
      <c r="BT594" s="570"/>
      <c r="BU594" s="570"/>
      <c r="BV594" s="570"/>
      <c r="BW594" s="570"/>
      <c r="BX594" s="570"/>
      <c r="BY594" s="570"/>
      <c r="BZ594" s="570"/>
      <c r="CA594" s="570"/>
      <c r="CB594" s="570"/>
    </row>
    <row r="595" spans="1:123" ht="24" customHeight="1">
      <c r="A595" s="33" t="s">
        <v>164</v>
      </c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704" t="s">
        <v>659</v>
      </c>
      <c r="AI595" s="704"/>
      <c r="AJ595" s="704"/>
      <c r="AK595" s="704"/>
      <c r="AL595" s="704"/>
      <c r="AM595" s="704"/>
      <c r="AN595" s="704"/>
      <c r="AO595" s="704"/>
      <c r="AP595" s="704"/>
      <c r="AQ595" s="704"/>
      <c r="AR595" s="704"/>
      <c r="AS595" s="704"/>
      <c r="AT595" s="704"/>
      <c r="AU595" s="704"/>
      <c r="AV595" s="704"/>
      <c r="AW595" s="704"/>
      <c r="AX595" s="704"/>
      <c r="AY595" s="704"/>
      <c r="AZ595" s="704"/>
      <c r="BA595" s="704"/>
      <c r="BB595" s="704"/>
      <c r="BC595" s="704"/>
      <c r="BD595" s="704"/>
      <c r="BE595" s="704"/>
      <c r="BF595" s="704"/>
      <c r="BG595" s="704"/>
      <c r="BH595" s="704"/>
      <c r="BI595" s="704"/>
      <c r="BJ595" s="704"/>
      <c r="BK595" s="704"/>
      <c r="BL595" s="704"/>
      <c r="BM595" s="704"/>
      <c r="BN595" s="704"/>
      <c r="BO595" s="704"/>
      <c r="BP595" s="704"/>
      <c r="BQ595" s="704"/>
      <c r="BR595" s="704"/>
      <c r="BS595" s="704"/>
      <c r="BT595" s="704"/>
      <c r="BU595" s="704"/>
      <c r="BV595" s="704"/>
      <c r="BW595" s="704"/>
      <c r="BX595" s="704"/>
      <c r="BY595" s="704"/>
      <c r="BZ595" s="704"/>
      <c r="CA595" s="704"/>
      <c r="CB595" s="704"/>
      <c r="CC595" s="1010"/>
      <c r="CD595" s="1010"/>
      <c r="CE595" s="1010"/>
      <c r="CF595" s="1010"/>
      <c r="CG595" s="1010"/>
      <c r="CH595" s="1010"/>
      <c r="CI595" s="1010"/>
      <c r="CJ595" s="1010"/>
      <c r="CK595" s="1010"/>
      <c r="CL595" s="1010"/>
      <c r="CM595" s="1010"/>
      <c r="CN595" s="1010"/>
      <c r="CO595" s="1010"/>
      <c r="CP595" s="1010"/>
      <c r="CQ595" s="1010"/>
      <c r="CR595" s="1010"/>
      <c r="CS595" s="1010"/>
      <c r="CT595" s="1010"/>
      <c r="CU595" s="1010"/>
      <c r="CV595" s="1010"/>
      <c r="CW595" s="1010"/>
      <c r="CX595" s="1010"/>
      <c r="CY595" s="1010"/>
      <c r="CZ595" s="1010"/>
      <c r="DA595" s="1010"/>
      <c r="DB595" s="1010"/>
      <c r="DC595" s="1010"/>
      <c r="DD595" s="1010"/>
    </row>
    <row r="596" spans="1:123" ht="11.25" customHeight="1">
      <c r="A596" s="33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154"/>
      <c r="AI596" s="154"/>
      <c r="AJ596" s="154"/>
      <c r="AK596" s="154"/>
      <c r="AL596" s="154"/>
      <c r="AM596" s="154"/>
      <c r="AN596" s="154"/>
      <c r="AO596" s="154"/>
      <c r="AP596" s="154"/>
      <c r="AQ596" s="154"/>
      <c r="AR596" s="154"/>
      <c r="AS596" s="154"/>
      <c r="AT596" s="154"/>
      <c r="AU596" s="154"/>
      <c r="AV596" s="154"/>
      <c r="AW596" s="154"/>
      <c r="AX596" s="154"/>
      <c r="AY596" s="154"/>
      <c r="AZ596" s="154"/>
      <c r="BA596" s="154"/>
      <c r="BB596" s="154"/>
      <c r="BC596" s="154"/>
      <c r="BD596" s="154"/>
      <c r="BE596" s="154"/>
      <c r="BF596" s="154"/>
      <c r="BG596" s="154"/>
      <c r="BH596" s="154"/>
      <c r="BI596" s="154"/>
      <c r="BJ596" s="154"/>
      <c r="BK596" s="154"/>
      <c r="BL596" s="154"/>
      <c r="BM596" s="154"/>
      <c r="BN596" s="154"/>
      <c r="BO596" s="154"/>
      <c r="BP596" s="154"/>
      <c r="BQ596" s="154"/>
      <c r="BR596" s="154"/>
      <c r="BS596" s="154"/>
      <c r="BT596" s="154"/>
      <c r="BU596" s="154"/>
      <c r="BV596" s="154"/>
      <c r="BW596" s="154"/>
      <c r="BX596" s="154"/>
      <c r="BY596" s="154"/>
      <c r="BZ596" s="154"/>
      <c r="CA596" s="154"/>
      <c r="CB596" s="154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</row>
    <row r="597" spans="1:123" ht="15.75">
      <c r="A597" s="419" t="s">
        <v>662</v>
      </c>
      <c r="B597" s="419"/>
      <c r="C597" s="419"/>
      <c r="D597" s="419"/>
      <c r="E597" s="419"/>
      <c r="F597" s="419"/>
      <c r="G597" s="419"/>
      <c r="H597" s="419"/>
      <c r="I597" s="419"/>
      <c r="J597" s="419"/>
      <c r="K597" s="419"/>
      <c r="L597" s="419"/>
      <c r="M597" s="419"/>
      <c r="N597" s="419"/>
      <c r="O597" s="419"/>
      <c r="P597" s="419"/>
      <c r="Q597" s="419"/>
      <c r="R597" s="419"/>
      <c r="S597" s="419"/>
      <c r="T597" s="419"/>
      <c r="U597" s="419"/>
      <c r="V597" s="419"/>
      <c r="W597" s="419"/>
      <c r="X597" s="419"/>
      <c r="Y597" s="419"/>
      <c r="Z597" s="419"/>
      <c r="AA597" s="419"/>
      <c r="AB597" s="419"/>
      <c r="AC597" s="419"/>
      <c r="AD597" s="419"/>
      <c r="AE597" s="419"/>
      <c r="AF597" s="419"/>
      <c r="AG597" s="419"/>
      <c r="AH597" s="419"/>
      <c r="AI597" s="419"/>
      <c r="AJ597" s="419"/>
      <c r="AK597" s="419"/>
      <c r="AL597" s="419"/>
      <c r="AM597" s="419"/>
      <c r="AN597" s="419"/>
      <c r="AO597" s="419"/>
      <c r="AP597" s="419"/>
      <c r="AQ597" s="419"/>
      <c r="AR597" s="419"/>
      <c r="AS597" s="419"/>
      <c r="AT597" s="419"/>
      <c r="AU597" s="419"/>
      <c r="AV597" s="419"/>
      <c r="AW597" s="419"/>
      <c r="AX597" s="419"/>
      <c r="AY597" s="419"/>
      <c r="AZ597" s="419"/>
      <c r="BA597" s="419"/>
      <c r="BB597" s="419"/>
      <c r="BC597" s="419"/>
      <c r="BD597" s="419"/>
      <c r="BE597" s="419"/>
      <c r="BF597" s="419"/>
      <c r="BG597" s="419"/>
      <c r="BH597" s="419"/>
      <c r="BI597" s="419"/>
      <c r="BJ597" s="419"/>
      <c r="BK597" s="419"/>
      <c r="BL597" s="419"/>
      <c r="BM597" s="419"/>
      <c r="BN597" s="419"/>
      <c r="BO597" s="419"/>
      <c r="BP597" s="419"/>
      <c r="BQ597" s="419"/>
      <c r="BR597" s="419"/>
      <c r="BS597" s="419"/>
      <c r="BT597" s="419"/>
      <c r="BU597" s="419"/>
      <c r="BV597" s="419"/>
      <c r="BW597" s="419"/>
      <c r="BX597" s="419"/>
      <c r="BY597" s="419"/>
      <c r="BZ597" s="419"/>
      <c r="CA597" s="419"/>
      <c r="CB597" s="419"/>
    </row>
    <row r="598" spans="1:123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  <c r="BO598" s="47"/>
      <c r="BP598" s="47"/>
      <c r="BQ598" s="47"/>
      <c r="BR598" s="47"/>
      <c r="BS598" s="47"/>
      <c r="BT598" s="47"/>
      <c r="BU598" s="47"/>
      <c r="BV598" s="47"/>
      <c r="BW598" s="47"/>
      <c r="BX598" s="47"/>
      <c r="BY598" s="47"/>
      <c r="BZ598" s="47"/>
      <c r="CA598" s="47"/>
      <c r="CB598" s="47"/>
    </row>
    <row r="599" spans="1:123" s="42" customFormat="1" ht="15">
      <c r="A599" s="370" t="s">
        <v>187</v>
      </c>
      <c r="B599" s="371"/>
      <c r="C599" s="371"/>
      <c r="D599" s="372"/>
      <c r="E599" s="379" t="s">
        <v>166</v>
      </c>
      <c r="F599" s="340"/>
      <c r="G599" s="340"/>
      <c r="H599" s="340"/>
      <c r="I599" s="340"/>
      <c r="J599" s="340"/>
      <c r="K599" s="340"/>
      <c r="L599" s="340"/>
      <c r="M599" s="340"/>
      <c r="N599" s="340"/>
      <c r="O599" s="340"/>
      <c r="P599" s="340"/>
      <c r="Q599" s="340"/>
      <c r="R599" s="340"/>
      <c r="S599" s="340"/>
      <c r="T599" s="340"/>
      <c r="U599" s="340"/>
      <c r="V599" s="340"/>
      <c r="W599" s="340"/>
      <c r="X599" s="340"/>
      <c r="Y599" s="340"/>
      <c r="Z599" s="340"/>
      <c r="AA599" s="340"/>
      <c r="AB599" s="340"/>
      <c r="AC599" s="340"/>
      <c r="AD599" s="340"/>
      <c r="AE599" s="340"/>
      <c r="AF599" s="340"/>
      <c r="AG599" s="340"/>
      <c r="AH599" s="340"/>
      <c r="AI599" s="340"/>
      <c r="AJ599" s="340"/>
      <c r="AK599" s="340"/>
      <c r="AL599" s="340"/>
      <c r="AM599" s="340"/>
      <c r="AN599" s="379" t="s">
        <v>173</v>
      </c>
      <c r="AO599" s="340"/>
      <c r="AP599" s="340"/>
      <c r="AQ599" s="340"/>
      <c r="AR599" s="340"/>
      <c r="AS599" s="340"/>
      <c r="AT599" s="340"/>
      <c r="AU599" s="379" t="s">
        <v>229</v>
      </c>
      <c r="AV599" s="340"/>
      <c r="AW599" s="340"/>
      <c r="AX599" s="340"/>
      <c r="AY599" s="340"/>
      <c r="AZ599" s="340"/>
      <c r="BA599" s="340"/>
      <c r="BB599" s="340"/>
      <c r="BC599" s="340"/>
      <c r="BD599" s="379" t="s">
        <v>315</v>
      </c>
      <c r="BE599" s="340"/>
      <c r="BF599" s="340"/>
      <c r="BG599" s="340"/>
      <c r="BH599" s="340"/>
      <c r="BI599" s="340"/>
      <c r="BJ599" s="340"/>
      <c r="BK599" s="340"/>
      <c r="BL599" s="340"/>
      <c r="BM599" s="340"/>
      <c r="BN599" s="340"/>
      <c r="BO599" s="340"/>
      <c r="BP599" s="340"/>
      <c r="BQ599" s="340"/>
      <c r="BR599" s="340"/>
      <c r="BS599" s="340"/>
      <c r="BT599" s="340"/>
      <c r="BU599" s="340"/>
      <c r="BV599" s="340"/>
      <c r="BW599" s="340"/>
      <c r="BX599" s="340"/>
      <c r="BY599" s="340"/>
      <c r="BZ599" s="340"/>
      <c r="CA599" s="340"/>
      <c r="CB599" s="340"/>
    </row>
    <row r="600" spans="1:123" ht="15" customHeight="1">
      <c r="A600" s="373"/>
      <c r="B600" s="374"/>
      <c r="C600" s="374"/>
      <c r="D600" s="375"/>
      <c r="E600" s="340"/>
      <c r="F600" s="340"/>
      <c r="G600" s="340"/>
      <c r="H600" s="340"/>
      <c r="I600" s="340"/>
      <c r="J600" s="340"/>
      <c r="K600" s="340"/>
      <c r="L600" s="340"/>
      <c r="M600" s="340"/>
      <c r="N600" s="340"/>
      <c r="O600" s="340"/>
      <c r="P600" s="340"/>
      <c r="Q600" s="340"/>
      <c r="R600" s="340"/>
      <c r="S600" s="340"/>
      <c r="T600" s="340"/>
      <c r="U600" s="340"/>
      <c r="V600" s="340"/>
      <c r="W600" s="340"/>
      <c r="X600" s="340"/>
      <c r="Y600" s="340"/>
      <c r="Z600" s="340"/>
      <c r="AA600" s="340"/>
      <c r="AB600" s="340"/>
      <c r="AC600" s="340"/>
      <c r="AD600" s="340"/>
      <c r="AE600" s="340"/>
      <c r="AF600" s="340"/>
      <c r="AG600" s="340"/>
      <c r="AH600" s="340"/>
      <c r="AI600" s="340"/>
      <c r="AJ600" s="340"/>
      <c r="AK600" s="340"/>
      <c r="AL600" s="340"/>
      <c r="AM600" s="340"/>
      <c r="AN600" s="340"/>
      <c r="AO600" s="340"/>
      <c r="AP600" s="340"/>
      <c r="AQ600" s="340"/>
      <c r="AR600" s="340"/>
      <c r="AS600" s="340"/>
      <c r="AT600" s="340"/>
      <c r="AU600" s="340"/>
      <c r="AV600" s="340"/>
      <c r="AW600" s="340"/>
      <c r="AX600" s="340"/>
      <c r="AY600" s="340"/>
      <c r="AZ600" s="340"/>
      <c r="BA600" s="340"/>
      <c r="BB600" s="340"/>
      <c r="BC600" s="340"/>
      <c r="BD600" s="621" t="s">
        <v>276</v>
      </c>
      <c r="BE600" s="622"/>
      <c r="BF600" s="622"/>
      <c r="BG600" s="622"/>
      <c r="BH600" s="622"/>
      <c r="BI600" s="622"/>
      <c r="BJ600" s="622"/>
      <c r="BK600" s="622"/>
      <c r="BL600" s="622"/>
      <c r="BM600" s="623"/>
      <c r="BN600" s="494" t="s">
        <v>274</v>
      </c>
      <c r="BO600" s="340"/>
      <c r="BP600" s="340"/>
      <c r="BQ600" s="340"/>
      <c r="BR600" s="340"/>
      <c r="BS600" s="340"/>
      <c r="BT600" s="340"/>
      <c r="BU600" s="340"/>
      <c r="BV600" s="340"/>
      <c r="BW600" s="340"/>
      <c r="BX600" s="340"/>
      <c r="BY600" s="340"/>
      <c r="BZ600" s="340"/>
      <c r="CA600" s="340"/>
      <c r="CB600" s="340"/>
    </row>
    <row r="601" spans="1:123" ht="29.25" customHeight="1">
      <c r="A601" s="376"/>
      <c r="B601" s="377"/>
      <c r="C601" s="377"/>
      <c r="D601" s="378"/>
      <c r="E601" s="340"/>
      <c r="F601" s="340"/>
      <c r="G601" s="340"/>
      <c r="H601" s="340"/>
      <c r="I601" s="340"/>
      <c r="J601" s="340"/>
      <c r="K601" s="340"/>
      <c r="L601" s="340"/>
      <c r="M601" s="340"/>
      <c r="N601" s="340"/>
      <c r="O601" s="340"/>
      <c r="P601" s="340"/>
      <c r="Q601" s="340"/>
      <c r="R601" s="340"/>
      <c r="S601" s="340"/>
      <c r="T601" s="340"/>
      <c r="U601" s="340"/>
      <c r="V601" s="340"/>
      <c r="W601" s="340"/>
      <c r="X601" s="340"/>
      <c r="Y601" s="340"/>
      <c r="Z601" s="340"/>
      <c r="AA601" s="340"/>
      <c r="AB601" s="340"/>
      <c r="AC601" s="340"/>
      <c r="AD601" s="340"/>
      <c r="AE601" s="340"/>
      <c r="AF601" s="340"/>
      <c r="AG601" s="340"/>
      <c r="AH601" s="340"/>
      <c r="AI601" s="340"/>
      <c r="AJ601" s="340"/>
      <c r="AK601" s="340"/>
      <c r="AL601" s="340"/>
      <c r="AM601" s="340"/>
      <c r="AN601" s="340"/>
      <c r="AO601" s="340"/>
      <c r="AP601" s="340"/>
      <c r="AQ601" s="340"/>
      <c r="AR601" s="340"/>
      <c r="AS601" s="340"/>
      <c r="AT601" s="340"/>
      <c r="AU601" s="340"/>
      <c r="AV601" s="340"/>
      <c r="AW601" s="340"/>
      <c r="AX601" s="340"/>
      <c r="AY601" s="340"/>
      <c r="AZ601" s="340"/>
      <c r="BA601" s="340"/>
      <c r="BB601" s="340"/>
      <c r="BC601" s="340"/>
      <c r="BD601" s="624"/>
      <c r="BE601" s="625"/>
      <c r="BF601" s="625"/>
      <c r="BG601" s="625"/>
      <c r="BH601" s="625"/>
      <c r="BI601" s="625"/>
      <c r="BJ601" s="625"/>
      <c r="BK601" s="625"/>
      <c r="BL601" s="625"/>
      <c r="BM601" s="626"/>
      <c r="BN601" s="494" t="s">
        <v>485</v>
      </c>
      <c r="BO601" s="340"/>
      <c r="BP601" s="340"/>
      <c r="BQ601" s="340"/>
      <c r="BR601" s="340"/>
      <c r="BS601" s="340"/>
      <c r="BT601" s="340"/>
      <c r="BU601" s="340"/>
      <c r="BV601" s="340"/>
      <c r="BW601" s="496" t="s">
        <v>518</v>
      </c>
      <c r="BX601" s="627"/>
      <c r="BY601" s="627"/>
      <c r="BZ601" s="627"/>
      <c r="CA601" s="627"/>
      <c r="CB601" s="628"/>
    </row>
    <row r="602" spans="1:123" ht="16.5" customHeight="1">
      <c r="A602" s="361">
        <v>1</v>
      </c>
      <c r="B602" s="362"/>
      <c r="C602" s="362"/>
      <c r="D602" s="363"/>
      <c r="E602" s="346">
        <v>2</v>
      </c>
      <c r="F602" s="347"/>
      <c r="G602" s="347"/>
      <c r="H602" s="347"/>
      <c r="I602" s="347"/>
      <c r="J602" s="347"/>
      <c r="K602" s="347"/>
      <c r="L602" s="347"/>
      <c r="M602" s="347"/>
      <c r="N602" s="347"/>
      <c r="O602" s="347"/>
      <c r="P602" s="347"/>
      <c r="Q602" s="347"/>
      <c r="R602" s="347"/>
      <c r="S602" s="347"/>
      <c r="T602" s="347"/>
      <c r="U602" s="347"/>
      <c r="V602" s="347"/>
      <c r="W602" s="347"/>
      <c r="X602" s="347"/>
      <c r="Y602" s="347"/>
      <c r="Z602" s="347"/>
      <c r="AA602" s="347"/>
      <c r="AB602" s="347"/>
      <c r="AC602" s="347"/>
      <c r="AD602" s="347"/>
      <c r="AE602" s="347"/>
      <c r="AF602" s="347"/>
      <c r="AG602" s="347"/>
      <c r="AH602" s="347"/>
      <c r="AI602" s="347"/>
      <c r="AJ602" s="347"/>
      <c r="AK602" s="347"/>
      <c r="AL602" s="347"/>
      <c r="AM602" s="347"/>
      <c r="AN602" s="346">
        <v>3</v>
      </c>
      <c r="AO602" s="347"/>
      <c r="AP602" s="347"/>
      <c r="AQ602" s="347"/>
      <c r="AR602" s="347"/>
      <c r="AS602" s="347"/>
      <c r="AT602" s="347"/>
      <c r="AU602" s="348">
        <v>4</v>
      </c>
      <c r="AV602" s="348"/>
      <c r="AW602" s="348"/>
      <c r="AX602" s="348"/>
      <c r="AY602" s="348"/>
      <c r="AZ602" s="348"/>
      <c r="BA602" s="348"/>
      <c r="BB602" s="348"/>
      <c r="BC602" s="348"/>
      <c r="BD602" s="348">
        <v>5</v>
      </c>
      <c r="BE602" s="348"/>
      <c r="BF602" s="348"/>
      <c r="BG602" s="348"/>
      <c r="BH602" s="348"/>
      <c r="BI602" s="348"/>
      <c r="BJ602" s="348"/>
      <c r="BK602" s="348"/>
      <c r="BL602" s="348"/>
      <c r="BM602" s="348"/>
      <c r="BN602" s="348">
        <v>6</v>
      </c>
      <c r="BO602" s="348"/>
      <c r="BP602" s="348"/>
      <c r="BQ602" s="348"/>
      <c r="BR602" s="348"/>
      <c r="BS602" s="348"/>
      <c r="BT602" s="348"/>
      <c r="BU602" s="348"/>
      <c r="BV602" s="348"/>
      <c r="BW602" s="348">
        <v>7</v>
      </c>
      <c r="BX602" s="348"/>
      <c r="BY602" s="348"/>
      <c r="BZ602" s="348"/>
      <c r="CA602" s="348"/>
      <c r="CB602" s="348"/>
    </row>
    <row r="603" spans="1:123" ht="22.5" customHeight="1">
      <c r="A603" s="341" t="s">
        <v>197</v>
      </c>
      <c r="B603" s="342"/>
      <c r="C603" s="342"/>
      <c r="D603" s="343"/>
      <c r="E603" s="1132" t="s">
        <v>660</v>
      </c>
      <c r="F603" s="1133"/>
      <c r="G603" s="1133"/>
      <c r="H603" s="1133"/>
      <c r="I603" s="1133"/>
      <c r="J603" s="1133"/>
      <c r="K603" s="1133"/>
      <c r="L603" s="1133"/>
      <c r="M603" s="1133"/>
      <c r="N603" s="1133"/>
      <c r="O603" s="1133"/>
      <c r="P603" s="1133"/>
      <c r="Q603" s="1133"/>
      <c r="R603" s="1133"/>
      <c r="S603" s="1133"/>
      <c r="T603" s="1133"/>
      <c r="U603" s="1133"/>
      <c r="V603" s="1133"/>
      <c r="W603" s="1133"/>
      <c r="X603" s="1133"/>
      <c r="Y603" s="1133"/>
      <c r="Z603" s="1133"/>
      <c r="AA603" s="1133"/>
      <c r="AB603" s="1133"/>
      <c r="AC603" s="1133"/>
      <c r="AD603" s="1133"/>
      <c r="AE603" s="1133"/>
      <c r="AF603" s="1133"/>
      <c r="AG603" s="1133"/>
      <c r="AH603" s="1133"/>
      <c r="AI603" s="1133"/>
      <c r="AJ603" s="1133"/>
      <c r="AK603" s="1133"/>
      <c r="AL603" s="1133"/>
      <c r="AM603" s="1134"/>
      <c r="AN603" s="423"/>
      <c r="AO603" s="862"/>
      <c r="AP603" s="862"/>
      <c r="AQ603" s="862"/>
      <c r="AR603" s="862"/>
      <c r="AS603" s="862"/>
      <c r="AT603" s="862"/>
      <c r="AU603" s="825"/>
      <c r="AV603" s="825"/>
      <c r="AW603" s="825"/>
      <c r="AX603" s="825"/>
      <c r="AY603" s="825"/>
      <c r="AZ603" s="825"/>
      <c r="BA603" s="825"/>
      <c r="BB603" s="825"/>
      <c r="BC603" s="825"/>
      <c r="BD603" s="629">
        <v>2110953</v>
      </c>
      <c r="BE603" s="630"/>
      <c r="BF603" s="630"/>
      <c r="BG603" s="630"/>
      <c r="BH603" s="630"/>
      <c r="BI603" s="630"/>
      <c r="BJ603" s="630"/>
      <c r="BK603" s="630"/>
      <c r="BL603" s="630"/>
      <c r="BM603" s="630"/>
      <c r="BN603" s="629"/>
      <c r="BO603" s="630"/>
      <c r="BP603" s="630"/>
      <c r="BQ603" s="630"/>
      <c r="BR603" s="630"/>
      <c r="BS603" s="630"/>
      <c r="BT603" s="630"/>
      <c r="BU603" s="630"/>
      <c r="BV603" s="630"/>
      <c r="BW603" s="629"/>
      <c r="BX603" s="630"/>
      <c r="BY603" s="630"/>
      <c r="BZ603" s="630"/>
      <c r="CA603" s="630"/>
      <c r="CB603" s="630"/>
    </row>
    <row r="604" spans="1:123" ht="15">
      <c r="A604" s="350"/>
      <c r="B604" s="351"/>
      <c r="C604" s="351"/>
      <c r="D604" s="352"/>
      <c r="E604" s="353" t="s">
        <v>168</v>
      </c>
      <c r="F604" s="354"/>
      <c r="G604" s="354"/>
      <c r="H604" s="354"/>
      <c r="I604" s="354"/>
      <c r="J604" s="354"/>
      <c r="K604" s="354"/>
      <c r="L604" s="354"/>
      <c r="M604" s="354"/>
      <c r="N604" s="354"/>
      <c r="O604" s="354"/>
      <c r="P604" s="354"/>
      <c r="Q604" s="354"/>
      <c r="R604" s="354"/>
      <c r="S604" s="354"/>
      <c r="T604" s="354"/>
      <c r="U604" s="354"/>
      <c r="V604" s="354"/>
      <c r="W604" s="354"/>
      <c r="X604" s="354"/>
      <c r="Y604" s="354"/>
      <c r="Z604" s="354"/>
      <c r="AA604" s="354"/>
      <c r="AB604" s="354"/>
      <c r="AC604" s="354"/>
      <c r="AD604" s="354"/>
      <c r="AE604" s="354"/>
      <c r="AF604" s="354"/>
      <c r="AG604" s="354"/>
      <c r="AH604" s="354"/>
      <c r="AI604" s="354"/>
      <c r="AJ604" s="354"/>
      <c r="AK604" s="354"/>
      <c r="AL604" s="354"/>
      <c r="AM604" s="354"/>
      <c r="AN604" s="355" t="s">
        <v>5</v>
      </c>
      <c r="AO604" s="356"/>
      <c r="AP604" s="356"/>
      <c r="AQ604" s="356"/>
      <c r="AR604" s="356"/>
      <c r="AS604" s="356" t="s">
        <v>5</v>
      </c>
      <c r="AT604" s="356"/>
      <c r="AU604" s="357" t="s">
        <v>5</v>
      </c>
      <c r="AV604" s="358"/>
      <c r="AW604" s="358"/>
      <c r="AX604" s="358"/>
      <c r="AY604" s="358"/>
      <c r="AZ604" s="358"/>
      <c r="BA604" s="358"/>
      <c r="BB604" s="358"/>
      <c r="BC604" s="359" t="s">
        <v>5</v>
      </c>
      <c r="BD604" s="1135">
        <f>SUM(BD603:BM603)</f>
        <v>2110953</v>
      </c>
      <c r="BE604" s="631"/>
      <c r="BF604" s="631"/>
      <c r="BG604" s="631"/>
      <c r="BH604" s="631"/>
      <c r="BI604" s="631"/>
      <c r="BJ604" s="631"/>
      <c r="BK604" s="631"/>
      <c r="BL604" s="631"/>
      <c r="BM604" s="631"/>
      <c r="BN604" s="1135">
        <f>SUM(BN603:BV603)</f>
        <v>0</v>
      </c>
      <c r="BO604" s="631"/>
      <c r="BP604" s="631"/>
      <c r="BQ604" s="631"/>
      <c r="BR604" s="631"/>
      <c r="BS604" s="631"/>
      <c r="BT604" s="631"/>
      <c r="BU604" s="631"/>
      <c r="BV604" s="631"/>
      <c r="BW604" s="1135">
        <f>SUM(BW603:CB603)</f>
        <v>0</v>
      </c>
      <c r="BX604" s="631"/>
      <c r="BY604" s="631"/>
      <c r="BZ604" s="631"/>
      <c r="CA604" s="631"/>
      <c r="CB604" s="631"/>
      <c r="DJ604" s="594"/>
      <c r="DK604" s="1136"/>
      <c r="DL604" s="1136"/>
      <c r="DM604" s="1136"/>
      <c r="DN604" s="1136"/>
      <c r="DO604" s="1136"/>
      <c r="DP604" s="1136"/>
      <c r="DQ604" s="1136"/>
      <c r="DR604" s="1136"/>
      <c r="DS604" s="1136"/>
    </row>
    <row r="605" spans="1:123" ht="15">
      <c r="A605" s="61"/>
      <c r="B605" s="61"/>
      <c r="C605" s="61"/>
      <c r="D605" s="61"/>
      <c r="E605" s="76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  <c r="AN605" s="77"/>
      <c r="AO605" s="77"/>
      <c r="AP605" s="77"/>
      <c r="AQ605" s="77"/>
      <c r="AR605" s="77"/>
      <c r="AS605" s="77"/>
      <c r="AT605" s="77"/>
      <c r="AU605" s="77"/>
      <c r="AV605" s="77"/>
      <c r="AW605" s="77"/>
      <c r="AX605" s="77"/>
      <c r="AY605" s="77"/>
      <c r="AZ605" s="128"/>
      <c r="BA605" s="128"/>
      <c r="BB605" s="128"/>
      <c r="BC605" s="128"/>
      <c r="BD605" s="128"/>
      <c r="BE605" s="128"/>
      <c r="BF605" s="128"/>
      <c r="BG605" s="128"/>
      <c r="BH605" s="128"/>
      <c r="BI605" s="175"/>
      <c r="BJ605" s="175"/>
      <c r="BK605" s="175"/>
      <c r="BL605" s="175"/>
      <c r="BM605" s="175"/>
      <c r="BN605" s="175"/>
      <c r="BO605" s="175"/>
      <c r="BP605" s="175"/>
      <c r="BQ605" s="175"/>
      <c r="BR605" s="175"/>
      <c r="BS605" s="175"/>
      <c r="BT605" s="175"/>
      <c r="BU605" s="175"/>
      <c r="BV605" s="175"/>
      <c r="BW605" s="175"/>
      <c r="BX605" s="175"/>
      <c r="BY605" s="175"/>
      <c r="BZ605" s="175"/>
      <c r="CA605" s="175"/>
      <c r="CB605" s="175"/>
      <c r="CC605" s="96"/>
      <c r="CD605" s="175"/>
      <c r="CE605" s="175"/>
      <c r="CF605" s="175"/>
      <c r="CG605" s="175"/>
      <c r="CH605" s="175"/>
      <c r="CI605" s="175"/>
      <c r="CJ605" s="175"/>
      <c r="CK605" s="175"/>
      <c r="CL605" s="175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  <c r="DQ605" s="31"/>
      <c r="DR605" s="31"/>
    </row>
    <row r="606" spans="1:123" ht="14.25">
      <c r="A606" s="389" t="s">
        <v>665</v>
      </c>
      <c r="B606" s="389"/>
      <c r="C606" s="389"/>
      <c r="D606" s="389"/>
      <c r="E606" s="389"/>
      <c r="F606" s="389"/>
      <c r="G606" s="389"/>
      <c r="H606" s="389"/>
      <c r="I606" s="389"/>
      <c r="J606" s="389"/>
      <c r="K606" s="389"/>
      <c r="L606" s="389"/>
      <c r="M606" s="389"/>
      <c r="N606" s="389"/>
      <c r="O606" s="389"/>
      <c r="P606" s="389"/>
      <c r="Q606" s="389"/>
      <c r="R606" s="389"/>
      <c r="S606" s="389"/>
      <c r="T606" s="389"/>
      <c r="U606" s="389"/>
      <c r="V606" s="389"/>
      <c r="W606" s="389"/>
      <c r="X606" s="389"/>
      <c r="Y606" s="389"/>
      <c r="Z606" s="389"/>
      <c r="AA606" s="389"/>
      <c r="AB606" s="389"/>
      <c r="AC606" s="389"/>
      <c r="AD606" s="389"/>
      <c r="AE606" s="389"/>
      <c r="AF606" s="389"/>
      <c r="AG606" s="389"/>
      <c r="AH606" s="389"/>
      <c r="AI606" s="389"/>
      <c r="AJ606" s="389"/>
      <c r="AK606" s="389"/>
      <c r="AL606" s="389"/>
      <c r="AM606" s="389"/>
      <c r="AN606" s="389"/>
      <c r="AO606" s="389"/>
      <c r="AP606" s="389"/>
      <c r="AQ606" s="389"/>
      <c r="AR606" s="389"/>
      <c r="AS606" s="389"/>
      <c r="AT606" s="389"/>
      <c r="AU606" s="389"/>
      <c r="AV606" s="389"/>
      <c r="AW606" s="389"/>
      <c r="AX606" s="389"/>
      <c r="AY606" s="389"/>
      <c r="AZ606" s="389"/>
      <c r="BA606" s="389"/>
      <c r="BB606" s="389"/>
      <c r="BC606" s="389"/>
      <c r="BD606" s="389"/>
      <c r="BE606" s="389"/>
      <c r="BF606" s="389"/>
      <c r="BG606" s="389"/>
      <c r="BH606" s="389"/>
      <c r="BI606" s="389"/>
      <c r="BJ606" s="389"/>
      <c r="BK606" s="389"/>
      <c r="BL606" s="389"/>
      <c r="BM606" s="389"/>
      <c r="BN606" s="389"/>
      <c r="BO606" s="389"/>
      <c r="BP606" s="389"/>
      <c r="BQ606" s="389"/>
      <c r="BR606" s="389"/>
      <c r="BS606" s="389"/>
      <c r="BT606" s="389"/>
      <c r="BU606" s="389"/>
      <c r="BV606" s="389"/>
      <c r="BW606" s="389"/>
      <c r="BX606" s="389"/>
      <c r="BY606" s="389"/>
      <c r="BZ606" s="389"/>
      <c r="CA606" s="389"/>
      <c r="CB606" s="389"/>
    </row>
    <row r="607" spans="1:123" ht="14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2"/>
      <c r="BN607" s="32"/>
      <c r="BO607" s="32"/>
      <c r="BP607" s="32"/>
      <c r="BQ607" s="32"/>
      <c r="BR607" s="32"/>
      <c r="BS607" s="32"/>
      <c r="BT607" s="32"/>
      <c r="BU607" s="32"/>
      <c r="BV607" s="32"/>
      <c r="BW607" s="32"/>
      <c r="BX607" s="32"/>
      <c r="BY607" s="32"/>
      <c r="BZ607" s="32"/>
      <c r="CA607" s="32"/>
      <c r="CB607" s="32"/>
    </row>
    <row r="608" spans="1:123" ht="14.25">
      <c r="A608" s="620" t="s">
        <v>161</v>
      </c>
      <c r="B608" s="620"/>
      <c r="C608" s="620"/>
      <c r="D608" s="620"/>
      <c r="E608" s="620"/>
      <c r="F608" s="620"/>
      <c r="G608" s="620"/>
      <c r="H608" s="620"/>
      <c r="I608" s="620"/>
      <c r="J608" s="620"/>
      <c r="K608" s="620"/>
      <c r="L608" s="620"/>
      <c r="M608" s="620"/>
      <c r="N608" s="620"/>
      <c r="O608" s="620"/>
      <c r="P608" s="620"/>
      <c r="Q608" s="620"/>
      <c r="R608" s="620"/>
      <c r="S608" s="620"/>
      <c r="T608" s="620"/>
      <c r="U608" s="620"/>
      <c r="V608" s="620"/>
      <c r="W608" s="620"/>
      <c r="X608" s="620"/>
      <c r="Y608" s="620"/>
      <c r="Z608" s="620"/>
      <c r="AA608" s="620"/>
      <c r="AB608" s="620"/>
      <c r="AC608" s="620"/>
      <c r="AD608" s="620"/>
      <c r="AE608" s="570" t="s">
        <v>663</v>
      </c>
      <c r="AF608" s="570"/>
      <c r="AG608" s="570"/>
      <c r="AH608" s="570"/>
      <c r="AI608" s="570"/>
      <c r="AJ608" s="570"/>
      <c r="AK608" s="570"/>
      <c r="AL608" s="570"/>
      <c r="AM608" s="570"/>
      <c r="AN608" s="570"/>
      <c r="AO608" s="570"/>
      <c r="AP608" s="570"/>
      <c r="AQ608" s="570"/>
      <c r="AR608" s="570"/>
      <c r="AS608" s="570"/>
      <c r="AT608" s="570"/>
      <c r="AU608" s="570"/>
      <c r="AV608" s="570"/>
      <c r="AW608" s="570"/>
      <c r="AX608" s="570"/>
      <c r="AY608" s="570"/>
      <c r="AZ608" s="570"/>
      <c r="BA608" s="570"/>
      <c r="BB608" s="570"/>
      <c r="BC608" s="570"/>
      <c r="BD608" s="570"/>
      <c r="BE608" s="570"/>
      <c r="BF608" s="570"/>
      <c r="BG608" s="570"/>
      <c r="BH608" s="570"/>
      <c r="BI608" s="570"/>
      <c r="BJ608" s="570"/>
      <c r="BK608" s="570"/>
      <c r="BL608" s="570"/>
      <c r="BM608" s="570"/>
      <c r="BN608" s="570"/>
      <c r="BO608" s="570"/>
      <c r="BP608" s="570"/>
      <c r="BQ608" s="570"/>
      <c r="BR608" s="570"/>
      <c r="BS608" s="570"/>
      <c r="BT608" s="570"/>
      <c r="BU608" s="570"/>
      <c r="BV608" s="570"/>
      <c r="BW608" s="570"/>
      <c r="BX608" s="570"/>
      <c r="BY608" s="570"/>
      <c r="BZ608" s="570"/>
      <c r="CA608" s="570"/>
      <c r="CB608" s="570"/>
    </row>
    <row r="609" spans="1:123" ht="8.2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  <c r="BO609" s="32"/>
      <c r="BP609" s="32"/>
      <c r="BQ609" s="32"/>
      <c r="BR609" s="32"/>
      <c r="BS609" s="32"/>
      <c r="BT609" s="32"/>
      <c r="BU609" s="32"/>
      <c r="BV609" s="32"/>
      <c r="BW609" s="32"/>
      <c r="BX609" s="32"/>
      <c r="BY609" s="32"/>
      <c r="BZ609" s="32"/>
      <c r="CA609" s="32"/>
      <c r="CB609" s="32"/>
    </row>
    <row r="610" spans="1:123" ht="14.25">
      <c r="A610" s="33" t="s">
        <v>162</v>
      </c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570" t="s">
        <v>172</v>
      </c>
      <c r="T610" s="570"/>
      <c r="U610" s="570"/>
      <c r="V610" s="570"/>
      <c r="W610" s="570"/>
      <c r="X610" s="570"/>
      <c r="Y610" s="570"/>
      <c r="Z610" s="570"/>
      <c r="AA610" s="570"/>
      <c r="AB610" s="570"/>
      <c r="AC610" s="570"/>
      <c r="AD610" s="570"/>
      <c r="AE610" s="570"/>
      <c r="AF610" s="570"/>
      <c r="AG610" s="570"/>
      <c r="AH610" s="570"/>
      <c r="AI610" s="570"/>
      <c r="AJ610" s="570"/>
      <c r="AK610" s="570"/>
      <c r="AL610" s="570"/>
      <c r="AM610" s="570"/>
      <c r="AN610" s="570"/>
      <c r="AO610" s="570"/>
      <c r="AP610" s="570"/>
      <c r="AQ610" s="570"/>
      <c r="AR610" s="570"/>
      <c r="AS610" s="570"/>
      <c r="AT610" s="570"/>
      <c r="AU610" s="570"/>
      <c r="AV610" s="570"/>
      <c r="AW610" s="570"/>
      <c r="AX610" s="570"/>
      <c r="AY610" s="570"/>
      <c r="AZ610" s="570"/>
      <c r="BA610" s="570"/>
      <c r="BB610" s="570"/>
      <c r="BC610" s="570"/>
      <c r="BD610" s="570"/>
      <c r="BE610" s="570"/>
      <c r="BF610" s="570"/>
      <c r="BG610" s="570"/>
      <c r="BH610" s="570"/>
      <c r="BI610" s="570"/>
      <c r="BJ610" s="570"/>
      <c r="BK610" s="570"/>
      <c r="BL610" s="570"/>
      <c r="BM610" s="570"/>
      <c r="BN610" s="570"/>
      <c r="BO610" s="570"/>
      <c r="BP610" s="570"/>
      <c r="BQ610" s="570"/>
      <c r="BR610" s="570"/>
      <c r="BS610" s="570"/>
      <c r="BT610" s="570"/>
      <c r="BU610" s="570"/>
      <c r="BV610" s="570"/>
      <c r="BW610" s="570"/>
      <c r="BX610" s="570"/>
      <c r="BY610" s="570"/>
      <c r="BZ610" s="570"/>
      <c r="CA610" s="570"/>
      <c r="CB610" s="570"/>
    </row>
    <row r="611" spans="1:123" ht="24" customHeight="1">
      <c r="A611" s="33" t="s">
        <v>164</v>
      </c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704" t="s">
        <v>659</v>
      </c>
      <c r="AI611" s="704"/>
      <c r="AJ611" s="704"/>
      <c r="AK611" s="704"/>
      <c r="AL611" s="704"/>
      <c r="AM611" s="704"/>
      <c r="AN611" s="704"/>
      <c r="AO611" s="704"/>
      <c r="AP611" s="704"/>
      <c r="AQ611" s="704"/>
      <c r="AR611" s="704"/>
      <c r="AS611" s="704"/>
      <c r="AT611" s="704"/>
      <c r="AU611" s="704"/>
      <c r="AV611" s="704"/>
      <c r="AW611" s="704"/>
      <c r="AX611" s="704"/>
      <c r="AY611" s="704"/>
      <c r="AZ611" s="704"/>
      <c r="BA611" s="704"/>
      <c r="BB611" s="704"/>
      <c r="BC611" s="704"/>
      <c r="BD611" s="704"/>
      <c r="BE611" s="704"/>
      <c r="BF611" s="704"/>
      <c r="BG611" s="704"/>
      <c r="BH611" s="704"/>
      <c r="BI611" s="704"/>
      <c r="BJ611" s="704"/>
      <c r="BK611" s="704"/>
      <c r="BL611" s="704"/>
      <c r="BM611" s="704"/>
      <c r="BN611" s="704"/>
      <c r="BO611" s="704"/>
      <c r="BP611" s="704"/>
      <c r="BQ611" s="704"/>
      <c r="BR611" s="704"/>
      <c r="BS611" s="704"/>
      <c r="BT611" s="704"/>
      <c r="BU611" s="704"/>
      <c r="BV611" s="704"/>
      <c r="BW611" s="704"/>
      <c r="BX611" s="704"/>
      <c r="BY611" s="704"/>
      <c r="BZ611" s="704"/>
      <c r="CA611" s="704"/>
      <c r="CB611" s="704"/>
      <c r="CC611" s="1010"/>
      <c r="CD611" s="1010"/>
      <c r="CE611" s="1010"/>
      <c r="CF611" s="1010"/>
      <c r="CG611" s="1010"/>
      <c r="CH611" s="1010"/>
      <c r="CI611" s="1010"/>
      <c r="CJ611" s="1010"/>
      <c r="CK611" s="1010"/>
      <c r="CL611" s="1010"/>
      <c r="CM611" s="1010"/>
      <c r="CN611" s="1010"/>
      <c r="CO611" s="1010"/>
      <c r="CP611" s="1010"/>
      <c r="CQ611" s="1010"/>
      <c r="CR611" s="1010"/>
      <c r="CS611" s="1010"/>
      <c r="CT611" s="1010"/>
      <c r="CU611" s="1010"/>
      <c r="CV611" s="1010"/>
      <c r="CW611" s="1010"/>
      <c r="CX611" s="1010"/>
      <c r="CY611" s="1010"/>
      <c r="CZ611" s="1010"/>
      <c r="DA611" s="1010"/>
      <c r="DB611" s="1010"/>
      <c r="DC611" s="1010"/>
      <c r="DD611" s="1010"/>
    </row>
    <row r="612" spans="1:123" ht="11.25" customHeight="1">
      <c r="A612" s="33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154"/>
      <c r="AI612" s="154"/>
      <c r="AJ612" s="154"/>
      <c r="AK612" s="154"/>
      <c r="AL612" s="154"/>
      <c r="AM612" s="154"/>
      <c r="AN612" s="154"/>
      <c r="AO612" s="154"/>
      <c r="AP612" s="154"/>
      <c r="AQ612" s="154"/>
      <c r="AR612" s="154"/>
      <c r="AS612" s="154"/>
      <c r="AT612" s="154"/>
      <c r="AU612" s="154"/>
      <c r="AV612" s="154"/>
      <c r="AW612" s="154"/>
      <c r="AX612" s="154"/>
      <c r="AY612" s="154"/>
      <c r="AZ612" s="154"/>
      <c r="BA612" s="154"/>
      <c r="BB612" s="154"/>
      <c r="BC612" s="154"/>
      <c r="BD612" s="154"/>
      <c r="BE612" s="154"/>
      <c r="BF612" s="154"/>
      <c r="BG612" s="154"/>
      <c r="BH612" s="154"/>
      <c r="BI612" s="154"/>
      <c r="BJ612" s="154"/>
      <c r="BK612" s="154"/>
      <c r="BL612" s="154"/>
      <c r="BM612" s="154"/>
      <c r="BN612" s="154"/>
      <c r="BO612" s="154"/>
      <c r="BP612" s="154"/>
      <c r="BQ612" s="154"/>
      <c r="BR612" s="154"/>
      <c r="BS612" s="154"/>
      <c r="BT612" s="154"/>
      <c r="BU612" s="154"/>
      <c r="BV612" s="154"/>
      <c r="BW612" s="154"/>
      <c r="BX612" s="154"/>
      <c r="BY612" s="154"/>
      <c r="BZ612" s="154"/>
      <c r="CA612" s="154"/>
      <c r="CB612" s="154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</row>
    <row r="613" spans="1:123" ht="15.75">
      <c r="A613" s="419" t="s">
        <v>666</v>
      </c>
      <c r="B613" s="419"/>
      <c r="C613" s="419"/>
      <c r="D613" s="419"/>
      <c r="E613" s="419"/>
      <c r="F613" s="419"/>
      <c r="G613" s="419"/>
      <c r="H613" s="419"/>
      <c r="I613" s="419"/>
      <c r="J613" s="419"/>
      <c r="K613" s="419"/>
      <c r="L613" s="419"/>
      <c r="M613" s="419"/>
      <c r="N613" s="419"/>
      <c r="O613" s="419"/>
      <c r="P613" s="419"/>
      <c r="Q613" s="419"/>
      <c r="R613" s="419"/>
      <c r="S613" s="419"/>
      <c r="T613" s="419"/>
      <c r="U613" s="419"/>
      <c r="V613" s="419"/>
      <c r="W613" s="419"/>
      <c r="X613" s="419"/>
      <c r="Y613" s="419"/>
      <c r="Z613" s="419"/>
      <c r="AA613" s="419"/>
      <c r="AB613" s="419"/>
      <c r="AC613" s="419"/>
      <c r="AD613" s="419"/>
      <c r="AE613" s="419"/>
      <c r="AF613" s="419"/>
      <c r="AG613" s="419"/>
      <c r="AH613" s="419"/>
      <c r="AI613" s="419"/>
      <c r="AJ613" s="419"/>
      <c r="AK613" s="419"/>
      <c r="AL613" s="419"/>
      <c r="AM613" s="419"/>
      <c r="AN613" s="419"/>
      <c r="AO613" s="419"/>
      <c r="AP613" s="419"/>
      <c r="AQ613" s="419"/>
      <c r="AR613" s="419"/>
      <c r="AS613" s="419"/>
      <c r="AT613" s="419"/>
      <c r="AU613" s="419"/>
      <c r="AV613" s="419"/>
      <c r="AW613" s="419"/>
      <c r="AX613" s="419"/>
      <c r="AY613" s="419"/>
      <c r="AZ613" s="419"/>
      <c r="BA613" s="419"/>
      <c r="BB613" s="419"/>
      <c r="BC613" s="419"/>
      <c r="BD613" s="419"/>
      <c r="BE613" s="419"/>
      <c r="BF613" s="419"/>
      <c r="BG613" s="419"/>
      <c r="BH613" s="419"/>
      <c r="BI613" s="419"/>
      <c r="BJ613" s="419"/>
      <c r="BK613" s="419"/>
      <c r="BL613" s="419"/>
      <c r="BM613" s="419"/>
      <c r="BN613" s="419"/>
      <c r="BO613" s="419"/>
      <c r="BP613" s="419"/>
      <c r="BQ613" s="419"/>
      <c r="BR613" s="419"/>
      <c r="BS613" s="419"/>
      <c r="BT613" s="419"/>
      <c r="BU613" s="419"/>
      <c r="BV613" s="419"/>
      <c r="BW613" s="419"/>
      <c r="BX613" s="419"/>
      <c r="BY613" s="419"/>
      <c r="BZ613" s="419"/>
      <c r="CA613" s="419"/>
      <c r="CB613" s="419"/>
    </row>
    <row r="614" spans="1:123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  <c r="BN614" s="47"/>
      <c r="BO614" s="47"/>
      <c r="BP614" s="47"/>
      <c r="BQ614" s="47"/>
      <c r="BR614" s="47"/>
      <c r="BS614" s="47"/>
      <c r="BT614" s="47"/>
      <c r="BU614" s="47"/>
      <c r="BV614" s="47"/>
      <c r="BW614" s="47"/>
      <c r="BX614" s="47"/>
      <c r="BY614" s="47"/>
      <c r="BZ614" s="47"/>
      <c r="CA614" s="47"/>
      <c r="CB614" s="47"/>
    </row>
    <row r="615" spans="1:123" s="42" customFormat="1" ht="15">
      <c r="A615" s="370" t="s">
        <v>187</v>
      </c>
      <c r="B615" s="371"/>
      <c r="C615" s="371"/>
      <c r="D615" s="372"/>
      <c r="E615" s="379" t="s">
        <v>166</v>
      </c>
      <c r="F615" s="340"/>
      <c r="G615" s="340"/>
      <c r="H615" s="340"/>
      <c r="I615" s="340"/>
      <c r="J615" s="340"/>
      <c r="K615" s="340"/>
      <c r="L615" s="340"/>
      <c r="M615" s="340"/>
      <c r="N615" s="340"/>
      <c r="O615" s="340"/>
      <c r="P615" s="340"/>
      <c r="Q615" s="340"/>
      <c r="R615" s="340"/>
      <c r="S615" s="340"/>
      <c r="T615" s="340"/>
      <c r="U615" s="340"/>
      <c r="V615" s="340"/>
      <c r="W615" s="340"/>
      <c r="X615" s="340"/>
      <c r="Y615" s="340"/>
      <c r="Z615" s="340"/>
      <c r="AA615" s="340"/>
      <c r="AB615" s="340"/>
      <c r="AC615" s="340"/>
      <c r="AD615" s="340"/>
      <c r="AE615" s="340"/>
      <c r="AF615" s="340"/>
      <c r="AG615" s="340"/>
      <c r="AH615" s="340"/>
      <c r="AI615" s="340"/>
      <c r="AJ615" s="340"/>
      <c r="AK615" s="340"/>
      <c r="AL615" s="340"/>
      <c r="AM615" s="340"/>
      <c r="AN615" s="379" t="s">
        <v>173</v>
      </c>
      <c r="AO615" s="340"/>
      <c r="AP615" s="340"/>
      <c r="AQ615" s="340"/>
      <c r="AR615" s="340"/>
      <c r="AS615" s="340"/>
      <c r="AT615" s="340"/>
      <c r="AU615" s="379" t="s">
        <v>229</v>
      </c>
      <c r="AV615" s="340"/>
      <c r="AW615" s="340"/>
      <c r="AX615" s="340"/>
      <c r="AY615" s="340"/>
      <c r="AZ615" s="340"/>
      <c r="BA615" s="340"/>
      <c r="BB615" s="340"/>
      <c r="BC615" s="340"/>
      <c r="BD615" s="379" t="s">
        <v>315</v>
      </c>
      <c r="BE615" s="340"/>
      <c r="BF615" s="340"/>
      <c r="BG615" s="340"/>
      <c r="BH615" s="340"/>
      <c r="BI615" s="340"/>
      <c r="BJ615" s="340"/>
      <c r="BK615" s="340"/>
      <c r="BL615" s="340"/>
      <c r="BM615" s="340"/>
      <c r="BN615" s="340"/>
      <c r="BO615" s="340"/>
      <c r="BP615" s="340"/>
      <c r="BQ615" s="340"/>
      <c r="BR615" s="340"/>
      <c r="BS615" s="340"/>
      <c r="BT615" s="340"/>
      <c r="BU615" s="340"/>
      <c r="BV615" s="340"/>
      <c r="BW615" s="340"/>
      <c r="BX615" s="340"/>
      <c r="BY615" s="340"/>
      <c r="BZ615" s="340"/>
      <c r="CA615" s="340"/>
      <c r="CB615" s="340"/>
    </row>
    <row r="616" spans="1:123" ht="15" customHeight="1">
      <c r="A616" s="373"/>
      <c r="B616" s="374"/>
      <c r="C616" s="374"/>
      <c r="D616" s="375"/>
      <c r="E616" s="340"/>
      <c r="F616" s="340"/>
      <c r="G616" s="340"/>
      <c r="H616" s="340"/>
      <c r="I616" s="340"/>
      <c r="J616" s="340"/>
      <c r="K616" s="340"/>
      <c r="L616" s="340"/>
      <c r="M616" s="340"/>
      <c r="N616" s="340"/>
      <c r="O616" s="340"/>
      <c r="P616" s="340"/>
      <c r="Q616" s="340"/>
      <c r="R616" s="340"/>
      <c r="S616" s="340"/>
      <c r="T616" s="340"/>
      <c r="U616" s="340"/>
      <c r="V616" s="340"/>
      <c r="W616" s="340"/>
      <c r="X616" s="340"/>
      <c r="Y616" s="340"/>
      <c r="Z616" s="340"/>
      <c r="AA616" s="340"/>
      <c r="AB616" s="340"/>
      <c r="AC616" s="340"/>
      <c r="AD616" s="340"/>
      <c r="AE616" s="340"/>
      <c r="AF616" s="340"/>
      <c r="AG616" s="340"/>
      <c r="AH616" s="340"/>
      <c r="AI616" s="340"/>
      <c r="AJ616" s="340"/>
      <c r="AK616" s="340"/>
      <c r="AL616" s="340"/>
      <c r="AM616" s="340"/>
      <c r="AN616" s="340"/>
      <c r="AO616" s="340"/>
      <c r="AP616" s="340"/>
      <c r="AQ616" s="340"/>
      <c r="AR616" s="340"/>
      <c r="AS616" s="340"/>
      <c r="AT616" s="340"/>
      <c r="AU616" s="340"/>
      <c r="AV616" s="340"/>
      <c r="AW616" s="340"/>
      <c r="AX616" s="340"/>
      <c r="AY616" s="340"/>
      <c r="AZ616" s="340"/>
      <c r="BA616" s="340"/>
      <c r="BB616" s="340"/>
      <c r="BC616" s="340"/>
      <c r="BD616" s="621" t="s">
        <v>276</v>
      </c>
      <c r="BE616" s="622"/>
      <c r="BF616" s="622"/>
      <c r="BG616" s="622"/>
      <c r="BH616" s="622"/>
      <c r="BI616" s="622"/>
      <c r="BJ616" s="622"/>
      <c r="BK616" s="622"/>
      <c r="BL616" s="622"/>
      <c r="BM616" s="623"/>
      <c r="BN616" s="494" t="s">
        <v>274</v>
      </c>
      <c r="BO616" s="340"/>
      <c r="BP616" s="340"/>
      <c r="BQ616" s="340"/>
      <c r="BR616" s="340"/>
      <c r="BS616" s="340"/>
      <c r="BT616" s="340"/>
      <c r="BU616" s="340"/>
      <c r="BV616" s="340"/>
      <c r="BW616" s="340"/>
      <c r="BX616" s="340"/>
      <c r="BY616" s="340"/>
      <c r="BZ616" s="340"/>
      <c r="CA616" s="340"/>
      <c r="CB616" s="340"/>
    </row>
    <row r="617" spans="1:123" ht="29.25" customHeight="1">
      <c r="A617" s="376"/>
      <c r="B617" s="377"/>
      <c r="C617" s="377"/>
      <c r="D617" s="378"/>
      <c r="E617" s="340"/>
      <c r="F617" s="340"/>
      <c r="G617" s="340"/>
      <c r="H617" s="340"/>
      <c r="I617" s="340"/>
      <c r="J617" s="340"/>
      <c r="K617" s="340"/>
      <c r="L617" s="340"/>
      <c r="M617" s="340"/>
      <c r="N617" s="340"/>
      <c r="O617" s="340"/>
      <c r="P617" s="340"/>
      <c r="Q617" s="340"/>
      <c r="R617" s="340"/>
      <c r="S617" s="340"/>
      <c r="T617" s="340"/>
      <c r="U617" s="340"/>
      <c r="V617" s="340"/>
      <c r="W617" s="340"/>
      <c r="X617" s="340"/>
      <c r="Y617" s="340"/>
      <c r="Z617" s="340"/>
      <c r="AA617" s="340"/>
      <c r="AB617" s="340"/>
      <c r="AC617" s="340"/>
      <c r="AD617" s="340"/>
      <c r="AE617" s="340"/>
      <c r="AF617" s="340"/>
      <c r="AG617" s="340"/>
      <c r="AH617" s="340"/>
      <c r="AI617" s="340"/>
      <c r="AJ617" s="340"/>
      <c r="AK617" s="340"/>
      <c r="AL617" s="340"/>
      <c r="AM617" s="340"/>
      <c r="AN617" s="340"/>
      <c r="AO617" s="340"/>
      <c r="AP617" s="340"/>
      <c r="AQ617" s="340"/>
      <c r="AR617" s="340"/>
      <c r="AS617" s="340"/>
      <c r="AT617" s="340"/>
      <c r="AU617" s="340"/>
      <c r="AV617" s="340"/>
      <c r="AW617" s="340"/>
      <c r="AX617" s="340"/>
      <c r="AY617" s="340"/>
      <c r="AZ617" s="340"/>
      <c r="BA617" s="340"/>
      <c r="BB617" s="340"/>
      <c r="BC617" s="340"/>
      <c r="BD617" s="624"/>
      <c r="BE617" s="625"/>
      <c r="BF617" s="625"/>
      <c r="BG617" s="625"/>
      <c r="BH617" s="625"/>
      <c r="BI617" s="625"/>
      <c r="BJ617" s="625"/>
      <c r="BK617" s="625"/>
      <c r="BL617" s="625"/>
      <c r="BM617" s="626"/>
      <c r="BN617" s="494" t="s">
        <v>485</v>
      </c>
      <c r="BO617" s="340"/>
      <c r="BP617" s="340"/>
      <c r="BQ617" s="340"/>
      <c r="BR617" s="340"/>
      <c r="BS617" s="340"/>
      <c r="BT617" s="340"/>
      <c r="BU617" s="340"/>
      <c r="BV617" s="340"/>
      <c r="BW617" s="496" t="s">
        <v>518</v>
      </c>
      <c r="BX617" s="627"/>
      <c r="BY617" s="627"/>
      <c r="BZ617" s="627"/>
      <c r="CA617" s="627"/>
      <c r="CB617" s="628"/>
    </row>
    <row r="618" spans="1:123" ht="16.5" customHeight="1">
      <c r="A618" s="361">
        <v>1</v>
      </c>
      <c r="B618" s="362"/>
      <c r="C618" s="362"/>
      <c r="D618" s="363"/>
      <c r="E618" s="346">
        <v>2</v>
      </c>
      <c r="F618" s="347"/>
      <c r="G618" s="347"/>
      <c r="H618" s="347"/>
      <c r="I618" s="347"/>
      <c r="J618" s="347"/>
      <c r="K618" s="347"/>
      <c r="L618" s="347"/>
      <c r="M618" s="347"/>
      <c r="N618" s="347"/>
      <c r="O618" s="347"/>
      <c r="P618" s="347"/>
      <c r="Q618" s="347"/>
      <c r="R618" s="347"/>
      <c r="S618" s="347"/>
      <c r="T618" s="347"/>
      <c r="U618" s="347"/>
      <c r="V618" s="347"/>
      <c r="W618" s="347"/>
      <c r="X618" s="347"/>
      <c r="Y618" s="347"/>
      <c r="Z618" s="347"/>
      <c r="AA618" s="347"/>
      <c r="AB618" s="347"/>
      <c r="AC618" s="347"/>
      <c r="AD618" s="347"/>
      <c r="AE618" s="347"/>
      <c r="AF618" s="347"/>
      <c r="AG618" s="347"/>
      <c r="AH618" s="347"/>
      <c r="AI618" s="347"/>
      <c r="AJ618" s="347"/>
      <c r="AK618" s="347"/>
      <c r="AL618" s="347"/>
      <c r="AM618" s="347"/>
      <c r="AN618" s="346">
        <v>3</v>
      </c>
      <c r="AO618" s="347"/>
      <c r="AP618" s="347"/>
      <c r="AQ618" s="347"/>
      <c r="AR618" s="347"/>
      <c r="AS618" s="347"/>
      <c r="AT618" s="347"/>
      <c r="AU618" s="348">
        <v>4</v>
      </c>
      <c r="AV618" s="348"/>
      <c r="AW618" s="348"/>
      <c r="AX618" s="348"/>
      <c r="AY618" s="348"/>
      <c r="AZ618" s="348"/>
      <c r="BA618" s="348"/>
      <c r="BB618" s="348"/>
      <c r="BC618" s="348"/>
      <c r="BD618" s="348">
        <v>5</v>
      </c>
      <c r="BE618" s="348"/>
      <c r="BF618" s="348"/>
      <c r="BG618" s="348"/>
      <c r="BH618" s="348"/>
      <c r="BI618" s="348"/>
      <c r="BJ618" s="348"/>
      <c r="BK618" s="348"/>
      <c r="BL618" s="348"/>
      <c r="BM618" s="348"/>
      <c r="BN618" s="348">
        <v>6</v>
      </c>
      <c r="BO618" s="348"/>
      <c r="BP618" s="348"/>
      <c r="BQ618" s="348"/>
      <c r="BR618" s="348"/>
      <c r="BS618" s="348"/>
      <c r="BT618" s="348"/>
      <c r="BU618" s="348"/>
      <c r="BV618" s="348"/>
      <c r="BW618" s="348">
        <v>7</v>
      </c>
      <c r="BX618" s="348"/>
      <c r="BY618" s="348"/>
      <c r="BZ618" s="348"/>
      <c r="CA618" s="348"/>
      <c r="CB618" s="348"/>
    </row>
    <row r="619" spans="1:123" ht="33.75" customHeight="1">
      <c r="A619" s="341" t="s">
        <v>197</v>
      </c>
      <c r="B619" s="342"/>
      <c r="C619" s="342"/>
      <c r="D619" s="343"/>
      <c r="E619" s="1132" t="s">
        <v>664</v>
      </c>
      <c r="F619" s="1133"/>
      <c r="G619" s="1133"/>
      <c r="H619" s="1133"/>
      <c r="I619" s="1133"/>
      <c r="J619" s="1133"/>
      <c r="K619" s="1133"/>
      <c r="L619" s="1133"/>
      <c r="M619" s="1133"/>
      <c r="N619" s="1133"/>
      <c r="O619" s="1133"/>
      <c r="P619" s="1133"/>
      <c r="Q619" s="1133"/>
      <c r="R619" s="1133"/>
      <c r="S619" s="1133"/>
      <c r="T619" s="1133"/>
      <c r="U619" s="1133"/>
      <c r="V619" s="1133"/>
      <c r="W619" s="1133"/>
      <c r="X619" s="1133"/>
      <c r="Y619" s="1133"/>
      <c r="Z619" s="1133"/>
      <c r="AA619" s="1133"/>
      <c r="AB619" s="1133"/>
      <c r="AC619" s="1133"/>
      <c r="AD619" s="1133"/>
      <c r="AE619" s="1133"/>
      <c r="AF619" s="1133"/>
      <c r="AG619" s="1133"/>
      <c r="AH619" s="1133"/>
      <c r="AI619" s="1133"/>
      <c r="AJ619" s="1133"/>
      <c r="AK619" s="1133"/>
      <c r="AL619" s="1133"/>
      <c r="AM619" s="1134"/>
      <c r="AN619" s="423"/>
      <c r="AO619" s="862"/>
      <c r="AP619" s="862"/>
      <c r="AQ619" s="862"/>
      <c r="AR619" s="862"/>
      <c r="AS619" s="862"/>
      <c r="AT619" s="862"/>
      <c r="AU619" s="825"/>
      <c r="AV619" s="825"/>
      <c r="AW619" s="825"/>
      <c r="AX619" s="825"/>
      <c r="AY619" s="825"/>
      <c r="AZ619" s="825"/>
      <c r="BA619" s="825"/>
      <c r="BB619" s="825"/>
      <c r="BC619" s="825"/>
      <c r="BD619" s="629">
        <v>50000</v>
      </c>
      <c r="BE619" s="630"/>
      <c r="BF619" s="630"/>
      <c r="BG619" s="630"/>
      <c r="BH619" s="630"/>
      <c r="BI619" s="630"/>
      <c r="BJ619" s="630"/>
      <c r="BK619" s="630"/>
      <c r="BL619" s="630"/>
      <c r="BM619" s="630"/>
      <c r="BN619" s="629"/>
      <c r="BO619" s="630"/>
      <c r="BP619" s="630"/>
      <c r="BQ619" s="630"/>
      <c r="BR619" s="630"/>
      <c r="BS619" s="630"/>
      <c r="BT619" s="630"/>
      <c r="BU619" s="630"/>
      <c r="BV619" s="630"/>
      <c r="BW619" s="629"/>
      <c r="BX619" s="630"/>
      <c r="BY619" s="630"/>
      <c r="BZ619" s="630"/>
      <c r="CA619" s="630"/>
      <c r="CB619" s="630"/>
    </row>
    <row r="620" spans="1:123" ht="15">
      <c r="A620" s="350"/>
      <c r="B620" s="351"/>
      <c r="C620" s="351"/>
      <c r="D620" s="352"/>
      <c r="E620" s="353" t="s">
        <v>168</v>
      </c>
      <c r="F620" s="354"/>
      <c r="G620" s="354"/>
      <c r="H620" s="354"/>
      <c r="I620" s="354"/>
      <c r="J620" s="354"/>
      <c r="K620" s="354"/>
      <c r="L620" s="354"/>
      <c r="M620" s="354"/>
      <c r="N620" s="354"/>
      <c r="O620" s="354"/>
      <c r="P620" s="354"/>
      <c r="Q620" s="354"/>
      <c r="R620" s="354"/>
      <c r="S620" s="354"/>
      <c r="T620" s="354"/>
      <c r="U620" s="354"/>
      <c r="V620" s="354"/>
      <c r="W620" s="354"/>
      <c r="X620" s="354"/>
      <c r="Y620" s="354"/>
      <c r="Z620" s="354"/>
      <c r="AA620" s="354"/>
      <c r="AB620" s="354"/>
      <c r="AC620" s="354"/>
      <c r="AD620" s="354"/>
      <c r="AE620" s="354"/>
      <c r="AF620" s="354"/>
      <c r="AG620" s="354"/>
      <c r="AH620" s="354"/>
      <c r="AI620" s="354"/>
      <c r="AJ620" s="354"/>
      <c r="AK620" s="354"/>
      <c r="AL620" s="354"/>
      <c r="AM620" s="354"/>
      <c r="AN620" s="355" t="s">
        <v>5</v>
      </c>
      <c r="AO620" s="356"/>
      <c r="AP620" s="356"/>
      <c r="AQ620" s="356"/>
      <c r="AR620" s="356"/>
      <c r="AS620" s="356" t="s">
        <v>5</v>
      </c>
      <c r="AT620" s="356"/>
      <c r="AU620" s="357" t="s">
        <v>5</v>
      </c>
      <c r="AV620" s="358"/>
      <c r="AW620" s="358"/>
      <c r="AX620" s="358"/>
      <c r="AY620" s="358"/>
      <c r="AZ620" s="358"/>
      <c r="BA620" s="358"/>
      <c r="BB620" s="358"/>
      <c r="BC620" s="359" t="s">
        <v>5</v>
      </c>
      <c r="BD620" s="1135">
        <f>SUM(BD619:BM619)</f>
        <v>50000</v>
      </c>
      <c r="BE620" s="631"/>
      <c r="BF620" s="631"/>
      <c r="BG620" s="631"/>
      <c r="BH620" s="631"/>
      <c r="BI620" s="631"/>
      <c r="BJ620" s="631"/>
      <c r="BK620" s="631"/>
      <c r="BL620" s="631"/>
      <c r="BM620" s="631"/>
      <c r="BN620" s="1135">
        <f>SUM(BN619:BV619)</f>
        <v>0</v>
      </c>
      <c r="BO620" s="631"/>
      <c r="BP620" s="631"/>
      <c r="BQ620" s="631"/>
      <c r="BR620" s="631"/>
      <c r="BS620" s="631"/>
      <c r="BT620" s="631"/>
      <c r="BU620" s="631"/>
      <c r="BV620" s="631"/>
      <c r="BW620" s="1135">
        <f>SUM(BW619:CB619)</f>
        <v>0</v>
      </c>
      <c r="BX620" s="631"/>
      <c r="BY620" s="631"/>
      <c r="BZ620" s="631"/>
      <c r="CA620" s="631"/>
      <c r="CB620" s="631"/>
      <c r="DJ620" s="594"/>
      <c r="DK620" s="1136"/>
      <c r="DL620" s="1136"/>
      <c r="DM620" s="1136"/>
      <c r="DN620" s="1136"/>
      <c r="DO620" s="1136"/>
      <c r="DP620" s="1136"/>
      <c r="DQ620" s="1136"/>
      <c r="DR620" s="1136"/>
      <c r="DS620" s="1136"/>
    </row>
    <row r="621" spans="1:123" ht="15">
      <c r="E621" s="102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86"/>
      <c r="AO621" s="79"/>
      <c r="AP621" s="79"/>
      <c r="AQ621" s="79"/>
      <c r="AR621" s="79"/>
      <c r="AS621" s="79"/>
      <c r="AT621" s="79"/>
      <c r="AU621" s="78"/>
      <c r="AV621" s="78"/>
      <c r="AW621" s="78"/>
      <c r="AX621" s="78"/>
      <c r="AY621" s="78"/>
      <c r="AZ621" s="78"/>
      <c r="BA621" s="78"/>
      <c r="BB621" s="78"/>
      <c r="BC621" s="78"/>
      <c r="BD621" s="56"/>
      <c r="BE621" s="275"/>
      <c r="BF621" s="275"/>
      <c r="BG621" s="275"/>
      <c r="BH621" s="275"/>
      <c r="BI621" s="275"/>
      <c r="BJ621" s="275"/>
      <c r="BK621" s="275"/>
      <c r="BL621" s="275"/>
      <c r="BM621" s="275"/>
      <c r="BN621" s="56"/>
      <c r="BO621" s="275"/>
      <c r="BP621" s="275"/>
      <c r="BQ621" s="275"/>
      <c r="BR621" s="275"/>
      <c r="BS621" s="275"/>
      <c r="BT621" s="275"/>
      <c r="BU621" s="275"/>
      <c r="BV621" s="275"/>
      <c r="BW621" s="56"/>
      <c r="BX621" s="275"/>
      <c r="BY621" s="275"/>
      <c r="BZ621" s="275"/>
      <c r="CA621" s="275"/>
      <c r="CB621" s="275"/>
      <c r="DJ621" s="273"/>
      <c r="DK621" s="274"/>
      <c r="DL621" s="274"/>
      <c r="DM621" s="274"/>
      <c r="DN621" s="274"/>
      <c r="DO621" s="274"/>
      <c r="DP621" s="274"/>
      <c r="DQ621" s="274"/>
      <c r="DR621" s="274"/>
      <c r="DS621" s="274"/>
    </row>
    <row r="622" spans="1:123" ht="15">
      <c r="A622" s="597" t="s">
        <v>182</v>
      </c>
      <c r="B622" s="749"/>
      <c r="C622" s="749"/>
      <c r="D622" s="749"/>
      <c r="E622" s="749"/>
      <c r="F622" s="749"/>
      <c r="G622" s="749"/>
      <c r="H622" s="749"/>
      <c r="I622" s="749"/>
      <c r="J622" s="749"/>
      <c r="K622" s="749"/>
      <c r="L622" s="749"/>
      <c r="M622" s="749"/>
      <c r="N622" s="749"/>
      <c r="O622" s="749"/>
      <c r="P622" s="749"/>
      <c r="Q622" s="749"/>
      <c r="R622" s="749"/>
      <c r="S622" s="749"/>
      <c r="T622" s="749"/>
      <c r="U622" s="749"/>
      <c r="V622" s="749"/>
      <c r="W622" s="749"/>
      <c r="X622" s="749"/>
      <c r="Y622" s="749"/>
      <c r="Z622" s="749"/>
      <c r="AA622" s="749"/>
      <c r="AB622" s="749"/>
      <c r="AC622" s="749"/>
      <c r="AD622" s="749"/>
      <c r="AE622" s="749"/>
      <c r="AF622" s="749"/>
      <c r="AG622" s="749"/>
      <c r="AH622" s="749"/>
      <c r="AI622" s="749"/>
      <c r="AJ622" s="749"/>
      <c r="AK622" s="749"/>
      <c r="AL622" s="749"/>
      <c r="AM622" s="749"/>
      <c r="AN622" s="749"/>
      <c r="AO622" s="749"/>
      <c r="AP622" s="749"/>
      <c r="AQ622" s="749"/>
      <c r="AR622" s="749"/>
      <c r="AS622" s="749"/>
      <c r="AT622" s="749"/>
      <c r="AU622" s="749"/>
      <c r="AV622" s="749"/>
      <c r="AW622" s="749"/>
      <c r="AX622" s="749"/>
      <c r="AY622" s="749"/>
      <c r="AZ622" s="749"/>
      <c r="BA622" s="749"/>
      <c r="BB622" s="749"/>
      <c r="BC622" s="749"/>
      <c r="BD622" s="749"/>
      <c r="BE622" s="749"/>
      <c r="BF622" s="749"/>
      <c r="BG622" s="506">
        <f>BI109+BI124+BI139+BI156+BI169+BS185+BI202+BI219+BI236+BI373+BS544+BS558+BS572+BI588+BD604+BD620</f>
        <v>10932400</v>
      </c>
      <c r="BH622" s="989"/>
      <c r="BI622" s="989"/>
      <c r="BJ622" s="989"/>
      <c r="BK622" s="989"/>
      <c r="BL622" s="989"/>
      <c r="BM622" s="989"/>
      <c r="BN622" s="989"/>
      <c r="BO622" s="989"/>
      <c r="BP622" s="989"/>
      <c r="BQ622" s="989"/>
      <c r="BR622" s="989"/>
      <c r="BS622" s="989"/>
      <c r="BT622" s="989"/>
      <c r="BU622" s="989"/>
      <c r="BV622" s="989"/>
      <c r="BW622" s="989"/>
      <c r="BX622" s="989"/>
      <c r="BY622" s="989"/>
      <c r="BZ622" s="989"/>
      <c r="CA622" s="989"/>
      <c r="CB622" s="989"/>
    </row>
    <row r="623" spans="1:123" ht="1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</row>
    <row r="624" spans="1:123" ht="15">
      <c r="A624" s="604" t="s">
        <v>292</v>
      </c>
      <c r="B624" s="949"/>
      <c r="C624" s="949"/>
      <c r="D624" s="949"/>
      <c r="E624" s="949"/>
      <c r="F624" s="949"/>
      <c r="G624" s="949"/>
      <c r="H624" s="949"/>
      <c r="I624" s="949"/>
      <c r="J624" s="949"/>
      <c r="K624" s="949"/>
      <c r="L624" s="949"/>
      <c r="M624" s="949"/>
      <c r="N624" s="949"/>
      <c r="O624" s="949"/>
      <c r="P624" s="949"/>
      <c r="Q624" s="949"/>
      <c r="R624" s="949"/>
      <c r="S624" s="949"/>
      <c r="T624" s="949"/>
      <c r="U624" s="949"/>
      <c r="V624" s="949"/>
      <c r="W624" s="949"/>
      <c r="X624" s="949"/>
      <c r="Y624" s="949"/>
      <c r="Z624" s="949"/>
      <c r="AA624" s="949"/>
      <c r="AB624" s="949"/>
      <c r="AC624" s="949"/>
      <c r="AD624" s="949"/>
      <c r="AE624" s="949"/>
      <c r="AF624" s="949"/>
      <c r="AG624" s="949"/>
      <c r="AH624" s="949"/>
      <c r="AI624" s="949"/>
      <c r="AJ624" s="949"/>
      <c r="AK624" s="949"/>
      <c r="AL624" s="949"/>
      <c r="AM624" s="949"/>
      <c r="AN624" s="949"/>
      <c r="AO624" s="949"/>
      <c r="AP624" s="949"/>
      <c r="AQ624" s="949"/>
      <c r="AR624" s="949"/>
      <c r="AS624" s="949"/>
      <c r="AT624" s="949"/>
      <c r="AU624" s="949"/>
      <c r="AV624" s="949"/>
      <c r="AW624" s="949"/>
      <c r="AX624" s="949"/>
      <c r="AY624" s="949"/>
      <c r="AZ624" s="949"/>
      <c r="BA624" s="949"/>
      <c r="BB624" s="949"/>
      <c r="BC624" s="949"/>
      <c r="BD624" s="949"/>
      <c r="BE624" s="949"/>
      <c r="BF624" s="949"/>
      <c r="BG624" s="506">
        <f>BG622+BI291+CV255+CV22+BS54+BI92+CV392+BI451+CV470+BI528</f>
        <v>13718208.970000003</v>
      </c>
      <c r="BH624" s="990"/>
      <c r="BI624" s="990"/>
      <c r="BJ624" s="990"/>
      <c r="BK624" s="990"/>
      <c r="BL624" s="990"/>
      <c r="BM624" s="990"/>
      <c r="BN624" s="990"/>
      <c r="BO624" s="990"/>
      <c r="BP624" s="990"/>
      <c r="BQ624" s="990"/>
      <c r="BR624" s="990"/>
      <c r="BS624" s="990"/>
      <c r="BT624" s="990"/>
      <c r="BU624" s="990"/>
      <c r="BV624" s="990"/>
      <c r="BW624" s="990"/>
      <c r="BX624" s="990"/>
      <c r="BY624" s="990"/>
      <c r="BZ624" s="990"/>
      <c r="CA624" s="990"/>
      <c r="CB624" s="990"/>
    </row>
    <row r="625" spans="1:90" ht="15">
      <c r="A625" s="604" t="s">
        <v>462</v>
      </c>
      <c r="B625" s="949"/>
      <c r="C625" s="949"/>
      <c r="D625" s="949"/>
      <c r="E625" s="949"/>
      <c r="F625" s="949"/>
      <c r="G625" s="949"/>
      <c r="H625" s="949"/>
      <c r="I625" s="949"/>
      <c r="J625" s="949"/>
      <c r="K625" s="949"/>
      <c r="L625" s="949"/>
      <c r="M625" s="949"/>
      <c r="N625" s="949"/>
      <c r="O625" s="949"/>
      <c r="P625" s="949"/>
      <c r="Q625" s="949"/>
      <c r="R625" s="949"/>
      <c r="S625" s="949"/>
      <c r="T625" s="949"/>
      <c r="U625" s="949"/>
      <c r="V625" s="949"/>
      <c r="W625" s="949"/>
      <c r="X625" s="949"/>
      <c r="Y625" s="949"/>
      <c r="Z625" s="949"/>
      <c r="AA625" s="949"/>
      <c r="AB625" s="949"/>
      <c r="AC625" s="949"/>
      <c r="AD625" s="949"/>
      <c r="AE625" s="949"/>
      <c r="AF625" s="949"/>
      <c r="AG625" s="949"/>
      <c r="AH625" s="949"/>
      <c r="AI625" s="949"/>
      <c r="AJ625" s="949"/>
      <c r="AK625" s="949"/>
      <c r="AL625" s="949"/>
      <c r="AM625" s="949"/>
      <c r="AN625" s="949"/>
      <c r="AO625" s="949"/>
      <c r="AP625" s="949"/>
      <c r="AQ625" s="949"/>
      <c r="AR625" s="949"/>
      <c r="AS625" s="949"/>
      <c r="AT625" s="949"/>
      <c r="AU625" s="949"/>
      <c r="AV625" s="949"/>
      <c r="AW625" s="949"/>
      <c r="AX625" s="949"/>
      <c r="AY625" s="949"/>
      <c r="AZ625" s="949"/>
      <c r="BA625" s="949"/>
      <c r="BB625" s="949"/>
      <c r="BC625" s="949"/>
      <c r="BD625" s="949"/>
      <c r="BE625" s="949"/>
      <c r="BF625" s="949"/>
      <c r="BG625" s="58"/>
      <c r="BH625" s="190"/>
      <c r="BI625" s="506">
        <f>BS544+BS558+BS572+BI588</f>
        <v>2550662</v>
      </c>
      <c r="BJ625" s="989"/>
      <c r="BK625" s="989"/>
      <c r="BL625" s="989"/>
      <c r="BM625" s="989"/>
      <c r="BN625" s="989"/>
      <c r="BO625" s="989"/>
      <c r="BP625" s="989"/>
      <c r="BQ625" s="989"/>
      <c r="BR625" s="989"/>
      <c r="BS625" s="989"/>
      <c r="BT625" s="989"/>
      <c r="BU625" s="989"/>
      <c r="BV625" s="989"/>
      <c r="BW625" s="989"/>
      <c r="BX625" s="989"/>
      <c r="BY625" s="989"/>
      <c r="BZ625" s="989"/>
      <c r="CA625" s="989"/>
      <c r="CB625" s="989"/>
    </row>
    <row r="626" spans="1:90" ht="15">
      <c r="A626" s="604" t="s">
        <v>463</v>
      </c>
      <c r="B626" s="949"/>
      <c r="C626" s="949"/>
      <c r="D626" s="949"/>
      <c r="E626" s="949"/>
      <c r="F626" s="949"/>
      <c r="G626" s="949"/>
      <c r="H626" s="949"/>
      <c r="I626" s="949"/>
      <c r="J626" s="949"/>
      <c r="K626" s="949"/>
      <c r="L626" s="949"/>
      <c r="M626" s="949"/>
      <c r="N626" s="949"/>
      <c r="O626" s="949"/>
      <c r="P626" s="949"/>
      <c r="Q626" s="949"/>
      <c r="R626" s="949"/>
      <c r="S626" s="949"/>
      <c r="T626" s="949"/>
      <c r="U626" s="949"/>
      <c r="V626" s="949"/>
      <c r="W626" s="949"/>
      <c r="X626" s="949"/>
      <c r="Y626" s="949"/>
      <c r="Z626" s="949"/>
      <c r="AA626" s="949"/>
      <c r="AB626" s="949"/>
      <c r="AC626" s="949"/>
      <c r="AD626" s="949"/>
      <c r="AE626" s="949"/>
      <c r="AF626" s="949"/>
      <c r="AG626" s="949"/>
      <c r="AH626" s="949"/>
      <c r="AI626" s="949"/>
      <c r="AJ626" s="949"/>
      <c r="AK626" s="949"/>
      <c r="AL626" s="949"/>
      <c r="AM626" s="949"/>
      <c r="AN626" s="949"/>
      <c r="AO626" s="949"/>
      <c r="AP626" s="949"/>
      <c r="AQ626" s="949"/>
      <c r="AR626" s="949"/>
      <c r="AS626" s="949"/>
      <c r="AT626" s="949"/>
      <c r="AU626" s="949"/>
      <c r="AV626" s="949"/>
      <c r="AW626" s="949"/>
      <c r="AX626" s="949"/>
      <c r="AY626" s="949"/>
      <c r="AZ626" s="949"/>
      <c r="BA626" s="949"/>
      <c r="BB626" s="949"/>
      <c r="BC626" s="949"/>
      <c r="BD626" s="949"/>
      <c r="BE626" s="949"/>
      <c r="BF626" s="949"/>
      <c r="BG626" s="58"/>
      <c r="BH626" s="190"/>
      <c r="BI626" s="506">
        <f>BG622-BI625</f>
        <v>8381738</v>
      </c>
      <c r="BJ626" s="989"/>
      <c r="BK626" s="989"/>
      <c r="BL626" s="989"/>
      <c r="BM626" s="989"/>
      <c r="BN626" s="989"/>
      <c r="BO626" s="989"/>
      <c r="BP626" s="989"/>
      <c r="BQ626" s="989"/>
      <c r="BR626" s="989"/>
      <c r="BS626" s="989"/>
      <c r="BT626" s="989"/>
      <c r="BU626" s="989"/>
      <c r="BV626" s="989"/>
      <c r="BW626" s="989"/>
      <c r="BX626" s="989"/>
      <c r="BY626" s="989"/>
      <c r="BZ626" s="989"/>
      <c r="CA626" s="989"/>
      <c r="CB626" s="989"/>
    </row>
    <row r="627" spans="1:90" ht="15">
      <c r="A627" s="188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89"/>
      <c r="AT627" s="189"/>
      <c r="AU627" s="189"/>
      <c r="AV627" s="189"/>
      <c r="AW627" s="189"/>
      <c r="AX627" s="189"/>
      <c r="AY627" s="189"/>
      <c r="AZ627" s="189"/>
      <c r="BA627" s="189"/>
      <c r="BB627" s="189"/>
      <c r="BC627" s="189"/>
      <c r="BD627" s="189"/>
      <c r="BE627" s="189"/>
      <c r="BF627" s="189"/>
      <c r="BG627" s="58"/>
      <c r="BH627" s="190"/>
      <c r="BI627" s="190"/>
      <c r="BJ627" s="190"/>
      <c r="BK627" s="190"/>
      <c r="BL627" s="190"/>
      <c r="BM627" s="190"/>
      <c r="BN627" s="190"/>
      <c r="BO627" s="190"/>
      <c r="BP627" s="190"/>
      <c r="BQ627" s="190"/>
      <c r="BR627" s="190"/>
      <c r="BS627" s="735">
        <f>BR109+BR124+BR139+BR156+BR169+CC185+BR219+BR236+BR373</f>
        <v>4891254</v>
      </c>
      <c r="BT627" s="285"/>
      <c r="BU627" s="285"/>
      <c r="BV627" s="285"/>
      <c r="BW627" s="285"/>
      <c r="BX627" s="285"/>
      <c r="BY627" s="285"/>
      <c r="BZ627" s="285"/>
      <c r="CA627" s="285"/>
      <c r="CB627" s="285"/>
      <c r="CC627" s="285"/>
      <c r="CJ627" s="38" t="s">
        <v>493</v>
      </c>
    </row>
    <row r="628" spans="1:90" ht="15">
      <c r="BW628" s="736">
        <f>BS627+CV33+CC54+BV92+CV403+BV451+CV481+BV528</f>
        <v>7629970.8700000001</v>
      </c>
      <c r="BX628" s="737"/>
      <c r="BY628" s="737"/>
      <c r="BZ628" s="737"/>
      <c r="CA628" s="737"/>
      <c r="CB628" s="737"/>
      <c r="CC628" s="737"/>
      <c r="CD628" s="737"/>
      <c r="CE628" s="737"/>
      <c r="CK628" s="38" t="s">
        <v>494</v>
      </c>
    </row>
    <row r="629" spans="1:90" ht="15">
      <c r="BT629" s="735">
        <f>CC109+CC124+CC139+CC156+CC169+CQ185+CC202+CC219+CC236+CC373+CQ544+CQ558+CQ572</f>
        <v>5173758</v>
      </c>
      <c r="BU629" s="285"/>
      <c r="BV629" s="285"/>
      <c r="BW629" s="285"/>
      <c r="BX629" s="285"/>
      <c r="BY629" s="285"/>
      <c r="BZ629" s="285"/>
      <c r="CA629" s="285"/>
      <c r="CB629" s="285"/>
      <c r="CC629" s="285"/>
      <c r="CK629" s="38" t="s">
        <v>531</v>
      </c>
    </row>
    <row r="630" spans="1:90" ht="15">
      <c r="BV630" s="736">
        <f>BT629+CV44+CQ54+CE92+CV414+CE451+CV492+CE528</f>
        <v>7963217</v>
      </c>
      <c r="BW630" s="737"/>
      <c r="BX630" s="737"/>
      <c r="BY630" s="737"/>
      <c r="BZ630" s="737"/>
      <c r="CA630" s="737"/>
      <c r="CB630" s="737"/>
      <c r="CL630" s="38" t="s">
        <v>532</v>
      </c>
    </row>
  </sheetData>
  <mergeCells count="1826">
    <mergeCell ref="A619:D619"/>
    <mergeCell ref="E619:AM619"/>
    <mergeCell ref="AN619:AT619"/>
    <mergeCell ref="AU619:BC619"/>
    <mergeCell ref="BD619:BM619"/>
    <mergeCell ref="BN619:BV619"/>
    <mergeCell ref="BW619:CB619"/>
    <mergeCell ref="A620:D620"/>
    <mergeCell ref="E620:AM620"/>
    <mergeCell ref="AN620:AT620"/>
    <mergeCell ref="AU620:BC620"/>
    <mergeCell ref="BD620:BM620"/>
    <mergeCell ref="BN620:BV620"/>
    <mergeCell ref="BW620:CB620"/>
    <mergeCell ref="DJ620:DS620"/>
    <mergeCell ref="S610:CB610"/>
    <mergeCell ref="AH611:DD611"/>
    <mergeCell ref="A613:CB613"/>
    <mergeCell ref="A615:D617"/>
    <mergeCell ref="E615:AM617"/>
    <mergeCell ref="AN615:AT617"/>
    <mergeCell ref="AU615:BC617"/>
    <mergeCell ref="BD615:CB615"/>
    <mergeCell ref="BD616:BM617"/>
    <mergeCell ref="BN616:CB616"/>
    <mergeCell ref="BN617:BV617"/>
    <mergeCell ref="BW617:CB617"/>
    <mergeCell ref="A618:D618"/>
    <mergeCell ref="E618:AM618"/>
    <mergeCell ref="AN618:AT618"/>
    <mergeCell ref="AU618:BC618"/>
    <mergeCell ref="BD618:BM618"/>
    <mergeCell ref="BN618:BV618"/>
    <mergeCell ref="BW618:CB618"/>
    <mergeCell ref="A603:D603"/>
    <mergeCell ref="E603:AM603"/>
    <mergeCell ref="AN603:AT603"/>
    <mergeCell ref="AU603:BC603"/>
    <mergeCell ref="BD603:BM603"/>
    <mergeCell ref="BN603:BV603"/>
    <mergeCell ref="BW603:CB603"/>
    <mergeCell ref="A604:D604"/>
    <mergeCell ref="E604:AM604"/>
    <mergeCell ref="AN604:AT604"/>
    <mergeCell ref="AU604:BC604"/>
    <mergeCell ref="BD604:BM604"/>
    <mergeCell ref="BN604:BV604"/>
    <mergeCell ref="BW604:CB604"/>
    <mergeCell ref="DJ604:DS604"/>
    <mergeCell ref="A606:CB606"/>
    <mergeCell ref="A608:AD608"/>
    <mergeCell ref="AE608:CB608"/>
    <mergeCell ref="A597:CB597"/>
    <mergeCell ref="A599:D601"/>
    <mergeCell ref="E599:AM601"/>
    <mergeCell ref="AN599:AT601"/>
    <mergeCell ref="AU599:BC601"/>
    <mergeCell ref="BD599:CB599"/>
    <mergeCell ref="BD600:BM601"/>
    <mergeCell ref="BN600:CB600"/>
    <mergeCell ref="BN601:BV601"/>
    <mergeCell ref="BW601:CB601"/>
    <mergeCell ref="A602:D602"/>
    <mergeCell ref="E602:AM602"/>
    <mergeCell ref="AN602:AT602"/>
    <mergeCell ref="AU602:BC602"/>
    <mergeCell ref="BD602:BM602"/>
    <mergeCell ref="BN602:BV602"/>
    <mergeCell ref="BW602:CB602"/>
    <mergeCell ref="A587:D587"/>
    <mergeCell ref="E587:AY587"/>
    <mergeCell ref="AZ587:BF587"/>
    <mergeCell ref="BI587:BQ587"/>
    <mergeCell ref="BR587:CB587"/>
    <mergeCell ref="CC587:CL587"/>
    <mergeCell ref="A588:D588"/>
    <mergeCell ref="E588:AY588"/>
    <mergeCell ref="AZ588:BF588"/>
    <mergeCell ref="BI588:BQ588"/>
    <mergeCell ref="BR588:CB588"/>
    <mergeCell ref="CC588:CL588"/>
    <mergeCell ref="A590:CB590"/>
    <mergeCell ref="A592:AD592"/>
    <mergeCell ref="AE592:CB592"/>
    <mergeCell ref="S594:CB594"/>
    <mergeCell ref="AH595:DD595"/>
    <mergeCell ref="A574:CB574"/>
    <mergeCell ref="A576:AD576"/>
    <mergeCell ref="AE576:CB576"/>
    <mergeCell ref="S578:CB578"/>
    <mergeCell ref="AH579:DD579"/>
    <mergeCell ref="A581:CB581"/>
    <mergeCell ref="A583:D585"/>
    <mergeCell ref="E583:AY585"/>
    <mergeCell ref="AZ583:BF585"/>
    <mergeCell ref="BI583:CL583"/>
    <mergeCell ref="BI584:BQ585"/>
    <mergeCell ref="BR584:CL584"/>
    <mergeCell ref="BR585:CB585"/>
    <mergeCell ref="CC585:CL585"/>
    <mergeCell ref="A586:D586"/>
    <mergeCell ref="E586:AY586"/>
    <mergeCell ref="AZ586:BF586"/>
    <mergeCell ref="BI586:BQ586"/>
    <mergeCell ref="BR586:CB586"/>
    <mergeCell ref="CC586:CL586"/>
    <mergeCell ref="A1:DI1"/>
    <mergeCell ref="A3:DI3"/>
    <mergeCell ref="A5:DI5"/>
    <mergeCell ref="AD7:DI7"/>
    <mergeCell ref="T9:DI9"/>
    <mergeCell ref="AH11:DI11"/>
    <mergeCell ref="CV16:DI16"/>
    <mergeCell ref="A17:D17"/>
    <mergeCell ref="E17:T17"/>
    <mergeCell ref="U17:AF17"/>
    <mergeCell ref="AG17:AT17"/>
    <mergeCell ref="AU17:BH17"/>
    <mergeCell ref="BI17:BV17"/>
    <mergeCell ref="BW17:CJ17"/>
    <mergeCell ref="CK17:CU17"/>
    <mergeCell ref="CV17:DI19"/>
    <mergeCell ref="A16:D16"/>
    <mergeCell ref="E16:T16"/>
    <mergeCell ref="U16:AF16"/>
    <mergeCell ref="AG16:AT16"/>
    <mergeCell ref="AU16:CJ16"/>
    <mergeCell ref="CK16:CU16"/>
    <mergeCell ref="A13:DI13"/>
    <mergeCell ref="A15:D15"/>
    <mergeCell ref="E15:T15"/>
    <mergeCell ref="U15:AF15"/>
    <mergeCell ref="AG15:CJ15"/>
    <mergeCell ref="CK15:CU15"/>
    <mergeCell ref="CV15:DI15"/>
    <mergeCell ref="BW20:CJ20"/>
    <mergeCell ref="CK20:CU20"/>
    <mergeCell ref="CV20:DI20"/>
    <mergeCell ref="A21:D21"/>
    <mergeCell ref="E21:T21"/>
    <mergeCell ref="U21:AF21"/>
    <mergeCell ref="AG21:AT21"/>
    <mergeCell ref="AU21:BH21"/>
    <mergeCell ref="BI21:BV21"/>
    <mergeCell ref="BW21:CJ21"/>
    <mergeCell ref="A20:D20"/>
    <mergeCell ref="E20:T20"/>
    <mergeCell ref="U20:AF20"/>
    <mergeCell ref="AG20:AT20"/>
    <mergeCell ref="AU20:BH20"/>
    <mergeCell ref="BI20:BV20"/>
    <mergeCell ref="BW18:CJ18"/>
    <mergeCell ref="CK18:CU18"/>
    <mergeCell ref="A19:D19"/>
    <mergeCell ref="E19:T19"/>
    <mergeCell ref="U19:AF19"/>
    <mergeCell ref="AG19:AT19"/>
    <mergeCell ref="AU19:BH19"/>
    <mergeCell ref="BI19:BV19"/>
    <mergeCell ref="BW19:CJ19"/>
    <mergeCell ref="CK19:CU19"/>
    <mergeCell ref="A18:D18"/>
    <mergeCell ref="E18:T18"/>
    <mergeCell ref="U18:AF18"/>
    <mergeCell ref="AG18:AT18"/>
    <mergeCell ref="AU18:BH18"/>
    <mergeCell ref="BI18:BV18"/>
    <mergeCell ref="A24:DI24"/>
    <mergeCell ref="A26:D26"/>
    <mergeCell ref="E26:T26"/>
    <mergeCell ref="U26:AF26"/>
    <mergeCell ref="AG26:CJ26"/>
    <mergeCell ref="CK26:CU26"/>
    <mergeCell ref="CV26:DI26"/>
    <mergeCell ref="CK21:CU21"/>
    <mergeCell ref="CV21:DI21"/>
    <mergeCell ref="A22:T22"/>
    <mergeCell ref="U22:AF22"/>
    <mergeCell ref="AG22:AT22"/>
    <mergeCell ref="AU22:BH22"/>
    <mergeCell ref="BI22:BV22"/>
    <mergeCell ref="BW22:CJ22"/>
    <mergeCell ref="CK22:CU22"/>
    <mergeCell ref="CV22:DI22"/>
    <mergeCell ref="BW29:CJ29"/>
    <mergeCell ref="CK29:CU29"/>
    <mergeCell ref="A30:D30"/>
    <mergeCell ref="E30:T30"/>
    <mergeCell ref="U30:AF30"/>
    <mergeCell ref="AG30:AT30"/>
    <mergeCell ref="AU30:BH30"/>
    <mergeCell ref="BI30:BV30"/>
    <mergeCell ref="BW30:CJ30"/>
    <mergeCell ref="CK30:CU30"/>
    <mergeCell ref="A29:D29"/>
    <mergeCell ref="E29:T29"/>
    <mergeCell ref="U29:AF29"/>
    <mergeCell ref="AG29:AT29"/>
    <mergeCell ref="AU29:BH29"/>
    <mergeCell ref="BI29:BV29"/>
    <mergeCell ref="CV27:DI27"/>
    <mergeCell ref="A28:D28"/>
    <mergeCell ref="E28:T28"/>
    <mergeCell ref="U28:AF28"/>
    <mergeCell ref="AG28:AT28"/>
    <mergeCell ref="AU28:BH28"/>
    <mergeCell ref="BI28:BV28"/>
    <mergeCell ref="BW28:CJ28"/>
    <mergeCell ref="CK28:CU28"/>
    <mergeCell ref="CV28:DI30"/>
    <mergeCell ref="A27:D27"/>
    <mergeCell ref="E27:T27"/>
    <mergeCell ref="U27:AF27"/>
    <mergeCell ref="AG27:AT27"/>
    <mergeCell ref="AU27:CJ27"/>
    <mergeCell ref="CK27:CU27"/>
    <mergeCell ref="CK32:CU32"/>
    <mergeCell ref="CV32:DI32"/>
    <mergeCell ref="A33:T33"/>
    <mergeCell ref="U33:AF33"/>
    <mergeCell ref="AG33:AT33"/>
    <mergeCell ref="AU33:BH33"/>
    <mergeCell ref="BI33:BV33"/>
    <mergeCell ref="BW33:CJ33"/>
    <mergeCell ref="CK33:CU33"/>
    <mergeCell ref="CV33:DI33"/>
    <mergeCell ref="BW31:CJ31"/>
    <mergeCell ref="CK31:CU31"/>
    <mergeCell ref="CV31:DI31"/>
    <mergeCell ref="A32:D32"/>
    <mergeCell ref="E32:T32"/>
    <mergeCell ref="U32:AF32"/>
    <mergeCell ref="AG32:AT32"/>
    <mergeCell ref="AU32:BH32"/>
    <mergeCell ref="BI32:BV32"/>
    <mergeCell ref="BW32:CJ32"/>
    <mergeCell ref="A31:D31"/>
    <mergeCell ref="E31:T31"/>
    <mergeCell ref="U31:AF31"/>
    <mergeCell ref="AG31:AT31"/>
    <mergeCell ref="AU31:BH31"/>
    <mergeCell ref="BI31:BV31"/>
    <mergeCell ref="CV38:DI38"/>
    <mergeCell ref="A39:D39"/>
    <mergeCell ref="E39:T39"/>
    <mergeCell ref="U39:AF39"/>
    <mergeCell ref="AG39:AT39"/>
    <mergeCell ref="AU39:BH39"/>
    <mergeCell ref="BI39:BV39"/>
    <mergeCell ref="BW39:CJ39"/>
    <mergeCell ref="CK39:CU39"/>
    <mergeCell ref="CV39:DI41"/>
    <mergeCell ref="A38:D38"/>
    <mergeCell ref="E38:T38"/>
    <mergeCell ref="U38:AF38"/>
    <mergeCell ref="AG38:AT38"/>
    <mergeCell ref="AU38:CJ38"/>
    <mergeCell ref="CK38:CU38"/>
    <mergeCell ref="A35:DI35"/>
    <mergeCell ref="A37:D37"/>
    <mergeCell ref="E37:T37"/>
    <mergeCell ref="U37:AF37"/>
    <mergeCell ref="AG37:CJ37"/>
    <mergeCell ref="CK37:CU37"/>
    <mergeCell ref="CV37:DI37"/>
    <mergeCell ref="BW42:CJ42"/>
    <mergeCell ref="CK42:CU42"/>
    <mergeCell ref="CV42:DI42"/>
    <mergeCell ref="A43:D43"/>
    <mergeCell ref="E43:T43"/>
    <mergeCell ref="U43:AF43"/>
    <mergeCell ref="AG43:AT43"/>
    <mergeCell ref="AU43:BH43"/>
    <mergeCell ref="BI43:BV43"/>
    <mergeCell ref="BW43:CJ43"/>
    <mergeCell ref="A42:D42"/>
    <mergeCell ref="E42:T42"/>
    <mergeCell ref="U42:AF42"/>
    <mergeCell ref="AG42:AT42"/>
    <mergeCell ref="AU42:BH42"/>
    <mergeCell ref="BI42:BV42"/>
    <mergeCell ref="BW40:CJ40"/>
    <mergeCell ref="CK40:CU40"/>
    <mergeCell ref="A41:D41"/>
    <mergeCell ref="E41:T41"/>
    <mergeCell ref="U41:AF41"/>
    <mergeCell ref="AG41:AT41"/>
    <mergeCell ref="AU41:BH41"/>
    <mergeCell ref="BI41:BV41"/>
    <mergeCell ref="BW41:CJ41"/>
    <mergeCell ref="CK41:CU41"/>
    <mergeCell ref="A40:D40"/>
    <mergeCell ref="E40:T40"/>
    <mergeCell ref="U40:AF40"/>
    <mergeCell ref="AG40:AT40"/>
    <mergeCell ref="AU40:BH40"/>
    <mergeCell ref="BI40:BV40"/>
    <mergeCell ref="A46:DD46"/>
    <mergeCell ref="A48:D51"/>
    <mergeCell ref="E48:AI51"/>
    <mergeCell ref="AJ48:AZ51"/>
    <mergeCell ref="BA48:BF51"/>
    <mergeCell ref="BI48:BR51"/>
    <mergeCell ref="BS48:DC48"/>
    <mergeCell ref="BS49:CB51"/>
    <mergeCell ref="CC49:DC49"/>
    <mergeCell ref="CC50:CP51"/>
    <mergeCell ref="CK43:CU43"/>
    <mergeCell ref="CV43:DI43"/>
    <mergeCell ref="A44:T44"/>
    <mergeCell ref="U44:AF44"/>
    <mergeCell ref="AG44:AT44"/>
    <mergeCell ref="AU44:BH44"/>
    <mergeCell ref="BI44:BV44"/>
    <mergeCell ref="BW44:CJ44"/>
    <mergeCell ref="CK44:CU44"/>
    <mergeCell ref="CV44:DI44"/>
    <mergeCell ref="CC53:CP53"/>
    <mergeCell ref="CQ53:DC53"/>
    <mergeCell ref="A54:D54"/>
    <mergeCell ref="E54:AI54"/>
    <mergeCell ref="AJ54:AZ54"/>
    <mergeCell ref="BA54:BF54"/>
    <mergeCell ref="BI54:BR54"/>
    <mergeCell ref="BS54:CB54"/>
    <mergeCell ref="CC54:CP54"/>
    <mergeCell ref="CQ54:DC54"/>
    <mergeCell ref="A53:D53"/>
    <mergeCell ref="E53:AI53"/>
    <mergeCell ref="AJ53:AZ53"/>
    <mergeCell ref="BA53:BF53"/>
    <mergeCell ref="BI53:BR53"/>
    <mergeCell ref="BS53:CB53"/>
    <mergeCell ref="CQ50:DC51"/>
    <mergeCell ref="A52:D52"/>
    <mergeCell ref="E52:AI52"/>
    <mergeCell ref="AJ52:AZ52"/>
    <mergeCell ref="BA52:BF52"/>
    <mergeCell ref="BI52:BR52"/>
    <mergeCell ref="BS52:CB52"/>
    <mergeCell ref="CC52:CP52"/>
    <mergeCell ref="CQ52:DC52"/>
    <mergeCell ref="A72:D72"/>
    <mergeCell ref="E72:AV72"/>
    <mergeCell ref="AW72:BF72"/>
    <mergeCell ref="BI72:BT72"/>
    <mergeCell ref="BV72:CD72"/>
    <mergeCell ref="CE72:CN72"/>
    <mergeCell ref="BV68:CN68"/>
    <mergeCell ref="BV69:CD70"/>
    <mergeCell ref="CE69:CN70"/>
    <mergeCell ref="A71:D71"/>
    <mergeCell ref="E71:AV71"/>
    <mergeCell ref="AW71:BF71"/>
    <mergeCell ref="BI71:BT71"/>
    <mergeCell ref="BV71:CD71"/>
    <mergeCell ref="CE71:CN71"/>
    <mergeCell ref="A56:DG59"/>
    <mergeCell ref="A61:AD61"/>
    <mergeCell ref="AE61:CB61"/>
    <mergeCell ref="S63:CB63"/>
    <mergeCell ref="AH65:DG65"/>
    <mergeCell ref="A67:D70"/>
    <mergeCell ref="E67:AV70"/>
    <mergeCell ref="AW67:BF70"/>
    <mergeCell ref="BG67:CN67"/>
    <mergeCell ref="BI68:BT70"/>
    <mergeCell ref="CE74:CN74"/>
    <mergeCell ref="A75:D75"/>
    <mergeCell ref="E75:AV75"/>
    <mergeCell ref="AW75:BF75"/>
    <mergeCell ref="BI75:BT75"/>
    <mergeCell ref="BV75:CD75"/>
    <mergeCell ref="CE75:CN75"/>
    <mergeCell ref="A73:D74"/>
    <mergeCell ref="E73:AV73"/>
    <mergeCell ref="AW73:BF73"/>
    <mergeCell ref="BI73:BT73"/>
    <mergeCell ref="BV73:CD73"/>
    <mergeCell ref="CE73:CN73"/>
    <mergeCell ref="E74:AV74"/>
    <mergeCell ref="AW74:BF74"/>
    <mergeCell ref="BI74:BT74"/>
    <mergeCell ref="BV74:CD74"/>
    <mergeCell ref="A79:D81"/>
    <mergeCell ref="E79:AV79"/>
    <mergeCell ref="AW79:BF81"/>
    <mergeCell ref="BI79:BT81"/>
    <mergeCell ref="BV79:CD81"/>
    <mergeCell ref="CE79:CN81"/>
    <mergeCell ref="E80:AV80"/>
    <mergeCell ref="E81:AV81"/>
    <mergeCell ref="A77:D78"/>
    <mergeCell ref="E77:AV77"/>
    <mergeCell ref="AW77:BF78"/>
    <mergeCell ref="BI77:BT78"/>
    <mergeCell ref="BV77:CD78"/>
    <mergeCell ref="CE77:CN78"/>
    <mergeCell ref="E78:AV78"/>
    <mergeCell ref="A76:D76"/>
    <mergeCell ref="E76:AV76"/>
    <mergeCell ref="AW76:BF76"/>
    <mergeCell ref="BI76:BT76"/>
    <mergeCell ref="BV76:CD76"/>
    <mergeCell ref="CE76:CN76"/>
    <mergeCell ref="A86:D87"/>
    <mergeCell ref="E86:AV86"/>
    <mergeCell ref="AW86:BF87"/>
    <mergeCell ref="BI86:BT87"/>
    <mergeCell ref="BV86:CD87"/>
    <mergeCell ref="CE86:CN87"/>
    <mergeCell ref="E87:AV87"/>
    <mergeCell ref="A84:D85"/>
    <mergeCell ref="E84:AV84"/>
    <mergeCell ref="AW84:BF85"/>
    <mergeCell ref="BI84:BT85"/>
    <mergeCell ref="BV84:CD85"/>
    <mergeCell ref="CE84:CN85"/>
    <mergeCell ref="E85:AV85"/>
    <mergeCell ref="A82:D83"/>
    <mergeCell ref="E82:AV82"/>
    <mergeCell ref="AW82:BF83"/>
    <mergeCell ref="BI82:BT83"/>
    <mergeCell ref="BV82:CD83"/>
    <mergeCell ref="CE82:CN83"/>
    <mergeCell ref="E83:AV83"/>
    <mergeCell ref="A92:D92"/>
    <mergeCell ref="E92:AV92"/>
    <mergeCell ref="AW92:BF92"/>
    <mergeCell ref="BI92:BT92"/>
    <mergeCell ref="BV92:CD92"/>
    <mergeCell ref="CE92:CN92"/>
    <mergeCell ref="A90:D91"/>
    <mergeCell ref="E90:AV90"/>
    <mergeCell ref="AW90:BF91"/>
    <mergeCell ref="BI90:BT91"/>
    <mergeCell ref="BV90:CD91"/>
    <mergeCell ref="CE90:CN91"/>
    <mergeCell ref="E91:AV91"/>
    <mergeCell ref="A88:D89"/>
    <mergeCell ref="E88:AV88"/>
    <mergeCell ref="AW88:BF89"/>
    <mergeCell ref="BI88:BT89"/>
    <mergeCell ref="BV88:CD89"/>
    <mergeCell ref="CE88:CN89"/>
    <mergeCell ref="E89:AV89"/>
    <mergeCell ref="A107:D107"/>
    <mergeCell ref="E107:AY107"/>
    <mergeCell ref="AZ107:BF107"/>
    <mergeCell ref="BI107:BQ107"/>
    <mergeCell ref="BR107:CB107"/>
    <mergeCell ref="CC107:CL107"/>
    <mergeCell ref="A102:CB102"/>
    <mergeCell ref="A104:D106"/>
    <mergeCell ref="E104:AY106"/>
    <mergeCell ref="AZ104:BF106"/>
    <mergeCell ref="BI104:CL104"/>
    <mergeCell ref="BI105:BQ106"/>
    <mergeCell ref="BR105:CL105"/>
    <mergeCell ref="BR106:CB106"/>
    <mergeCell ref="CC106:CL106"/>
    <mergeCell ref="A94:CB94"/>
    <mergeCell ref="A96:AD96"/>
    <mergeCell ref="AE96:CB96"/>
    <mergeCell ref="S98:BO98"/>
    <mergeCell ref="BP98:CB98"/>
    <mergeCell ref="AH100:DG100"/>
    <mergeCell ref="A111:AD111"/>
    <mergeCell ref="AE111:CB111"/>
    <mergeCell ref="S113:BO113"/>
    <mergeCell ref="BP113:CB113"/>
    <mergeCell ref="A115:AB115"/>
    <mergeCell ref="AH115:DG115"/>
    <mergeCell ref="A109:D109"/>
    <mergeCell ref="E109:AY109"/>
    <mergeCell ref="AZ109:BF109"/>
    <mergeCell ref="BI109:BQ109"/>
    <mergeCell ref="BR109:CB109"/>
    <mergeCell ref="CC109:CL109"/>
    <mergeCell ref="A108:D108"/>
    <mergeCell ref="E108:AY108"/>
    <mergeCell ref="AZ108:BF108"/>
    <mergeCell ref="BI108:BQ108"/>
    <mergeCell ref="BR108:CB108"/>
    <mergeCell ref="CC108:CL108"/>
    <mergeCell ref="A123:D123"/>
    <mergeCell ref="E123:AY123"/>
    <mergeCell ref="AZ123:BF123"/>
    <mergeCell ref="BI123:BQ123"/>
    <mergeCell ref="BR123:CB123"/>
    <mergeCell ref="CC123:CL123"/>
    <mergeCell ref="A122:D122"/>
    <mergeCell ref="E122:AY122"/>
    <mergeCell ref="AZ122:BF122"/>
    <mergeCell ref="BI122:BQ122"/>
    <mergeCell ref="BR122:CB122"/>
    <mergeCell ref="CC122:CL122"/>
    <mergeCell ref="A117:CB117"/>
    <mergeCell ref="A119:D121"/>
    <mergeCell ref="E119:AY121"/>
    <mergeCell ref="AZ119:BF121"/>
    <mergeCell ref="BI119:CL119"/>
    <mergeCell ref="BI120:BQ121"/>
    <mergeCell ref="BR120:CL120"/>
    <mergeCell ref="BR121:CB121"/>
    <mergeCell ref="CC121:CL121"/>
    <mergeCell ref="A134:D136"/>
    <mergeCell ref="E134:AY136"/>
    <mergeCell ref="AZ134:BF136"/>
    <mergeCell ref="BI134:CL134"/>
    <mergeCell ref="BI135:BQ136"/>
    <mergeCell ref="BR135:CL135"/>
    <mergeCell ref="BR136:CB136"/>
    <mergeCell ref="CC136:CL136"/>
    <mergeCell ref="A126:AD126"/>
    <mergeCell ref="AE126:CB126"/>
    <mergeCell ref="S128:BO128"/>
    <mergeCell ref="BP128:CB128"/>
    <mergeCell ref="AH130:DG130"/>
    <mergeCell ref="A132:CB132"/>
    <mergeCell ref="A124:D124"/>
    <mergeCell ref="E124:AY124"/>
    <mergeCell ref="AZ124:BF124"/>
    <mergeCell ref="BI124:BQ124"/>
    <mergeCell ref="BR124:CB124"/>
    <mergeCell ref="CC124:CL124"/>
    <mergeCell ref="A139:D139"/>
    <mergeCell ref="E139:AY139"/>
    <mergeCell ref="AZ139:BF139"/>
    <mergeCell ref="BI139:BQ139"/>
    <mergeCell ref="BR139:CB139"/>
    <mergeCell ref="CC139:CL139"/>
    <mergeCell ref="A138:D138"/>
    <mergeCell ref="E138:AY138"/>
    <mergeCell ref="AZ138:BF138"/>
    <mergeCell ref="BI138:BQ138"/>
    <mergeCell ref="BR138:CB138"/>
    <mergeCell ref="CC138:CL138"/>
    <mergeCell ref="A137:D137"/>
    <mergeCell ref="E137:AY137"/>
    <mergeCell ref="AZ137:BF137"/>
    <mergeCell ref="BI137:BQ137"/>
    <mergeCell ref="BR137:CB137"/>
    <mergeCell ref="CC137:CL137"/>
    <mergeCell ref="A154:D154"/>
    <mergeCell ref="E154:AY154"/>
    <mergeCell ref="AZ154:BF154"/>
    <mergeCell ref="BI154:BQ154"/>
    <mergeCell ref="BR154:CB154"/>
    <mergeCell ref="CC154:CL154"/>
    <mergeCell ref="A151:D153"/>
    <mergeCell ref="E151:AY153"/>
    <mergeCell ref="AZ151:BF153"/>
    <mergeCell ref="BI151:CL151"/>
    <mergeCell ref="BI152:BQ153"/>
    <mergeCell ref="BR152:CL152"/>
    <mergeCell ref="BR153:CB153"/>
    <mergeCell ref="CC153:CL153"/>
    <mergeCell ref="A141:CB141"/>
    <mergeCell ref="S143:CB143"/>
    <mergeCell ref="A145:AD145"/>
    <mergeCell ref="AE145:CB145"/>
    <mergeCell ref="AH147:DG147"/>
    <mergeCell ref="A149:CB149"/>
    <mergeCell ref="A158:AD158"/>
    <mergeCell ref="AE158:CB158"/>
    <mergeCell ref="AH160:DG160"/>
    <mergeCell ref="A162:CB162"/>
    <mergeCell ref="A164:D166"/>
    <mergeCell ref="E164:AY166"/>
    <mergeCell ref="AZ164:BF166"/>
    <mergeCell ref="BI164:CL164"/>
    <mergeCell ref="BI165:BQ166"/>
    <mergeCell ref="BR165:CL165"/>
    <mergeCell ref="A156:D156"/>
    <mergeCell ref="E156:AY156"/>
    <mergeCell ref="AZ156:BF156"/>
    <mergeCell ref="BI156:BQ156"/>
    <mergeCell ref="BR156:CB156"/>
    <mergeCell ref="CC156:CL156"/>
    <mergeCell ref="A155:D155"/>
    <mergeCell ref="E155:AY155"/>
    <mergeCell ref="AZ155:BF155"/>
    <mergeCell ref="BI155:BQ155"/>
    <mergeCell ref="BR155:CB155"/>
    <mergeCell ref="CC155:CL155"/>
    <mergeCell ref="A169:D169"/>
    <mergeCell ref="E169:AY169"/>
    <mergeCell ref="AZ169:BF169"/>
    <mergeCell ref="BI169:BQ169"/>
    <mergeCell ref="BR169:CB169"/>
    <mergeCell ref="CC169:CL169"/>
    <mergeCell ref="A168:D168"/>
    <mergeCell ref="E168:AY168"/>
    <mergeCell ref="AZ168:BF168"/>
    <mergeCell ref="BI168:BQ168"/>
    <mergeCell ref="BR168:CB168"/>
    <mergeCell ref="CC168:CL168"/>
    <mergeCell ref="BR166:CB166"/>
    <mergeCell ref="CC166:CL166"/>
    <mergeCell ref="A167:D167"/>
    <mergeCell ref="E167:AY167"/>
    <mergeCell ref="AZ167:BF167"/>
    <mergeCell ref="BI167:BQ167"/>
    <mergeCell ref="BR167:CB167"/>
    <mergeCell ref="CC167:CL167"/>
    <mergeCell ref="BS179:DC179"/>
    <mergeCell ref="BS180:CB182"/>
    <mergeCell ref="CC180:DC180"/>
    <mergeCell ref="CC181:CP182"/>
    <mergeCell ref="CQ181:DC182"/>
    <mergeCell ref="A183:D183"/>
    <mergeCell ref="E183:AI183"/>
    <mergeCell ref="AJ183:AZ183"/>
    <mergeCell ref="BA183:BF183"/>
    <mergeCell ref="BI183:BR183"/>
    <mergeCell ref="A171:CB171"/>
    <mergeCell ref="A173:AD173"/>
    <mergeCell ref="AE173:CB173"/>
    <mergeCell ref="S175:CB175"/>
    <mergeCell ref="AH176:DD176"/>
    <mergeCell ref="A179:D182"/>
    <mergeCell ref="E179:AI182"/>
    <mergeCell ref="AJ179:AZ182"/>
    <mergeCell ref="BA179:BF182"/>
    <mergeCell ref="BI179:BR182"/>
    <mergeCell ref="CQ184:DC184"/>
    <mergeCell ref="A185:D185"/>
    <mergeCell ref="E185:AI185"/>
    <mergeCell ref="AJ185:AZ185"/>
    <mergeCell ref="BA185:BF185"/>
    <mergeCell ref="BI185:BR185"/>
    <mergeCell ref="BS185:CB185"/>
    <mergeCell ref="CC185:CP185"/>
    <mergeCell ref="CQ185:DC185"/>
    <mergeCell ref="BS183:CB183"/>
    <mergeCell ref="CC183:CP183"/>
    <mergeCell ref="CQ183:DC183"/>
    <mergeCell ref="A184:D184"/>
    <mergeCell ref="E184:AI184"/>
    <mergeCell ref="AJ184:AZ184"/>
    <mergeCell ref="BA184:BF184"/>
    <mergeCell ref="BI184:BR184"/>
    <mergeCell ref="BS184:CB184"/>
    <mergeCell ref="CC184:CP184"/>
    <mergeCell ref="A200:D200"/>
    <mergeCell ref="E200:AY200"/>
    <mergeCell ref="AZ200:BF200"/>
    <mergeCell ref="BI200:BQ200"/>
    <mergeCell ref="BR200:CB200"/>
    <mergeCell ref="CC200:CL200"/>
    <mergeCell ref="A197:D199"/>
    <mergeCell ref="E197:AY199"/>
    <mergeCell ref="AZ197:BF199"/>
    <mergeCell ref="BI197:CL197"/>
    <mergeCell ref="BI198:BQ199"/>
    <mergeCell ref="BR198:CL198"/>
    <mergeCell ref="BR199:CB199"/>
    <mergeCell ref="CC199:CL199"/>
    <mergeCell ref="A187:CB187"/>
    <mergeCell ref="A189:AD189"/>
    <mergeCell ref="AE189:CB189"/>
    <mergeCell ref="S191:CB191"/>
    <mergeCell ref="AH193:DD193"/>
    <mergeCell ref="A195:CB195"/>
    <mergeCell ref="A204:CB204"/>
    <mergeCell ref="A206:AD206"/>
    <mergeCell ref="AE206:CB206"/>
    <mergeCell ref="S208:BO208"/>
    <mergeCell ref="BP208:CB208"/>
    <mergeCell ref="AH210:DC210"/>
    <mergeCell ref="A202:D202"/>
    <mergeCell ref="E202:AY202"/>
    <mergeCell ref="AZ202:BF202"/>
    <mergeCell ref="BI202:BQ202"/>
    <mergeCell ref="BR202:CB202"/>
    <mergeCell ref="CC202:CL202"/>
    <mergeCell ref="A201:D201"/>
    <mergeCell ref="E201:AY201"/>
    <mergeCell ref="AZ201:BF201"/>
    <mergeCell ref="BI201:BQ201"/>
    <mergeCell ref="BR201:CB201"/>
    <mergeCell ref="CC201:CL201"/>
    <mergeCell ref="A218:D218"/>
    <mergeCell ref="E218:AY218"/>
    <mergeCell ref="AZ218:BF218"/>
    <mergeCell ref="BI218:BQ218"/>
    <mergeCell ref="BR218:CB218"/>
    <mergeCell ref="CC218:CL218"/>
    <mergeCell ref="A217:D217"/>
    <mergeCell ref="E217:AY217"/>
    <mergeCell ref="AZ217:BF217"/>
    <mergeCell ref="BI217:BQ217"/>
    <mergeCell ref="BR217:CB217"/>
    <mergeCell ref="CC217:CL217"/>
    <mergeCell ref="A212:CB212"/>
    <mergeCell ref="A214:D216"/>
    <mergeCell ref="E214:AY216"/>
    <mergeCell ref="AZ214:BF216"/>
    <mergeCell ref="BI214:CL214"/>
    <mergeCell ref="BI215:BQ216"/>
    <mergeCell ref="BR215:CL215"/>
    <mergeCell ref="BR216:CB216"/>
    <mergeCell ref="CC216:CL216"/>
    <mergeCell ref="A229:CB229"/>
    <mergeCell ref="A231:D233"/>
    <mergeCell ref="E231:AY233"/>
    <mergeCell ref="AZ231:BF233"/>
    <mergeCell ref="BI231:CL231"/>
    <mergeCell ref="BI232:BQ233"/>
    <mergeCell ref="BR232:CL232"/>
    <mergeCell ref="BR233:CB233"/>
    <mergeCell ref="CC233:CL233"/>
    <mergeCell ref="A221:CB221"/>
    <mergeCell ref="A223:AD223"/>
    <mergeCell ref="AE223:CB223"/>
    <mergeCell ref="S225:BO225"/>
    <mergeCell ref="BP225:CB225"/>
    <mergeCell ref="AH227:DC227"/>
    <mergeCell ref="A219:D219"/>
    <mergeCell ref="E219:AY219"/>
    <mergeCell ref="AZ219:BF219"/>
    <mergeCell ref="BI219:BQ219"/>
    <mergeCell ref="BR219:CB219"/>
    <mergeCell ref="CC219:CL219"/>
    <mergeCell ref="A236:D236"/>
    <mergeCell ref="E236:AY236"/>
    <mergeCell ref="AZ236:BF236"/>
    <mergeCell ref="BI236:BQ236"/>
    <mergeCell ref="BR236:CB236"/>
    <mergeCell ref="CC236:CL236"/>
    <mergeCell ref="A235:D235"/>
    <mergeCell ref="E235:AY235"/>
    <mergeCell ref="AZ235:BF235"/>
    <mergeCell ref="BI235:BQ235"/>
    <mergeCell ref="BR235:CB235"/>
    <mergeCell ref="CC235:CL235"/>
    <mergeCell ref="A234:D234"/>
    <mergeCell ref="E234:AY234"/>
    <mergeCell ref="AZ234:BF234"/>
    <mergeCell ref="BI234:BQ234"/>
    <mergeCell ref="BR234:CB234"/>
    <mergeCell ref="CC234:CL234"/>
    <mergeCell ref="CV248:DI248"/>
    <mergeCell ref="A249:D249"/>
    <mergeCell ref="E249:T249"/>
    <mergeCell ref="U249:AF249"/>
    <mergeCell ref="AG249:AT249"/>
    <mergeCell ref="AU249:CJ249"/>
    <mergeCell ref="CK249:CU249"/>
    <mergeCell ref="CV249:DI249"/>
    <mergeCell ref="A238:DI238"/>
    <mergeCell ref="AD240:DI240"/>
    <mergeCell ref="T242:DI242"/>
    <mergeCell ref="AH244:DI244"/>
    <mergeCell ref="A246:DI246"/>
    <mergeCell ref="A248:D248"/>
    <mergeCell ref="E248:T248"/>
    <mergeCell ref="U248:AF248"/>
    <mergeCell ref="AG248:CJ248"/>
    <mergeCell ref="CK248:CU248"/>
    <mergeCell ref="CK251:CU251"/>
    <mergeCell ref="A252:D252"/>
    <mergeCell ref="E252:T252"/>
    <mergeCell ref="U252:AF252"/>
    <mergeCell ref="AG252:AT252"/>
    <mergeCell ref="AU252:BH252"/>
    <mergeCell ref="BI252:BV252"/>
    <mergeCell ref="BW252:CJ252"/>
    <mergeCell ref="CK252:CU252"/>
    <mergeCell ref="BW250:CJ250"/>
    <mergeCell ref="CK250:CU250"/>
    <mergeCell ref="CV250:DI252"/>
    <mergeCell ref="A251:D251"/>
    <mergeCell ref="E251:T251"/>
    <mergeCell ref="U251:AF251"/>
    <mergeCell ref="AG251:AT251"/>
    <mergeCell ref="AU251:BH251"/>
    <mergeCell ref="BI251:BV251"/>
    <mergeCell ref="BW251:CJ251"/>
    <mergeCell ref="A250:D250"/>
    <mergeCell ref="E250:T250"/>
    <mergeCell ref="U250:AF250"/>
    <mergeCell ref="AG250:AT250"/>
    <mergeCell ref="AU250:BH250"/>
    <mergeCell ref="BI250:BV250"/>
    <mergeCell ref="CK254:CU254"/>
    <mergeCell ref="CV254:DI254"/>
    <mergeCell ref="A255:T255"/>
    <mergeCell ref="U255:AF255"/>
    <mergeCell ref="AG255:AT255"/>
    <mergeCell ref="AU255:BH255"/>
    <mergeCell ref="BI255:BV255"/>
    <mergeCell ref="BW255:CJ255"/>
    <mergeCell ref="CK255:CU255"/>
    <mergeCell ref="CV255:DI255"/>
    <mergeCell ref="BW253:CJ253"/>
    <mergeCell ref="CK253:CU253"/>
    <mergeCell ref="CV253:DI253"/>
    <mergeCell ref="A254:D254"/>
    <mergeCell ref="E254:T254"/>
    <mergeCell ref="U254:AF254"/>
    <mergeCell ref="AG254:AT254"/>
    <mergeCell ref="AU254:BH254"/>
    <mergeCell ref="BI254:BV254"/>
    <mergeCell ref="BW254:CJ254"/>
    <mergeCell ref="A253:D253"/>
    <mergeCell ref="E253:T253"/>
    <mergeCell ref="U253:AF253"/>
    <mergeCell ref="AG253:AT253"/>
    <mergeCell ref="AU253:BH253"/>
    <mergeCell ref="BI253:BV253"/>
    <mergeCell ref="A271:D271"/>
    <mergeCell ref="E271:AV271"/>
    <mergeCell ref="AW271:BF271"/>
    <mergeCell ref="BI271:BT271"/>
    <mergeCell ref="BV271:CD271"/>
    <mergeCell ref="CE271:CN271"/>
    <mergeCell ref="BV267:CN267"/>
    <mergeCell ref="BV268:CD269"/>
    <mergeCell ref="CE268:CN269"/>
    <mergeCell ref="A270:D270"/>
    <mergeCell ref="E270:AV270"/>
    <mergeCell ref="AW270:BF270"/>
    <mergeCell ref="BI270:BT270"/>
    <mergeCell ref="BV270:CD270"/>
    <mergeCell ref="CE270:CN270"/>
    <mergeCell ref="A256:DQ258"/>
    <mergeCell ref="A260:AD260"/>
    <mergeCell ref="AE260:CB260"/>
    <mergeCell ref="S262:CB262"/>
    <mergeCell ref="AH264:DO264"/>
    <mergeCell ref="A266:D269"/>
    <mergeCell ref="E266:AV269"/>
    <mergeCell ref="AW266:BF269"/>
    <mergeCell ref="BG266:CN266"/>
    <mergeCell ref="BI267:BT269"/>
    <mergeCell ref="A276:D277"/>
    <mergeCell ref="E276:AV276"/>
    <mergeCell ref="AW276:BF277"/>
    <mergeCell ref="BI276:BT277"/>
    <mergeCell ref="BV276:CD277"/>
    <mergeCell ref="CE276:CN277"/>
    <mergeCell ref="E277:AV277"/>
    <mergeCell ref="A275:D275"/>
    <mergeCell ref="E275:AV275"/>
    <mergeCell ref="AW275:BF275"/>
    <mergeCell ref="BI275:BT275"/>
    <mergeCell ref="BV275:CD275"/>
    <mergeCell ref="CE275:CN275"/>
    <mergeCell ref="CE273:CN273"/>
    <mergeCell ref="A274:D274"/>
    <mergeCell ref="E274:AV274"/>
    <mergeCell ref="AW274:BF274"/>
    <mergeCell ref="BI274:BT274"/>
    <mergeCell ref="BV274:CD274"/>
    <mergeCell ref="CE274:CN274"/>
    <mergeCell ref="A272:D273"/>
    <mergeCell ref="E272:AV272"/>
    <mergeCell ref="AW272:BF272"/>
    <mergeCell ref="BI272:BT272"/>
    <mergeCell ref="BV272:CD272"/>
    <mergeCell ref="CE272:CN272"/>
    <mergeCell ref="E273:AV273"/>
    <mergeCell ref="AW273:BF273"/>
    <mergeCell ref="BI273:BT273"/>
    <mergeCell ref="BV273:CD273"/>
    <mergeCell ref="A283:D284"/>
    <mergeCell ref="E283:AV283"/>
    <mergeCell ref="AW283:BF284"/>
    <mergeCell ref="BI283:BT284"/>
    <mergeCell ref="BV283:CD284"/>
    <mergeCell ref="CE283:CN284"/>
    <mergeCell ref="E284:AV284"/>
    <mergeCell ref="A281:D282"/>
    <mergeCell ref="E281:AV281"/>
    <mergeCell ref="AW281:BF282"/>
    <mergeCell ref="BI281:BT282"/>
    <mergeCell ref="BV281:CD282"/>
    <mergeCell ref="CE281:CN282"/>
    <mergeCell ref="E282:AV282"/>
    <mergeCell ref="A278:D280"/>
    <mergeCell ref="E278:AV278"/>
    <mergeCell ref="AW278:BF280"/>
    <mergeCell ref="BI278:BT280"/>
    <mergeCell ref="BV278:CD280"/>
    <mergeCell ref="CE278:CN280"/>
    <mergeCell ref="E279:AV279"/>
    <mergeCell ref="E280:AV280"/>
    <mergeCell ref="CE291:CN291"/>
    <mergeCell ref="A289:D290"/>
    <mergeCell ref="E289:AV289"/>
    <mergeCell ref="AW289:BF290"/>
    <mergeCell ref="BI289:BT290"/>
    <mergeCell ref="BV289:CD290"/>
    <mergeCell ref="CE289:CN290"/>
    <mergeCell ref="E290:AV290"/>
    <mergeCell ref="A287:D288"/>
    <mergeCell ref="E287:AV287"/>
    <mergeCell ref="AW287:BF288"/>
    <mergeCell ref="BI287:BT288"/>
    <mergeCell ref="BV287:CD288"/>
    <mergeCell ref="CE287:CN288"/>
    <mergeCell ref="E288:AV288"/>
    <mergeCell ref="A285:D286"/>
    <mergeCell ref="E285:AV285"/>
    <mergeCell ref="AW285:BF286"/>
    <mergeCell ref="BI285:BT286"/>
    <mergeCell ref="BV285:CD286"/>
    <mergeCell ref="CE285:CN286"/>
    <mergeCell ref="E286:AV286"/>
    <mergeCell ref="A302:D305"/>
    <mergeCell ref="E302:AH305"/>
    <mergeCell ref="AI302:AV305"/>
    <mergeCell ref="AW302:BD305"/>
    <mergeCell ref="BE302:CB303"/>
    <mergeCell ref="BE304:BN305"/>
    <mergeCell ref="BO304:CB304"/>
    <mergeCell ref="BO305:BV305"/>
    <mergeCell ref="BW305:CB305"/>
    <mergeCell ref="A293:CB293"/>
    <mergeCell ref="A295:AD295"/>
    <mergeCell ref="AE295:CB295"/>
    <mergeCell ref="S297:CB297"/>
    <mergeCell ref="AH299:CB299"/>
    <mergeCell ref="A301:CB301"/>
    <mergeCell ref="A291:D291"/>
    <mergeCell ref="E291:AV291"/>
    <mergeCell ref="AW291:BF291"/>
    <mergeCell ref="BI291:BT291"/>
    <mergeCell ref="BV291:CD291"/>
    <mergeCell ref="BW308:CB308"/>
    <mergeCell ref="A310:CB310"/>
    <mergeCell ref="A312:AD312"/>
    <mergeCell ref="AE312:CB312"/>
    <mergeCell ref="S314:CB314"/>
    <mergeCell ref="AH316:CB316"/>
    <mergeCell ref="A308:D308"/>
    <mergeCell ref="E308:AH308"/>
    <mergeCell ref="AI308:AV308"/>
    <mergeCell ref="AW308:BD308"/>
    <mergeCell ref="BE308:BN308"/>
    <mergeCell ref="BO308:BV308"/>
    <mergeCell ref="BW306:CB306"/>
    <mergeCell ref="A307:D307"/>
    <mergeCell ref="E307:AH307"/>
    <mergeCell ref="AI307:AV307"/>
    <mergeCell ref="AW307:BD307"/>
    <mergeCell ref="BE307:BN307"/>
    <mergeCell ref="BO307:BV307"/>
    <mergeCell ref="BW307:CB307"/>
    <mergeCell ref="A306:D306"/>
    <mergeCell ref="E306:AH306"/>
    <mergeCell ref="AI306:AV306"/>
    <mergeCell ref="AW306:BD306"/>
    <mergeCell ref="BE306:BN306"/>
    <mergeCell ref="BO306:BV306"/>
    <mergeCell ref="BW323:CB323"/>
    <mergeCell ref="A324:D324"/>
    <mergeCell ref="E324:AH324"/>
    <mergeCell ref="AI324:AV324"/>
    <mergeCell ref="AW324:BD324"/>
    <mergeCell ref="BE324:BN324"/>
    <mergeCell ref="BO324:BV324"/>
    <mergeCell ref="BW324:CB324"/>
    <mergeCell ref="A323:D323"/>
    <mergeCell ref="E323:AH323"/>
    <mergeCell ref="AI323:AV323"/>
    <mergeCell ref="AW323:BD323"/>
    <mergeCell ref="BE323:BN323"/>
    <mergeCell ref="BO323:BV323"/>
    <mergeCell ref="A318:CB318"/>
    <mergeCell ref="A319:D322"/>
    <mergeCell ref="E319:AH322"/>
    <mergeCell ref="AI319:AV322"/>
    <mergeCell ref="AW319:BD322"/>
    <mergeCell ref="BE319:CB320"/>
    <mergeCell ref="BE321:BN322"/>
    <mergeCell ref="BO321:CB321"/>
    <mergeCell ref="BO322:BV322"/>
    <mergeCell ref="BW322:CB322"/>
    <mergeCell ref="A334:CB334"/>
    <mergeCell ref="A336:D338"/>
    <mergeCell ref="E336:AY338"/>
    <mergeCell ref="AZ336:BF338"/>
    <mergeCell ref="BI336:CL336"/>
    <mergeCell ref="BI337:BQ338"/>
    <mergeCell ref="BR337:CL337"/>
    <mergeCell ref="BR338:CB338"/>
    <mergeCell ref="CC338:CL338"/>
    <mergeCell ref="BW325:CB325"/>
    <mergeCell ref="A327:CB327"/>
    <mergeCell ref="A329:AD329"/>
    <mergeCell ref="AE329:CB329"/>
    <mergeCell ref="S331:CB331"/>
    <mergeCell ref="AH332:DD332"/>
    <mergeCell ref="A325:D325"/>
    <mergeCell ref="E325:AH325"/>
    <mergeCell ref="AI325:AV325"/>
    <mergeCell ref="AW325:BD325"/>
    <mergeCell ref="BE325:BN325"/>
    <mergeCell ref="BO325:BV325"/>
    <mergeCell ref="A341:D341"/>
    <mergeCell ref="E341:AY341"/>
    <mergeCell ref="AZ341:BF341"/>
    <mergeCell ref="BI341:BQ341"/>
    <mergeCell ref="BR341:CB341"/>
    <mergeCell ref="CC341:CL341"/>
    <mergeCell ref="A340:D340"/>
    <mergeCell ref="E340:AY340"/>
    <mergeCell ref="AZ340:BF340"/>
    <mergeCell ref="BI340:BQ340"/>
    <mergeCell ref="BR340:CB340"/>
    <mergeCell ref="CC340:CL340"/>
    <mergeCell ref="A339:D339"/>
    <mergeCell ref="E339:AY339"/>
    <mergeCell ref="AZ339:BF339"/>
    <mergeCell ref="BI339:BQ339"/>
    <mergeCell ref="BR339:CB339"/>
    <mergeCell ref="CC339:CL339"/>
    <mergeCell ref="A355:D355"/>
    <mergeCell ref="E355:AY355"/>
    <mergeCell ref="AZ355:BF355"/>
    <mergeCell ref="BI355:BQ355"/>
    <mergeCell ref="BR355:CB355"/>
    <mergeCell ref="CC355:CL355"/>
    <mergeCell ref="A352:D354"/>
    <mergeCell ref="E352:AY354"/>
    <mergeCell ref="AZ352:BF354"/>
    <mergeCell ref="BI352:CL352"/>
    <mergeCell ref="BI353:BQ354"/>
    <mergeCell ref="BR353:CL353"/>
    <mergeCell ref="BR354:CB354"/>
    <mergeCell ref="CC354:CL354"/>
    <mergeCell ref="A343:CB343"/>
    <mergeCell ref="A345:AD345"/>
    <mergeCell ref="AE345:CB345"/>
    <mergeCell ref="S347:CB347"/>
    <mergeCell ref="AH348:DD348"/>
    <mergeCell ref="A350:CB350"/>
    <mergeCell ref="A358:CB358"/>
    <mergeCell ref="A360:AD360"/>
    <mergeCell ref="AE360:CB360"/>
    <mergeCell ref="S362:BO362"/>
    <mergeCell ref="BP362:CB362"/>
    <mergeCell ref="AH364:DC364"/>
    <mergeCell ref="A357:D357"/>
    <mergeCell ref="E357:AY357"/>
    <mergeCell ref="AZ357:BF357"/>
    <mergeCell ref="BI357:BQ357"/>
    <mergeCell ref="BR357:CB357"/>
    <mergeCell ref="CC357:CL357"/>
    <mergeCell ref="A356:D356"/>
    <mergeCell ref="E356:AY356"/>
    <mergeCell ref="AZ356:BF356"/>
    <mergeCell ref="BI356:BQ356"/>
    <mergeCell ref="BR356:CB356"/>
    <mergeCell ref="CC356:CL356"/>
    <mergeCell ref="A372:D372"/>
    <mergeCell ref="E372:AY372"/>
    <mergeCell ref="AZ372:BF372"/>
    <mergeCell ref="BI372:BQ372"/>
    <mergeCell ref="BR372:CB372"/>
    <mergeCell ref="CC372:CL372"/>
    <mergeCell ref="A371:D371"/>
    <mergeCell ref="E371:AY371"/>
    <mergeCell ref="AZ371:BF371"/>
    <mergeCell ref="BI371:BQ371"/>
    <mergeCell ref="BR371:CB371"/>
    <mergeCell ref="CC371:CL371"/>
    <mergeCell ref="A366:CB366"/>
    <mergeCell ref="A368:D370"/>
    <mergeCell ref="E368:AY370"/>
    <mergeCell ref="AZ368:BF370"/>
    <mergeCell ref="BI368:CL368"/>
    <mergeCell ref="BI369:BQ370"/>
    <mergeCell ref="BR369:CL369"/>
    <mergeCell ref="BR370:CB370"/>
    <mergeCell ref="CC370:CL370"/>
    <mergeCell ref="A383:DI383"/>
    <mergeCell ref="A385:D385"/>
    <mergeCell ref="E385:T385"/>
    <mergeCell ref="U385:AF385"/>
    <mergeCell ref="AG385:CJ385"/>
    <mergeCell ref="CK385:CU385"/>
    <mergeCell ref="CV385:DI385"/>
    <mergeCell ref="A375:CB375"/>
    <mergeCell ref="A377:AD377"/>
    <mergeCell ref="AE377:CB377"/>
    <mergeCell ref="S379:BO379"/>
    <mergeCell ref="BP379:CB379"/>
    <mergeCell ref="AH381:DC381"/>
    <mergeCell ref="A373:D373"/>
    <mergeCell ref="E373:AY373"/>
    <mergeCell ref="AZ373:BF373"/>
    <mergeCell ref="BI373:BQ373"/>
    <mergeCell ref="BR373:CB373"/>
    <mergeCell ref="CC373:CL373"/>
    <mergeCell ref="BW388:CJ388"/>
    <mergeCell ref="CK388:CU388"/>
    <mergeCell ref="A389:D389"/>
    <mergeCell ref="E389:T389"/>
    <mergeCell ref="U389:AF389"/>
    <mergeCell ref="AG389:AT389"/>
    <mergeCell ref="AU389:BH389"/>
    <mergeCell ref="BI389:BV389"/>
    <mergeCell ref="BW389:CJ389"/>
    <mergeCell ref="CK389:CU389"/>
    <mergeCell ref="A388:D388"/>
    <mergeCell ref="E388:T388"/>
    <mergeCell ref="U388:AF388"/>
    <mergeCell ref="AG388:AT388"/>
    <mergeCell ref="AU388:BH388"/>
    <mergeCell ref="BI388:BV388"/>
    <mergeCell ref="CV386:DI386"/>
    <mergeCell ref="A387:D387"/>
    <mergeCell ref="E387:T387"/>
    <mergeCell ref="U387:AF387"/>
    <mergeCell ref="AG387:AT387"/>
    <mergeCell ref="AU387:BH387"/>
    <mergeCell ref="BI387:BV387"/>
    <mergeCell ref="BW387:CJ387"/>
    <mergeCell ref="CK387:CU387"/>
    <mergeCell ref="CV387:DI389"/>
    <mergeCell ref="A386:D386"/>
    <mergeCell ref="E386:T386"/>
    <mergeCell ref="U386:AF386"/>
    <mergeCell ref="AG386:AT386"/>
    <mergeCell ref="AU386:CJ386"/>
    <mergeCell ref="CK386:CU386"/>
    <mergeCell ref="CK391:CU391"/>
    <mergeCell ref="CV391:DI391"/>
    <mergeCell ref="A392:T392"/>
    <mergeCell ref="U392:AF392"/>
    <mergeCell ref="AG392:AT392"/>
    <mergeCell ref="AU392:BH392"/>
    <mergeCell ref="BI392:BV392"/>
    <mergeCell ref="BW392:CJ392"/>
    <mergeCell ref="CK392:CU392"/>
    <mergeCell ref="CV392:DI392"/>
    <mergeCell ref="BW390:CJ390"/>
    <mergeCell ref="CK390:CU390"/>
    <mergeCell ref="CV390:DI390"/>
    <mergeCell ref="A391:D391"/>
    <mergeCell ref="E391:T391"/>
    <mergeCell ref="U391:AF391"/>
    <mergeCell ref="AG391:AT391"/>
    <mergeCell ref="AU391:BH391"/>
    <mergeCell ref="BI391:BV391"/>
    <mergeCell ref="BW391:CJ391"/>
    <mergeCell ref="A390:D390"/>
    <mergeCell ref="E390:T390"/>
    <mergeCell ref="U390:AF390"/>
    <mergeCell ref="AG390:AT390"/>
    <mergeCell ref="AU390:BH390"/>
    <mergeCell ref="BI390:BV390"/>
    <mergeCell ref="CV397:DI397"/>
    <mergeCell ref="A398:D398"/>
    <mergeCell ref="E398:T398"/>
    <mergeCell ref="U398:AF398"/>
    <mergeCell ref="AG398:AT398"/>
    <mergeCell ref="AU398:BH398"/>
    <mergeCell ref="BI398:BV398"/>
    <mergeCell ref="BW398:CJ398"/>
    <mergeCell ref="CK398:CU398"/>
    <mergeCell ref="CV398:DI400"/>
    <mergeCell ref="A397:D397"/>
    <mergeCell ref="E397:T397"/>
    <mergeCell ref="U397:AF397"/>
    <mergeCell ref="AG397:AT397"/>
    <mergeCell ref="AU397:CJ397"/>
    <mergeCell ref="CK397:CU397"/>
    <mergeCell ref="A394:DI394"/>
    <mergeCell ref="A396:D396"/>
    <mergeCell ref="E396:T396"/>
    <mergeCell ref="U396:AF396"/>
    <mergeCell ref="AG396:CJ396"/>
    <mergeCell ref="CK396:CU396"/>
    <mergeCell ref="CV396:DI396"/>
    <mergeCell ref="BW401:CJ401"/>
    <mergeCell ref="CK401:CU401"/>
    <mergeCell ref="CV401:DI401"/>
    <mergeCell ref="A402:D402"/>
    <mergeCell ref="E402:T402"/>
    <mergeCell ref="U402:AF402"/>
    <mergeCell ref="AG402:AT402"/>
    <mergeCell ref="AU402:BH402"/>
    <mergeCell ref="BI402:BV402"/>
    <mergeCell ref="BW402:CJ402"/>
    <mergeCell ref="A401:D401"/>
    <mergeCell ref="E401:T401"/>
    <mergeCell ref="U401:AF401"/>
    <mergeCell ref="AG401:AT401"/>
    <mergeCell ref="AU401:BH401"/>
    <mergeCell ref="BI401:BV401"/>
    <mergeCell ref="BW399:CJ399"/>
    <mergeCell ref="CK399:CU399"/>
    <mergeCell ref="A400:D400"/>
    <mergeCell ref="E400:T400"/>
    <mergeCell ref="U400:AF400"/>
    <mergeCell ref="AG400:AT400"/>
    <mergeCell ref="AU400:BH400"/>
    <mergeCell ref="BI400:BV400"/>
    <mergeCell ref="BW400:CJ400"/>
    <mergeCell ref="CK400:CU400"/>
    <mergeCell ref="A399:D399"/>
    <mergeCell ref="E399:T399"/>
    <mergeCell ref="U399:AF399"/>
    <mergeCell ref="AG399:AT399"/>
    <mergeCell ref="AU399:BH399"/>
    <mergeCell ref="BI399:BV399"/>
    <mergeCell ref="A405:DI405"/>
    <mergeCell ref="A407:D407"/>
    <mergeCell ref="E407:T407"/>
    <mergeCell ref="U407:AF407"/>
    <mergeCell ref="AG407:CJ407"/>
    <mergeCell ref="CK407:CU407"/>
    <mergeCell ref="CV407:DI407"/>
    <mergeCell ref="CK402:CU402"/>
    <mergeCell ref="CV402:DI402"/>
    <mergeCell ref="A403:T403"/>
    <mergeCell ref="U403:AF403"/>
    <mergeCell ref="AG403:AT403"/>
    <mergeCell ref="AU403:BH403"/>
    <mergeCell ref="BI403:BV403"/>
    <mergeCell ref="BW403:CJ403"/>
    <mergeCell ref="CK403:CU403"/>
    <mergeCell ref="CV403:DI403"/>
    <mergeCell ref="BW410:CJ410"/>
    <mergeCell ref="CK410:CU410"/>
    <mergeCell ref="A411:D411"/>
    <mergeCell ref="E411:T411"/>
    <mergeCell ref="U411:AF411"/>
    <mergeCell ref="AG411:AT411"/>
    <mergeCell ref="AU411:BH411"/>
    <mergeCell ref="BI411:BV411"/>
    <mergeCell ref="BW411:CJ411"/>
    <mergeCell ref="CK411:CU411"/>
    <mergeCell ref="A410:D410"/>
    <mergeCell ref="E410:T410"/>
    <mergeCell ref="U410:AF410"/>
    <mergeCell ref="AG410:AT410"/>
    <mergeCell ref="AU410:BH410"/>
    <mergeCell ref="BI410:BV410"/>
    <mergeCell ref="CV408:DI408"/>
    <mergeCell ref="A409:D409"/>
    <mergeCell ref="E409:T409"/>
    <mergeCell ref="U409:AF409"/>
    <mergeCell ref="AG409:AT409"/>
    <mergeCell ref="AU409:BH409"/>
    <mergeCell ref="BI409:BV409"/>
    <mergeCell ref="BW409:CJ409"/>
    <mergeCell ref="CK409:CU409"/>
    <mergeCell ref="CV409:DI411"/>
    <mergeCell ref="A408:D408"/>
    <mergeCell ref="E408:T408"/>
    <mergeCell ref="U408:AF408"/>
    <mergeCell ref="AG408:AT408"/>
    <mergeCell ref="AU408:CJ408"/>
    <mergeCell ref="CK408:CU408"/>
    <mergeCell ref="CK413:CU413"/>
    <mergeCell ref="CV413:DI413"/>
    <mergeCell ref="A414:T414"/>
    <mergeCell ref="U414:AF414"/>
    <mergeCell ref="AG414:AT414"/>
    <mergeCell ref="AU414:BH414"/>
    <mergeCell ref="BI414:BV414"/>
    <mergeCell ref="BW414:CJ414"/>
    <mergeCell ref="CK414:CU414"/>
    <mergeCell ref="CV414:DI414"/>
    <mergeCell ref="BW412:CJ412"/>
    <mergeCell ref="CK412:CU412"/>
    <mergeCell ref="CV412:DI412"/>
    <mergeCell ref="A413:D413"/>
    <mergeCell ref="E413:T413"/>
    <mergeCell ref="U413:AF413"/>
    <mergeCell ref="AG413:AT413"/>
    <mergeCell ref="AU413:BH413"/>
    <mergeCell ref="BI413:BV413"/>
    <mergeCell ref="BW413:CJ413"/>
    <mergeCell ref="A412:D412"/>
    <mergeCell ref="E412:T412"/>
    <mergeCell ref="U412:AF412"/>
    <mergeCell ref="AG412:AT412"/>
    <mergeCell ref="AU412:BH412"/>
    <mergeCell ref="BI412:BV412"/>
    <mergeCell ref="A431:D431"/>
    <mergeCell ref="E431:AV431"/>
    <mergeCell ref="AW431:BF431"/>
    <mergeCell ref="BI431:BT431"/>
    <mergeCell ref="BV431:CD431"/>
    <mergeCell ref="CE431:CN431"/>
    <mergeCell ref="BV427:CN427"/>
    <mergeCell ref="BV428:CD429"/>
    <mergeCell ref="CE428:CN429"/>
    <mergeCell ref="A430:D430"/>
    <mergeCell ref="E430:AV430"/>
    <mergeCell ref="AW430:BF430"/>
    <mergeCell ref="BI430:BT430"/>
    <mergeCell ref="BV430:CD430"/>
    <mergeCell ref="CE430:CN430"/>
    <mergeCell ref="A415:DI415"/>
    <mergeCell ref="A419:AD419"/>
    <mergeCell ref="AE419:CB419"/>
    <mergeCell ref="S421:CB421"/>
    <mergeCell ref="AH423:DQ423"/>
    <mergeCell ref="A426:D429"/>
    <mergeCell ref="E426:AV429"/>
    <mergeCell ref="AW426:BF429"/>
    <mergeCell ref="BG426:CN426"/>
    <mergeCell ref="BI427:BT429"/>
    <mergeCell ref="A436:D437"/>
    <mergeCell ref="E436:AV436"/>
    <mergeCell ref="AW436:BF437"/>
    <mergeCell ref="BI436:BT437"/>
    <mergeCell ref="BV436:CD437"/>
    <mergeCell ref="CE436:CN437"/>
    <mergeCell ref="E437:AV437"/>
    <mergeCell ref="A435:D435"/>
    <mergeCell ref="E435:AV435"/>
    <mergeCell ref="AW435:BF435"/>
    <mergeCell ref="BI435:BT435"/>
    <mergeCell ref="BV435:CD435"/>
    <mergeCell ref="CE435:CN435"/>
    <mergeCell ref="CE433:CN433"/>
    <mergeCell ref="A434:D434"/>
    <mergeCell ref="E434:AV434"/>
    <mergeCell ref="AW434:BF434"/>
    <mergeCell ref="BI434:BT434"/>
    <mergeCell ref="BV434:CD434"/>
    <mergeCell ref="CE434:CN434"/>
    <mergeCell ref="A432:D433"/>
    <mergeCell ref="E432:AV432"/>
    <mergeCell ref="AW432:BF432"/>
    <mergeCell ref="BI432:BT432"/>
    <mergeCell ref="BV432:CD432"/>
    <mergeCell ref="CE432:CN432"/>
    <mergeCell ref="E433:AV433"/>
    <mergeCell ref="AW433:BF433"/>
    <mergeCell ref="BI433:BT433"/>
    <mergeCell ref="BV433:CD433"/>
    <mergeCell ref="A443:D444"/>
    <mergeCell ref="E443:AV443"/>
    <mergeCell ref="AW443:BF444"/>
    <mergeCell ref="BI443:BT444"/>
    <mergeCell ref="BV443:CD444"/>
    <mergeCell ref="CE443:CN444"/>
    <mergeCell ref="E444:AV444"/>
    <mergeCell ref="A441:D442"/>
    <mergeCell ref="E441:AV441"/>
    <mergeCell ref="AW441:BF442"/>
    <mergeCell ref="BI441:BT442"/>
    <mergeCell ref="BV441:CD442"/>
    <mergeCell ref="CE441:CN442"/>
    <mergeCell ref="E442:AV442"/>
    <mergeCell ref="A438:D440"/>
    <mergeCell ref="E438:AV438"/>
    <mergeCell ref="AW438:BF440"/>
    <mergeCell ref="BI438:BT440"/>
    <mergeCell ref="BV438:CD440"/>
    <mergeCell ref="CE438:CN440"/>
    <mergeCell ref="E439:AV439"/>
    <mergeCell ref="E440:AV440"/>
    <mergeCell ref="A449:D450"/>
    <mergeCell ref="E449:AV449"/>
    <mergeCell ref="AW449:BF450"/>
    <mergeCell ref="BI449:BT450"/>
    <mergeCell ref="BV449:CD450"/>
    <mergeCell ref="CE449:CN450"/>
    <mergeCell ref="E450:AV450"/>
    <mergeCell ref="A447:D448"/>
    <mergeCell ref="E447:AV447"/>
    <mergeCell ref="AW447:BF448"/>
    <mergeCell ref="BI447:BT448"/>
    <mergeCell ref="BV447:CD448"/>
    <mergeCell ref="CE447:CN448"/>
    <mergeCell ref="E448:AV448"/>
    <mergeCell ref="A445:D446"/>
    <mergeCell ref="E445:AV445"/>
    <mergeCell ref="AW445:BF446"/>
    <mergeCell ref="BI445:BT446"/>
    <mergeCell ref="BV445:CD446"/>
    <mergeCell ref="CE445:CN446"/>
    <mergeCell ref="E446:AV446"/>
    <mergeCell ref="A463:D463"/>
    <mergeCell ref="E463:T463"/>
    <mergeCell ref="U463:AF463"/>
    <mergeCell ref="AG463:CJ463"/>
    <mergeCell ref="CK463:CU463"/>
    <mergeCell ref="CV463:DI463"/>
    <mergeCell ref="A453:CB453"/>
    <mergeCell ref="A455:AD455"/>
    <mergeCell ref="S457:BO457"/>
    <mergeCell ref="BP457:CB457"/>
    <mergeCell ref="AH459:DC459"/>
    <mergeCell ref="A461:DI461"/>
    <mergeCell ref="A451:D451"/>
    <mergeCell ref="E451:AV451"/>
    <mergeCell ref="AW451:BF451"/>
    <mergeCell ref="BI451:BT451"/>
    <mergeCell ref="BV451:CD451"/>
    <mergeCell ref="CE451:CN451"/>
    <mergeCell ref="BW466:CJ466"/>
    <mergeCell ref="CK466:CU466"/>
    <mergeCell ref="A467:D467"/>
    <mergeCell ref="E467:T467"/>
    <mergeCell ref="U467:AF467"/>
    <mergeCell ref="AG467:AT467"/>
    <mergeCell ref="AU467:BH467"/>
    <mergeCell ref="BI467:BV467"/>
    <mergeCell ref="BW467:CJ467"/>
    <mergeCell ref="CK467:CU467"/>
    <mergeCell ref="A466:D466"/>
    <mergeCell ref="E466:T466"/>
    <mergeCell ref="U466:AF466"/>
    <mergeCell ref="AG466:AT466"/>
    <mergeCell ref="AU466:BH466"/>
    <mergeCell ref="BI466:BV466"/>
    <mergeCell ref="CV464:DI464"/>
    <mergeCell ref="A465:D465"/>
    <mergeCell ref="E465:T465"/>
    <mergeCell ref="U465:AF465"/>
    <mergeCell ref="AG465:AT465"/>
    <mergeCell ref="AU465:BH465"/>
    <mergeCell ref="BI465:BV465"/>
    <mergeCell ref="BW465:CJ465"/>
    <mergeCell ref="CK465:CU465"/>
    <mergeCell ref="CV465:DI467"/>
    <mergeCell ref="A464:D464"/>
    <mergeCell ref="E464:T464"/>
    <mergeCell ref="U464:AF464"/>
    <mergeCell ref="AG464:AT464"/>
    <mergeCell ref="AU464:CJ464"/>
    <mergeCell ref="CK464:CU464"/>
    <mergeCell ref="CK469:CU469"/>
    <mergeCell ref="CV469:DI469"/>
    <mergeCell ref="A470:T470"/>
    <mergeCell ref="U470:AF470"/>
    <mergeCell ref="AG470:AT470"/>
    <mergeCell ref="AU470:BH470"/>
    <mergeCell ref="BI470:BV470"/>
    <mergeCell ref="BW470:CJ470"/>
    <mergeCell ref="CK470:CU470"/>
    <mergeCell ref="CV470:DI470"/>
    <mergeCell ref="BW468:CJ468"/>
    <mergeCell ref="CK468:CU468"/>
    <mergeCell ref="CV468:DI468"/>
    <mergeCell ref="A469:D469"/>
    <mergeCell ref="E469:T469"/>
    <mergeCell ref="U469:AF469"/>
    <mergeCell ref="AG469:AT469"/>
    <mergeCell ref="AU469:BH469"/>
    <mergeCell ref="BI469:BV469"/>
    <mergeCell ref="BW469:CJ469"/>
    <mergeCell ref="A468:D468"/>
    <mergeCell ref="E468:T468"/>
    <mergeCell ref="U468:AF468"/>
    <mergeCell ref="AG468:AT468"/>
    <mergeCell ref="AU468:BH468"/>
    <mergeCell ref="BI468:BV468"/>
    <mergeCell ref="CV475:DI475"/>
    <mergeCell ref="A476:D476"/>
    <mergeCell ref="E476:T476"/>
    <mergeCell ref="U476:AF476"/>
    <mergeCell ref="AG476:AT476"/>
    <mergeCell ref="AU476:BH476"/>
    <mergeCell ref="BI476:BV476"/>
    <mergeCell ref="BW476:CJ476"/>
    <mergeCell ref="CK476:CU476"/>
    <mergeCell ref="CV476:DI478"/>
    <mergeCell ref="A475:D475"/>
    <mergeCell ref="E475:T475"/>
    <mergeCell ref="U475:AF475"/>
    <mergeCell ref="AG475:AT475"/>
    <mergeCell ref="AU475:CJ475"/>
    <mergeCell ref="CK475:CU475"/>
    <mergeCell ref="A472:DI472"/>
    <mergeCell ref="A474:D474"/>
    <mergeCell ref="E474:T474"/>
    <mergeCell ref="U474:AF474"/>
    <mergeCell ref="AG474:CJ474"/>
    <mergeCell ref="CK474:CU474"/>
    <mergeCell ref="CV474:DI474"/>
    <mergeCell ref="BW479:CJ479"/>
    <mergeCell ref="CK479:CU479"/>
    <mergeCell ref="CV479:DI479"/>
    <mergeCell ref="A480:D480"/>
    <mergeCell ref="E480:T480"/>
    <mergeCell ref="U480:AF480"/>
    <mergeCell ref="AG480:AT480"/>
    <mergeCell ref="AU480:BH480"/>
    <mergeCell ref="BI480:BV480"/>
    <mergeCell ref="BW480:CJ480"/>
    <mergeCell ref="A479:D479"/>
    <mergeCell ref="E479:T479"/>
    <mergeCell ref="U479:AF479"/>
    <mergeCell ref="AG479:AT479"/>
    <mergeCell ref="AU479:BH479"/>
    <mergeCell ref="BI479:BV479"/>
    <mergeCell ref="BW477:CJ477"/>
    <mergeCell ref="CK477:CU477"/>
    <mergeCell ref="A478:D478"/>
    <mergeCell ref="E478:T478"/>
    <mergeCell ref="U478:AF478"/>
    <mergeCell ref="AG478:AT478"/>
    <mergeCell ref="AU478:BH478"/>
    <mergeCell ref="BI478:BV478"/>
    <mergeCell ref="BW478:CJ478"/>
    <mergeCell ref="CK478:CU478"/>
    <mergeCell ref="A477:D477"/>
    <mergeCell ref="E477:T477"/>
    <mergeCell ref="U477:AF477"/>
    <mergeCell ref="AG477:AT477"/>
    <mergeCell ref="AU477:BH477"/>
    <mergeCell ref="BI477:BV477"/>
    <mergeCell ref="A483:DI483"/>
    <mergeCell ref="A485:D485"/>
    <mergeCell ref="E485:T485"/>
    <mergeCell ref="U485:AF485"/>
    <mergeCell ref="AG485:CJ485"/>
    <mergeCell ref="CK485:CU485"/>
    <mergeCell ref="CV485:DI485"/>
    <mergeCell ref="CK480:CU480"/>
    <mergeCell ref="CV480:DI480"/>
    <mergeCell ref="A481:T481"/>
    <mergeCell ref="U481:AF481"/>
    <mergeCell ref="AG481:AT481"/>
    <mergeCell ref="AU481:BH481"/>
    <mergeCell ref="BI481:BV481"/>
    <mergeCell ref="BW481:CJ481"/>
    <mergeCell ref="CK481:CU481"/>
    <mergeCell ref="CV481:DI481"/>
    <mergeCell ref="BW488:CJ488"/>
    <mergeCell ref="CK488:CU488"/>
    <mergeCell ref="A489:D489"/>
    <mergeCell ref="E489:T489"/>
    <mergeCell ref="U489:AF489"/>
    <mergeCell ref="AG489:AT489"/>
    <mergeCell ref="AU489:BH489"/>
    <mergeCell ref="BI489:BV489"/>
    <mergeCell ref="BW489:CJ489"/>
    <mergeCell ref="CK489:CU489"/>
    <mergeCell ref="A488:D488"/>
    <mergeCell ref="E488:T488"/>
    <mergeCell ref="U488:AF488"/>
    <mergeCell ref="AG488:AT488"/>
    <mergeCell ref="AU488:BH488"/>
    <mergeCell ref="BI488:BV488"/>
    <mergeCell ref="CV486:DI486"/>
    <mergeCell ref="A487:D487"/>
    <mergeCell ref="E487:T487"/>
    <mergeCell ref="U487:AF487"/>
    <mergeCell ref="AG487:AT487"/>
    <mergeCell ref="AU487:BH487"/>
    <mergeCell ref="BI487:BV487"/>
    <mergeCell ref="BW487:CJ487"/>
    <mergeCell ref="CK487:CU487"/>
    <mergeCell ref="CV487:DI489"/>
    <mergeCell ref="A486:D486"/>
    <mergeCell ref="E486:T486"/>
    <mergeCell ref="U486:AF486"/>
    <mergeCell ref="AG486:AT486"/>
    <mergeCell ref="AU486:CJ486"/>
    <mergeCell ref="CK486:CU486"/>
    <mergeCell ref="A493:DI493"/>
    <mergeCell ref="DJ493:DQ493"/>
    <mergeCell ref="A494:DI494"/>
    <mergeCell ref="DJ494:DQ494"/>
    <mergeCell ref="A495:DI495"/>
    <mergeCell ref="DJ495:DQ495"/>
    <mergeCell ref="CK491:CU491"/>
    <mergeCell ref="CV491:DI491"/>
    <mergeCell ref="A492:T492"/>
    <mergeCell ref="U492:AF492"/>
    <mergeCell ref="AG492:AT492"/>
    <mergeCell ref="AU492:BH492"/>
    <mergeCell ref="BI492:BV492"/>
    <mergeCell ref="BW492:CJ492"/>
    <mergeCell ref="CK492:CU492"/>
    <mergeCell ref="CV492:DI492"/>
    <mergeCell ref="BW490:CJ490"/>
    <mergeCell ref="CK490:CU490"/>
    <mergeCell ref="CV490:DI490"/>
    <mergeCell ref="A491:D491"/>
    <mergeCell ref="E491:T491"/>
    <mergeCell ref="U491:AF491"/>
    <mergeCell ref="AG491:AT491"/>
    <mergeCell ref="AU491:BH491"/>
    <mergeCell ref="BI491:BV491"/>
    <mergeCell ref="BW491:CJ491"/>
    <mergeCell ref="A490:D490"/>
    <mergeCell ref="E490:T490"/>
    <mergeCell ref="U490:AF490"/>
    <mergeCell ref="AG490:AT490"/>
    <mergeCell ref="AU490:BH490"/>
    <mergeCell ref="BI490:BV490"/>
    <mergeCell ref="A508:D508"/>
    <mergeCell ref="E508:AV508"/>
    <mergeCell ref="AW508:BF508"/>
    <mergeCell ref="BI508:BT508"/>
    <mergeCell ref="BV508:CD508"/>
    <mergeCell ref="CE508:CN508"/>
    <mergeCell ref="BV505:CD506"/>
    <mergeCell ref="CE505:CN506"/>
    <mergeCell ref="A507:D507"/>
    <mergeCell ref="E507:AV507"/>
    <mergeCell ref="AW507:BF507"/>
    <mergeCell ref="BI507:BT507"/>
    <mergeCell ref="BV507:CD507"/>
    <mergeCell ref="CE507:CN507"/>
    <mergeCell ref="A497:AD497"/>
    <mergeCell ref="AE497:CB497"/>
    <mergeCell ref="S499:CB499"/>
    <mergeCell ref="AH501:DI501"/>
    <mergeCell ref="A503:D506"/>
    <mergeCell ref="E503:AV506"/>
    <mergeCell ref="AW503:BF506"/>
    <mergeCell ref="BG503:CN503"/>
    <mergeCell ref="BI504:BT506"/>
    <mergeCell ref="BV504:CN504"/>
    <mergeCell ref="A513:D514"/>
    <mergeCell ref="E513:AV513"/>
    <mergeCell ref="AW513:BF514"/>
    <mergeCell ref="BI513:BT514"/>
    <mergeCell ref="BV513:CD514"/>
    <mergeCell ref="CE513:CN514"/>
    <mergeCell ref="E514:AV514"/>
    <mergeCell ref="A512:D512"/>
    <mergeCell ref="E512:AV512"/>
    <mergeCell ref="AW512:BF512"/>
    <mergeCell ref="BI512:BT512"/>
    <mergeCell ref="BV512:CD512"/>
    <mergeCell ref="CE512:CN512"/>
    <mergeCell ref="CE510:CN510"/>
    <mergeCell ref="A511:D511"/>
    <mergeCell ref="E511:AV511"/>
    <mergeCell ref="AW511:BF511"/>
    <mergeCell ref="BI511:BT511"/>
    <mergeCell ref="BV511:CD511"/>
    <mergeCell ref="CE511:CN511"/>
    <mergeCell ref="A509:D510"/>
    <mergeCell ref="E509:AV509"/>
    <mergeCell ref="AW509:BF509"/>
    <mergeCell ref="BI509:BT509"/>
    <mergeCell ref="BV509:CD509"/>
    <mergeCell ref="CE509:CN509"/>
    <mergeCell ref="E510:AV510"/>
    <mergeCell ref="AW510:BF510"/>
    <mergeCell ref="BI510:BT510"/>
    <mergeCell ref="BV510:CD510"/>
    <mergeCell ref="A520:D521"/>
    <mergeCell ref="E520:AV520"/>
    <mergeCell ref="AW520:BF521"/>
    <mergeCell ref="BI520:BT521"/>
    <mergeCell ref="BV520:CD521"/>
    <mergeCell ref="CE520:CN521"/>
    <mergeCell ref="E521:AV521"/>
    <mergeCell ref="A518:D519"/>
    <mergeCell ref="E518:AV518"/>
    <mergeCell ref="AW518:BF519"/>
    <mergeCell ref="BI518:BT519"/>
    <mergeCell ref="BV518:CD519"/>
    <mergeCell ref="CE518:CN519"/>
    <mergeCell ref="E519:AV519"/>
    <mergeCell ref="A515:D517"/>
    <mergeCell ref="E515:AV515"/>
    <mergeCell ref="AW515:BF517"/>
    <mergeCell ref="BI515:BT517"/>
    <mergeCell ref="BV515:CD517"/>
    <mergeCell ref="CE515:CN517"/>
    <mergeCell ref="E516:AV516"/>
    <mergeCell ref="E517:AV517"/>
    <mergeCell ref="A526:D527"/>
    <mergeCell ref="E526:AV526"/>
    <mergeCell ref="AW526:BF527"/>
    <mergeCell ref="BI526:BT527"/>
    <mergeCell ref="BV526:CD527"/>
    <mergeCell ref="CE526:CN527"/>
    <mergeCell ref="E527:AV527"/>
    <mergeCell ref="A524:D525"/>
    <mergeCell ref="E524:AV524"/>
    <mergeCell ref="AW524:BF525"/>
    <mergeCell ref="BI524:BT525"/>
    <mergeCell ref="BV524:CD525"/>
    <mergeCell ref="CE524:CN525"/>
    <mergeCell ref="E525:AV525"/>
    <mergeCell ref="A522:D523"/>
    <mergeCell ref="E522:AV522"/>
    <mergeCell ref="AW522:BF523"/>
    <mergeCell ref="BI522:BT523"/>
    <mergeCell ref="BV522:CD523"/>
    <mergeCell ref="CE522:CN523"/>
    <mergeCell ref="E523:AV523"/>
    <mergeCell ref="A626:BF626"/>
    <mergeCell ref="BI626:CB626"/>
    <mergeCell ref="BS627:CC627"/>
    <mergeCell ref="BW628:CE628"/>
    <mergeCell ref="BT629:CC629"/>
    <mergeCell ref="BV630:CB630"/>
    <mergeCell ref="A622:BF622"/>
    <mergeCell ref="BG622:CB622"/>
    <mergeCell ref="A624:BF624"/>
    <mergeCell ref="BG624:CB624"/>
    <mergeCell ref="A625:BF625"/>
    <mergeCell ref="BI625:CB625"/>
    <mergeCell ref="A528:D528"/>
    <mergeCell ref="E528:AV528"/>
    <mergeCell ref="AW528:BF528"/>
    <mergeCell ref="BI528:BT528"/>
    <mergeCell ref="BV528:CD528"/>
    <mergeCell ref="CE528:CN528"/>
    <mergeCell ref="A530:CB530"/>
    <mergeCell ref="A532:AD532"/>
    <mergeCell ref="AE532:CB532"/>
    <mergeCell ref="S534:CB534"/>
    <mergeCell ref="AH535:DD535"/>
    <mergeCell ref="A538:D541"/>
    <mergeCell ref="E538:AI541"/>
    <mergeCell ref="AJ538:AZ541"/>
    <mergeCell ref="BA538:BF541"/>
    <mergeCell ref="BI538:BR541"/>
    <mergeCell ref="BS538:DC538"/>
    <mergeCell ref="BS539:CB541"/>
    <mergeCell ref="CC539:DC539"/>
    <mergeCell ref="CC540:CP541"/>
    <mergeCell ref="CQ540:DC541"/>
    <mergeCell ref="A542:D542"/>
    <mergeCell ref="E542:AI542"/>
    <mergeCell ref="AJ542:AZ542"/>
    <mergeCell ref="BA542:BF542"/>
    <mergeCell ref="BI542:BR542"/>
    <mergeCell ref="BS542:CB542"/>
    <mergeCell ref="CC542:CP542"/>
    <mergeCell ref="CQ542:DC542"/>
    <mergeCell ref="A543:D543"/>
    <mergeCell ref="E543:AI543"/>
    <mergeCell ref="AJ543:AZ543"/>
    <mergeCell ref="BA543:BF543"/>
    <mergeCell ref="BI543:BR543"/>
    <mergeCell ref="BS543:CB543"/>
    <mergeCell ref="CC543:CP543"/>
    <mergeCell ref="CQ543:DC543"/>
    <mergeCell ref="A544:D544"/>
    <mergeCell ref="E544:AI544"/>
    <mergeCell ref="AJ544:AZ544"/>
    <mergeCell ref="BA544:BF544"/>
    <mergeCell ref="BI544:BR544"/>
    <mergeCell ref="BS544:CB544"/>
    <mergeCell ref="CC544:CP544"/>
    <mergeCell ref="CQ544:DC544"/>
    <mergeCell ref="A546:AD546"/>
    <mergeCell ref="AE546:CB546"/>
    <mergeCell ref="S548:CB548"/>
    <mergeCell ref="AH549:DD549"/>
    <mergeCell ref="A552:D555"/>
    <mergeCell ref="E552:AI555"/>
    <mergeCell ref="AJ552:AZ555"/>
    <mergeCell ref="BA552:BF555"/>
    <mergeCell ref="BI552:BR555"/>
    <mergeCell ref="BS552:DC552"/>
    <mergeCell ref="BS553:CB555"/>
    <mergeCell ref="CC553:DC553"/>
    <mergeCell ref="CC554:CP555"/>
    <mergeCell ref="CQ554:DC555"/>
    <mergeCell ref="AJ570:AZ570"/>
    <mergeCell ref="BA570:BF570"/>
    <mergeCell ref="BI570:BR570"/>
    <mergeCell ref="BS570:CB570"/>
    <mergeCell ref="CC570:CP570"/>
    <mergeCell ref="CQ570:DC570"/>
    <mergeCell ref="A556:D556"/>
    <mergeCell ref="E556:AI556"/>
    <mergeCell ref="AJ556:AZ556"/>
    <mergeCell ref="BA556:BF556"/>
    <mergeCell ref="BI556:BR556"/>
    <mergeCell ref="BS556:CB556"/>
    <mergeCell ref="CC556:CP556"/>
    <mergeCell ref="CQ556:DC556"/>
    <mergeCell ref="A557:D557"/>
    <mergeCell ref="E557:AI557"/>
    <mergeCell ref="AJ557:AZ557"/>
    <mergeCell ref="BA557:BF557"/>
    <mergeCell ref="BI557:BR557"/>
    <mergeCell ref="BS557:CB557"/>
    <mergeCell ref="CC557:CP557"/>
    <mergeCell ref="CQ557:DC557"/>
    <mergeCell ref="A558:D558"/>
    <mergeCell ref="E558:AI558"/>
    <mergeCell ref="AJ558:AZ558"/>
    <mergeCell ref="BA558:BF558"/>
    <mergeCell ref="BI558:BR558"/>
    <mergeCell ref="BS558:CB558"/>
    <mergeCell ref="CC558:CP558"/>
    <mergeCell ref="CQ558:DC558"/>
    <mergeCell ref="A571:D571"/>
    <mergeCell ref="E571:AI571"/>
    <mergeCell ref="AJ571:AZ571"/>
    <mergeCell ref="BA571:BF571"/>
    <mergeCell ref="BI571:BR571"/>
    <mergeCell ref="BS571:CB571"/>
    <mergeCell ref="CC571:CP571"/>
    <mergeCell ref="CQ571:DC571"/>
    <mergeCell ref="A572:D572"/>
    <mergeCell ref="E572:AI572"/>
    <mergeCell ref="AJ572:AZ572"/>
    <mergeCell ref="BA572:BF572"/>
    <mergeCell ref="BI572:BR572"/>
    <mergeCell ref="BS572:CB572"/>
    <mergeCell ref="CC572:CP572"/>
    <mergeCell ref="CQ572:DC572"/>
    <mergeCell ref="A560:AD560"/>
    <mergeCell ref="AE560:CB560"/>
    <mergeCell ref="S562:CB562"/>
    <mergeCell ref="AH563:DD563"/>
    <mergeCell ref="A566:D569"/>
    <mergeCell ref="E566:AI569"/>
    <mergeCell ref="AJ566:AZ569"/>
    <mergeCell ref="BA566:BF569"/>
    <mergeCell ref="BI566:BR569"/>
    <mergeCell ref="BS566:DC566"/>
    <mergeCell ref="BS567:CB569"/>
    <mergeCell ref="CC567:DC567"/>
    <mergeCell ref="CC568:CP569"/>
    <mergeCell ref="CQ568:DC569"/>
    <mergeCell ref="A570:D570"/>
    <mergeCell ref="E570:AI570"/>
  </mergeCells>
  <pageMargins left="0.78740157480314965" right="0.19685039370078741" top="0.39370078740157483" bottom="0" header="0.51181102362204722" footer="0.51181102362204722"/>
  <pageSetup paperSize="9" scale="62" fitToHeight="5" orientation="portrait" r:id="rId1"/>
  <headerFooter alignWithMargins="0"/>
  <rowBreaks count="6" manualBreakCount="6">
    <brk id="148" max="120" man="1"/>
    <brk id="237" max="120" man="1"/>
    <brk id="292" max="120" man="1"/>
    <brk id="424" max="120" man="1"/>
    <brk id="492" max="120" man="1"/>
    <brk id="559" max="1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45</vt:i4>
      </vt:variant>
    </vt:vector>
  </HeadingPairs>
  <TitlesOfParts>
    <vt:vector size="54" baseType="lpstr">
      <vt:lpstr>Титульн.лист</vt:lpstr>
      <vt:lpstr>Доходы, расходы</vt:lpstr>
      <vt:lpstr>Закупки</vt:lpstr>
      <vt:lpstr>горбюдж. </vt:lpstr>
      <vt:lpstr>республ. бюдж.</vt:lpstr>
      <vt:lpstr>приносящ.доход </vt:lpstr>
      <vt:lpstr>аренда</vt:lpstr>
      <vt:lpstr>безвозмездные</vt:lpstr>
      <vt:lpstr>иные цели </vt:lpstr>
      <vt:lpstr>'Доходы, расходы'!sub_10100</vt:lpstr>
      <vt:lpstr>Закупки!sub_1022223</vt:lpstr>
      <vt:lpstr>'Доходы, расходы'!sub_110001</vt:lpstr>
      <vt:lpstr>'Доходы, расходы'!sub_11002</vt:lpstr>
      <vt:lpstr>Закупки!sub_1102</vt:lpstr>
      <vt:lpstr>'Доходы, расходы'!sub_111</vt:lpstr>
      <vt:lpstr>'Доходы, расходы'!sub_111118</vt:lpstr>
      <vt:lpstr>'Доходы, расходы'!sub_111119</vt:lpstr>
      <vt:lpstr>'Доходы, расходы'!sub_111120</vt:lpstr>
      <vt:lpstr>'Доходы, расходы'!sub_111121</vt:lpstr>
      <vt:lpstr>'Доходы, расходы'!sub_111122</vt:lpstr>
      <vt:lpstr>'Доходы, расходы'!sub_111123</vt:lpstr>
      <vt:lpstr>'Доходы, расходы'!sub_1980</vt:lpstr>
      <vt:lpstr>'Доходы, расходы'!sub_2000</vt:lpstr>
      <vt:lpstr>'Доходы, расходы'!sub_2005</vt:lpstr>
      <vt:lpstr>'Доходы, расходы'!sub_2600</vt:lpstr>
      <vt:lpstr>Закупки!sub_26000</vt:lpstr>
      <vt:lpstr>'Доходы, расходы'!sub_2601</vt:lpstr>
      <vt:lpstr>'Доходы, расходы'!sub_2603</vt:lpstr>
      <vt:lpstr>'Доходы, расходы'!sub_2604</vt:lpstr>
      <vt:lpstr>Закупки!sub_26100</vt:lpstr>
      <vt:lpstr>Закупки!sub_26200</vt:lpstr>
      <vt:lpstr>Закупки!sub_26300</vt:lpstr>
      <vt:lpstr>Закупки!sub_26310</vt:lpstr>
      <vt:lpstr>Закупки!sub_263102</vt:lpstr>
      <vt:lpstr>Закупки!sub_26400</vt:lpstr>
      <vt:lpstr>Закупки!sub_26410</vt:lpstr>
      <vt:lpstr>Закупки!sub_26420</vt:lpstr>
      <vt:lpstr>Закупки!sub_26421</vt:lpstr>
      <vt:lpstr>Закупки!sub_26430</vt:lpstr>
      <vt:lpstr>Закупки!sub_264301</vt:lpstr>
      <vt:lpstr>Закупки!sub_264302</vt:lpstr>
      <vt:lpstr>Закупки!sub_26440</vt:lpstr>
      <vt:lpstr>Закупки!sub_264511</vt:lpstr>
      <vt:lpstr>Закупки!sub_264512</vt:lpstr>
      <vt:lpstr>'Доходы, расходы'!sub_3000</vt:lpstr>
      <vt:lpstr>'Доходы, расходы'!sub_4000</vt:lpstr>
      <vt:lpstr>аренда!Область_печати</vt:lpstr>
      <vt:lpstr>безвозмездные!Область_печати</vt:lpstr>
      <vt:lpstr>'горбюдж. '!Область_печати</vt:lpstr>
      <vt:lpstr>'Доходы, расходы'!Область_печати</vt:lpstr>
      <vt:lpstr>Закупки!Область_печати</vt:lpstr>
      <vt:lpstr>'иные цели '!Область_печати</vt:lpstr>
      <vt:lpstr>'приносящ.доход '!Область_печати</vt:lpstr>
      <vt:lpstr>'республ. бюдж.'!Область_печати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user_eo07</dc:creator>
  <cp:lastModifiedBy>Сергеевы</cp:lastModifiedBy>
  <cp:lastPrinted>2024-06-20T11:03:08Z</cp:lastPrinted>
  <dcterms:created xsi:type="dcterms:W3CDTF">2021-12-14T05:57:34Z</dcterms:created>
  <dcterms:modified xsi:type="dcterms:W3CDTF">2024-08-12T17:41:45Z</dcterms:modified>
</cp:coreProperties>
</file>