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390" windowHeight="8190" activeTab="1"/>
  </bookViews>
  <sheets>
    <sheet name="Расходы на 2020" sheetId="1" r:id="rId1"/>
    <sheet name="Расчет 2020 по доле" sheetId="2" r:id="rId2"/>
    <sheet name="Лист1" sheetId="3" r:id="rId3"/>
  </sheets>
  <definedNames>
    <definedName name="sub_2000_1">'Расходы на 2020'!#REF!</definedName>
    <definedName name="sub_2000_2">'Расчет 2020 по доле'!$A$1</definedName>
    <definedName name="sub_2001_1">'Расходы на 2020'!#REF!</definedName>
    <definedName name="sub_2001_2">'Расчет 2020 по доле'!#REF!</definedName>
  </definedNames>
  <calcPr calcId="114210"/>
</workbook>
</file>

<file path=xl/calcChain.xml><?xml version="1.0" encoding="utf-8"?>
<calcChain xmlns="http://schemas.openxmlformats.org/spreadsheetml/2006/main">
  <c r="E17" i="3"/>
  <c r="D8" i="1"/>
  <c r="G8"/>
  <c r="D9"/>
  <c r="G9"/>
  <c r="D10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25"/>
  <c r="G25"/>
  <c r="D26"/>
  <c r="G26"/>
  <c r="B27"/>
  <c r="E9" i="2"/>
  <c r="C27" i="1"/>
  <c r="G9" i="2"/>
  <c r="E27" i="1"/>
  <c r="F27"/>
  <c r="J9" i="2"/>
  <c r="C10"/>
  <c r="E18" i="3"/>
  <c r="J10" i="2"/>
  <c r="F17" i="3"/>
  <c r="F18"/>
  <c r="D27" i="1"/>
  <c r="G27"/>
  <c r="G10" i="2"/>
  <c r="I9"/>
  <c r="F9"/>
  <c r="E10"/>
  <c r="D9"/>
  <c r="H9"/>
  <c r="H10"/>
  <c r="K9"/>
  <c r="K10"/>
  <c r="I10"/>
  <c r="B17" i="3"/>
  <c r="D10" i="2"/>
  <c r="C17" i="3"/>
  <c r="C18"/>
  <c r="F10" i="2"/>
  <c r="D17" i="3"/>
  <c r="B18"/>
  <c r="G17"/>
  <c r="G18"/>
  <c r="D18"/>
</calcChain>
</file>

<file path=xl/sharedStrings.xml><?xml version="1.0" encoding="utf-8"?>
<sst xmlns="http://schemas.openxmlformats.org/spreadsheetml/2006/main" count="80" uniqueCount="50">
  <si>
    <t xml:space="preserve">Расчет объема нормативных затрат на оказание муниципальных услуг и нормативных затрат на содержание имущества МБДОУ детский сад №2 "Рябинушка" Комсомольского района Чувашской Республики </t>
  </si>
  <si>
    <t>Наименование муниципальной услуги</t>
  </si>
  <si>
    <t>Нормативные затраты, непосредственно связанные с оказанием муниципальной услуги</t>
  </si>
  <si>
    <t>Нормативные затраты на общехозяйственные нужды</t>
  </si>
  <si>
    <t>Итого нормативные затраты на оказание муниципальной услуги * (1)</t>
  </si>
  <si>
    <t>Объем муниципальной услуги</t>
  </si>
  <si>
    <t>Затраты на содержание имущества</t>
  </si>
  <si>
    <t>Сумма финансового обеспечения выполнения муниципального задания*(2)</t>
  </si>
  <si>
    <t>руб.</t>
  </si>
  <si>
    <t xml:space="preserve"> руб.</t>
  </si>
  <si>
    <t>ед.</t>
  </si>
  <si>
    <t>211, 213- оплата основного  персонала</t>
  </si>
  <si>
    <t>211, 213 - оплата адмхозперсонала</t>
  </si>
  <si>
    <t>211, 213- оплата основного  персонала 4430000</t>
  </si>
  <si>
    <t>221- услуги связи</t>
  </si>
  <si>
    <t>222-транспортные услуги</t>
  </si>
  <si>
    <t>223 -электроэнергия (90и 10%)</t>
  </si>
  <si>
    <t>223- тепло (50и 50)</t>
  </si>
  <si>
    <t>290 - налог на имущество</t>
  </si>
  <si>
    <t xml:space="preserve">290- </t>
  </si>
  <si>
    <t>290 0804 - мероприятия по РЦП</t>
  </si>
  <si>
    <t>340 0804- мероприятия по РЦП</t>
  </si>
  <si>
    <t>Итого</t>
  </si>
  <si>
    <t xml:space="preserve">     </t>
  </si>
  <si>
    <t xml:space="preserve">Расчет объема нормативных затрат на оказание муниципальных услуг и нормативных затрат на содержание имущества    МБДОУ детский сад № 2 "Рябинушка"  Комсомольского района Чувашской Республики </t>
  </si>
  <si>
    <t xml:space="preserve">                                                                                        на 2012 год </t>
  </si>
  <si>
    <t>Доля муниципальной услуги</t>
  </si>
  <si>
    <t xml:space="preserve">Итого нормативные затраты на оказание муниципальной услуги </t>
  </si>
  <si>
    <t>Сумма финансового обеспечения выполнения муниципального задания</t>
  </si>
  <si>
    <t>за ед. услуги</t>
  </si>
  <si>
    <t>все затраты</t>
  </si>
  <si>
    <t>тыс. руб. за ед.</t>
  </si>
  <si>
    <t>тыс. руб.</t>
  </si>
  <si>
    <t>услуга №1 Организация предоставления общедоступного бесплатного дошкольного образования</t>
  </si>
  <si>
    <t>Итого текущий финансовый год</t>
  </si>
  <si>
    <t>Утверждаю</t>
  </si>
  <si>
    <t>(должность)</t>
  </si>
  <si>
    <t>_______________</t>
  </si>
  <si>
    <t xml:space="preserve">            подпись                        </t>
  </si>
  <si>
    <t xml:space="preserve">расшифровка подписи  </t>
  </si>
  <si>
    <t>Итого нормативные затраты на оказание муниципальной</t>
  </si>
  <si>
    <t>услуги *(1)</t>
  </si>
  <si>
    <t>Итого очередной финансовый год</t>
  </si>
  <si>
    <t xml:space="preserve">212 - </t>
  </si>
  <si>
    <t>Врио  начальника отдела образования</t>
  </si>
  <si>
    <t>В.П. Голыев</t>
  </si>
  <si>
    <t>223 (Асенизация, тко)</t>
  </si>
  <si>
    <t>на 2022год</t>
  </si>
  <si>
    <t>на 2022 год</t>
  </si>
  <si>
    <t>Исходные данные и результаты расчетов объема нормативных затрат на оказание муниципальных услуг и нормативных затрат на содержание имущества МБДОУ  детский сад № 2"Рябинушка"  Комсомольского района Чувашской Республики  на 2022 год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</si>
</sst>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_-* #,##0.00_р_._-;\-* #,##0.00_р_._-;_-* \-??_р_._-;_-@_-"/>
    <numFmt numFmtId="166" formatCode="#,##0.00_р_."/>
    <numFmt numFmtId="167" formatCode="0.0"/>
    <numFmt numFmtId="168" formatCode="#,##0_р_."/>
  </numFmts>
  <fonts count="34">
    <font>
      <sz val="10"/>
      <name val="Arial Cyr"/>
      <family val="2"/>
      <charset val="204"/>
    </font>
    <font>
      <b/>
      <sz val="13"/>
      <name val="Times New Roman"/>
      <family val="1"/>
      <charset val="204"/>
    </font>
    <font>
      <b/>
      <sz val="11"/>
      <color indexed="18"/>
      <name val="Arial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18"/>
      <name val="Arial"/>
      <family val="2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  <font>
      <sz val="8"/>
      <color indexed="12"/>
      <name val="Arial Cyr"/>
      <family val="2"/>
      <charset val="204"/>
    </font>
    <font>
      <sz val="8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8"/>
      <color indexed="12"/>
      <name val="Arial Cyr"/>
      <family val="2"/>
      <charset val="204"/>
    </font>
    <font>
      <u/>
      <sz val="8"/>
      <name val="Arial Cyr"/>
      <family val="2"/>
      <charset val="204"/>
    </font>
    <font>
      <sz val="10"/>
      <color indexed="12"/>
      <name val="Arial Cyr"/>
      <family val="2"/>
      <charset val="204"/>
    </font>
    <font>
      <sz val="10"/>
      <color indexed="57"/>
      <name val="Arial Cyr"/>
      <family val="2"/>
      <charset val="204"/>
    </font>
    <font>
      <sz val="11"/>
      <name val="Courier New"/>
      <family val="3"/>
      <charset val="204"/>
    </font>
    <font>
      <u/>
      <sz val="10"/>
      <name val="Arial Cyr"/>
      <family val="2"/>
      <charset val="204"/>
    </font>
    <font>
      <b/>
      <sz val="10"/>
      <name val="TimesET"/>
      <charset val="204"/>
    </font>
    <font>
      <sz val="11"/>
      <color indexed="12"/>
      <name val="Arial"/>
      <family val="2"/>
      <charset val="204"/>
    </font>
    <font>
      <sz val="11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8"/>
      <name val="Arial"/>
      <family val="2"/>
      <charset val="204"/>
    </font>
    <font>
      <sz val="8"/>
      <color indexed="1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6"/>
      </left>
      <right style="medium">
        <color indexed="8"/>
      </right>
      <top style="medium">
        <color indexed="8"/>
      </top>
      <bottom/>
      <diagonal/>
    </border>
    <border>
      <left style="thin">
        <color indexed="26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justify"/>
    </xf>
    <xf numFmtId="0" fontId="3" fillId="0" borderId="0" xfId="0" applyFont="1"/>
    <xf numFmtId="0" fontId="2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0" fontId="12" fillId="0" borderId="5" xfId="1" applyNumberFormat="1" applyFont="1" applyFill="1" applyBorder="1" applyAlignment="1" applyProtection="1">
      <alignment horizontal="left" vertical="center" wrapText="1"/>
    </xf>
    <xf numFmtId="164" fontId="13" fillId="0" borderId="4" xfId="1" applyNumberFormat="1" applyFont="1" applyFill="1" applyBorder="1" applyAlignment="1" applyProtection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164" fontId="14" fillId="0" borderId="4" xfId="0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 applyProtection="1">
      <alignment horizontal="left" vertical="center" wrapText="1"/>
    </xf>
    <xf numFmtId="164" fontId="16" fillId="0" borderId="4" xfId="1" applyNumberFormat="1" applyFont="1" applyFill="1" applyBorder="1" applyAlignment="1" applyProtection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164" fontId="0" fillId="0" borderId="4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20" fillId="0" borderId="4" xfId="1" applyNumberFormat="1" applyFont="1" applyFill="1" applyBorder="1" applyAlignment="1" applyProtection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1" fillId="0" borderId="4" xfId="0" applyFont="1" applyBorder="1" applyAlignment="1">
      <alignment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4" fontId="22" fillId="0" borderId="4" xfId="0" applyNumberFormat="1" applyFont="1" applyBorder="1" applyAlignment="1">
      <alignment horizontal="center" vertical="center" wrapText="1"/>
    </xf>
    <xf numFmtId="4" fontId="23" fillId="0" borderId="4" xfId="0" applyNumberFormat="1" applyFont="1" applyBorder="1" applyAlignment="1">
      <alignment horizontal="center" vertical="center" wrapText="1"/>
    </xf>
    <xf numFmtId="166" fontId="22" fillId="0" borderId="4" xfId="0" applyNumberFormat="1" applyFont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center" vertical="center"/>
    </xf>
    <xf numFmtId="4" fontId="2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26" fillId="0" borderId="4" xfId="0" applyFont="1" applyBorder="1" applyAlignment="1">
      <alignment vertical="top" wrapText="1"/>
    </xf>
    <xf numFmtId="167" fontId="23" fillId="0" borderId="4" xfId="0" applyNumberFormat="1" applyFont="1" applyBorder="1" applyAlignment="1">
      <alignment horizontal="center" vertical="center" wrapText="1"/>
    </xf>
    <xf numFmtId="164" fontId="25" fillId="0" borderId="4" xfId="0" applyNumberFormat="1" applyFont="1" applyBorder="1" applyAlignment="1">
      <alignment horizontal="center" vertical="center"/>
    </xf>
    <xf numFmtId="168" fontId="0" fillId="0" borderId="0" xfId="0" applyNumberFormat="1"/>
    <xf numFmtId="0" fontId="27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vertical="top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wrapText="1"/>
    </xf>
    <xf numFmtId="0" fontId="28" fillId="0" borderId="6" xfId="0" applyFont="1" applyBorder="1" applyAlignment="1">
      <alignment horizontal="center" vertical="top" wrapText="1"/>
    </xf>
    <xf numFmtId="0" fontId="5" fillId="0" borderId="7" xfId="1" applyNumberFormat="1" applyFont="1" applyFill="1" applyBorder="1" applyAlignment="1" applyProtection="1">
      <alignment horizontal="center" vertical="top" wrapText="1"/>
    </xf>
    <xf numFmtId="0" fontId="32" fillId="0" borderId="8" xfId="0" applyFont="1" applyBorder="1" applyAlignment="1">
      <alignment horizontal="justify" vertical="top" wrapText="1"/>
    </xf>
    <xf numFmtId="0" fontId="28" fillId="0" borderId="9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 wrapText="1"/>
    </xf>
    <xf numFmtId="0" fontId="33" fillId="0" borderId="9" xfId="0" applyFont="1" applyBorder="1" applyAlignment="1">
      <alignment horizontal="center" vertical="top" wrapText="1"/>
    </xf>
    <xf numFmtId="166" fontId="32" fillId="0" borderId="9" xfId="0" applyNumberFormat="1" applyFont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0" fillId="0" borderId="0" xfId="0" applyBorder="1"/>
    <xf numFmtId="166" fontId="28" fillId="0" borderId="8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5" fillId="0" borderId="11" xfId="1" applyNumberFormat="1" applyFont="1" applyFill="1" applyBorder="1" applyAlignment="1" applyProtection="1">
      <alignment horizontal="center" vertical="top" wrapText="1"/>
    </xf>
    <xf numFmtId="0" fontId="1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32" fillId="0" borderId="12" xfId="0" applyFont="1" applyBorder="1" applyAlignment="1">
      <alignment horizontal="justify" wrapText="1"/>
    </xf>
    <xf numFmtId="0" fontId="28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wrapText="1"/>
    </xf>
    <xf numFmtId="0" fontId="28" fillId="0" borderId="11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DOCUME~1/86D2~1/LOCALS~1/Temp/Rar$DI00.687/&#1058;&#1072;&#1073;&#1083;&#1080;&#1094;&#1072;.rt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gov.cap.ru/DOCUME~1/86D2~1/LOCALS~1/Temp/Rar$DI00.687/&#1058;&#1072;&#1073;&#1083;&#1080;&#1094;&#1072;.rtf" TargetMode="External"/><Relationship Id="rId1" Type="http://schemas.openxmlformats.org/officeDocument/2006/relationships/hyperlink" Target="http://gov.cap.ru/DOCUME~1/86D2~1/LOCALS~1/Temp/Rar$DI00.687/&#1058;&#1072;&#1073;&#1083;&#1080;&#1094;&#1072;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C4" sqref="C4:C5"/>
    </sheetView>
  </sheetViews>
  <sheetFormatPr defaultRowHeight="12.75"/>
  <cols>
    <col min="1" max="1" width="30.85546875" customWidth="1"/>
    <col min="2" max="2" width="23" customWidth="1"/>
    <col min="3" max="3" width="17.85546875" customWidth="1"/>
    <col min="4" max="4" width="16.85546875" customWidth="1"/>
    <col min="5" max="5" width="0" hidden="1" customWidth="1"/>
    <col min="6" max="6" width="15.85546875" customWidth="1"/>
    <col min="7" max="7" width="15.7109375" customWidth="1"/>
  </cols>
  <sheetData>
    <row r="1" spans="1:7" ht="51.75" customHeight="1">
      <c r="A1" s="68" t="s">
        <v>0</v>
      </c>
      <c r="B1" s="68"/>
      <c r="C1" s="68"/>
      <c r="D1" s="68"/>
      <c r="E1" s="68"/>
      <c r="F1" s="68"/>
      <c r="G1" s="68"/>
    </row>
    <row r="2" spans="1:7" ht="16.5">
      <c r="A2" s="1"/>
      <c r="B2" s="1"/>
      <c r="C2" s="1" t="s">
        <v>47</v>
      </c>
      <c r="D2" s="1"/>
      <c r="E2" s="1"/>
      <c r="F2" s="1"/>
      <c r="G2" s="1"/>
    </row>
    <row r="3" spans="1:7" ht="15">
      <c r="A3" s="2"/>
      <c r="B3" s="3"/>
    </row>
    <row r="4" spans="1:7" ht="87" customHeight="1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69" t="s">
        <v>6</v>
      </c>
      <c r="G4" s="70" t="s">
        <v>7</v>
      </c>
    </row>
    <row r="5" spans="1:7" ht="4.5" customHeight="1">
      <c r="A5" s="69"/>
      <c r="B5" s="69"/>
      <c r="C5" s="69"/>
      <c r="D5" s="69"/>
      <c r="E5" s="69"/>
      <c r="F5" s="69"/>
      <c r="G5" s="70"/>
    </row>
    <row r="6" spans="1:7" ht="15">
      <c r="A6" s="4"/>
      <c r="B6" s="5" t="s">
        <v>8</v>
      </c>
      <c r="C6" s="5" t="s">
        <v>8</v>
      </c>
      <c r="D6" s="5" t="s">
        <v>9</v>
      </c>
      <c r="E6" s="5" t="s">
        <v>10</v>
      </c>
      <c r="F6" s="5" t="s">
        <v>9</v>
      </c>
      <c r="G6" s="5" t="s">
        <v>8</v>
      </c>
    </row>
    <row r="7" spans="1:7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spans="1:7" ht="34.5" customHeight="1">
      <c r="A8" s="8" t="s">
        <v>11</v>
      </c>
      <c r="B8" s="9">
        <v>6967199</v>
      </c>
      <c r="C8" s="10">
        <v>0</v>
      </c>
      <c r="D8" s="11">
        <f t="shared" ref="D8:D27" si="0">B8+C8</f>
        <v>6967199</v>
      </c>
      <c r="E8" s="12"/>
      <c r="F8" s="12">
        <v>0</v>
      </c>
      <c r="G8" s="11">
        <f>D8+F8</f>
        <v>6967199</v>
      </c>
    </row>
    <row r="9" spans="1:7" ht="15">
      <c r="A9" s="13" t="s">
        <v>12</v>
      </c>
      <c r="B9" s="14"/>
      <c r="C9" s="10"/>
      <c r="D9" s="11">
        <f t="shared" si="0"/>
        <v>0</v>
      </c>
      <c r="E9" s="15"/>
      <c r="F9" s="15">
        <v>0</v>
      </c>
      <c r="G9" s="11">
        <f t="shared" ref="G9:G27" si="1">D9+F9</f>
        <v>0</v>
      </c>
    </row>
    <row r="10" spans="1:7" ht="12.75" hidden="1" customHeight="1">
      <c r="A10" s="16" t="s">
        <v>13</v>
      </c>
      <c r="B10" s="17"/>
      <c r="C10" s="18"/>
      <c r="D10" s="11">
        <f t="shared" si="0"/>
        <v>0</v>
      </c>
      <c r="E10" s="15"/>
      <c r="F10" s="15"/>
      <c r="G10" s="11">
        <f t="shared" si="1"/>
        <v>0</v>
      </c>
    </row>
    <row r="11" spans="1:7" ht="15">
      <c r="A11" s="19" t="s">
        <v>43</v>
      </c>
      <c r="B11" s="20">
        <v>0</v>
      </c>
      <c r="C11" s="21">
        <v>0</v>
      </c>
      <c r="D11" s="11">
        <f t="shared" si="0"/>
        <v>0</v>
      </c>
      <c r="E11" s="15"/>
      <c r="F11" s="15"/>
      <c r="G11" s="11">
        <f t="shared" si="1"/>
        <v>0</v>
      </c>
    </row>
    <row r="12" spans="1:7" ht="15">
      <c r="A12" s="19" t="s">
        <v>14</v>
      </c>
      <c r="B12" s="20">
        <v>0</v>
      </c>
      <c r="C12" s="21">
        <v>17500</v>
      </c>
      <c r="D12" s="11">
        <f t="shared" si="0"/>
        <v>17500</v>
      </c>
      <c r="E12" s="15"/>
      <c r="F12" s="15"/>
      <c r="G12" s="11">
        <f t="shared" si="1"/>
        <v>17500</v>
      </c>
    </row>
    <row r="13" spans="1:7" ht="15">
      <c r="A13" s="19" t="s">
        <v>15</v>
      </c>
      <c r="B13" s="20">
        <v>0</v>
      </c>
      <c r="C13" s="21"/>
      <c r="D13" s="11">
        <f t="shared" si="0"/>
        <v>0</v>
      </c>
      <c r="E13" s="15"/>
      <c r="F13" s="15"/>
      <c r="G13" s="11">
        <f t="shared" si="1"/>
        <v>0</v>
      </c>
    </row>
    <row r="14" spans="1:7" ht="15">
      <c r="A14" s="22" t="s">
        <v>16</v>
      </c>
      <c r="B14" s="23">
        <v>0</v>
      </c>
      <c r="C14" s="21">
        <v>248048.1</v>
      </c>
      <c r="D14" s="11">
        <f t="shared" si="0"/>
        <v>248048.1</v>
      </c>
      <c r="E14" s="15"/>
      <c r="F14" s="21">
        <v>27560.9</v>
      </c>
      <c r="G14" s="11">
        <f t="shared" si="1"/>
        <v>275609</v>
      </c>
    </row>
    <row r="15" spans="1:7" ht="15">
      <c r="A15" s="24" t="s">
        <v>17</v>
      </c>
      <c r="B15" s="23">
        <v>0</v>
      </c>
      <c r="C15" s="21">
        <v>178000</v>
      </c>
      <c r="D15" s="11">
        <f t="shared" si="0"/>
        <v>178000</v>
      </c>
      <c r="E15" s="15"/>
      <c r="F15" s="21">
        <v>178000</v>
      </c>
      <c r="G15" s="11">
        <f t="shared" si="1"/>
        <v>356000</v>
      </c>
    </row>
    <row r="16" spans="1:7" ht="15">
      <c r="A16" s="24" t="s">
        <v>46</v>
      </c>
      <c r="B16" s="23"/>
      <c r="C16" s="21">
        <v>63000</v>
      </c>
      <c r="D16" s="11">
        <f t="shared" si="0"/>
        <v>63000</v>
      </c>
      <c r="E16" s="15"/>
      <c r="F16" s="21"/>
      <c r="G16" s="11">
        <f t="shared" si="1"/>
        <v>63000</v>
      </c>
    </row>
    <row r="17" spans="1:7" ht="15">
      <c r="A17" s="24">
        <v>225</v>
      </c>
      <c r="B17" s="23"/>
      <c r="C17" s="21">
        <v>79320</v>
      </c>
      <c r="D17" s="11">
        <f t="shared" si="0"/>
        <v>79320</v>
      </c>
      <c r="E17" s="15"/>
      <c r="F17" s="21"/>
      <c r="G17" s="11">
        <f t="shared" si="1"/>
        <v>79320</v>
      </c>
    </row>
    <row r="18" spans="1:7" ht="15">
      <c r="A18" s="24">
        <v>226</v>
      </c>
      <c r="B18" s="23"/>
      <c r="C18" s="21">
        <v>286028</v>
      </c>
      <c r="D18" s="11">
        <f t="shared" si="0"/>
        <v>286028</v>
      </c>
      <c r="E18" s="15"/>
      <c r="F18" s="21"/>
      <c r="G18" s="11">
        <f t="shared" si="1"/>
        <v>286028</v>
      </c>
    </row>
    <row r="19" spans="1:7" ht="15">
      <c r="A19" s="24" t="s">
        <v>18</v>
      </c>
      <c r="B19" s="23">
        <v>0</v>
      </c>
      <c r="C19" s="21"/>
      <c r="D19" s="11">
        <f t="shared" si="0"/>
        <v>0</v>
      </c>
      <c r="E19" s="15"/>
      <c r="F19" s="21">
        <v>101670</v>
      </c>
      <c r="G19" s="11">
        <f t="shared" si="1"/>
        <v>101670</v>
      </c>
    </row>
    <row r="20" spans="1:7" ht="15">
      <c r="A20" s="24" t="s">
        <v>19</v>
      </c>
      <c r="B20" s="23"/>
      <c r="C20" s="21">
        <v>0</v>
      </c>
      <c r="D20" s="11">
        <f t="shared" si="0"/>
        <v>0</v>
      </c>
      <c r="E20" s="15"/>
      <c r="F20" s="21"/>
      <c r="G20" s="11">
        <f t="shared" si="1"/>
        <v>0</v>
      </c>
    </row>
    <row r="21" spans="1:7" ht="15" hidden="1">
      <c r="A21" s="24">
        <v>290</v>
      </c>
      <c r="B21" s="23"/>
      <c r="C21" s="21"/>
      <c r="D21" s="11">
        <f t="shared" si="0"/>
        <v>0</v>
      </c>
      <c r="E21" s="15"/>
      <c r="F21" s="21"/>
      <c r="G21" s="11">
        <f t="shared" si="1"/>
        <v>0</v>
      </c>
    </row>
    <row r="22" spans="1:7" ht="15">
      <c r="A22" s="24">
        <v>310</v>
      </c>
      <c r="B22" s="23"/>
      <c r="C22" s="21">
        <v>79533</v>
      </c>
      <c r="D22" s="11">
        <f t="shared" si="0"/>
        <v>79533</v>
      </c>
      <c r="E22" s="15"/>
      <c r="F22" s="21"/>
      <c r="G22" s="11">
        <f t="shared" si="1"/>
        <v>79533</v>
      </c>
    </row>
    <row r="23" spans="1:7" ht="15">
      <c r="A23" s="24">
        <v>340</v>
      </c>
      <c r="B23" s="23">
        <v>0</v>
      </c>
      <c r="C23" s="21">
        <v>51600</v>
      </c>
      <c r="D23" s="11">
        <f t="shared" si="0"/>
        <v>51600</v>
      </c>
      <c r="E23" s="15"/>
      <c r="F23" s="21"/>
      <c r="G23" s="11">
        <f t="shared" si="1"/>
        <v>51600</v>
      </c>
    </row>
    <row r="24" spans="1:7" ht="15" hidden="1">
      <c r="A24" s="25"/>
      <c r="B24" s="23"/>
      <c r="C24" s="21"/>
      <c r="D24" s="11">
        <f t="shared" si="0"/>
        <v>0</v>
      </c>
      <c r="E24" s="15"/>
      <c r="F24" s="21"/>
      <c r="G24" s="11">
        <f t="shared" si="1"/>
        <v>0</v>
      </c>
    </row>
    <row r="25" spans="1:7" ht="12.75" hidden="1" customHeight="1">
      <c r="A25" s="26" t="s">
        <v>20</v>
      </c>
      <c r="B25" s="23"/>
      <c r="C25" s="21"/>
      <c r="D25" s="11">
        <f t="shared" si="0"/>
        <v>0</v>
      </c>
      <c r="E25" s="15"/>
      <c r="F25" s="21"/>
      <c r="G25" s="11">
        <f t="shared" si="1"/>
        <v>0</v>
      </c>
    </row>
    <row r="26" spans="1:7" ht="12.75" hidden="1" customHeight="1">
      <c r="A26" s="26" t="s">
        <v>21</v>
      </c>
      <c r="B26" s="23"/>
      <c r="C26" s="21"/>
      <c r="D26" s="11">
        <f t="shared" si="0"/>
        <v>0</v>
      </c>
      <c r="E26" s="15"/>
      <c r="F26" s="21"/>
      <c r="G26" s="11">
        <f t="shared" si="1"/>
        <v>0</v>
      </c>
    </row>
    <row r="27" spans="1:7" ht="25.5" customHeight="1">
      <c r="A27" s="27" t="s">
        <v>22</v>
      </c>
      <c r="B27" s="23">
        <f>SUM(B8:B26)</f>
        <v>6967199</v>
      </c>
      <c r="C27" s="21">
        <f>SUM(C8:C26)</f>
        <v>1003029.1</v>
      </c>
      <c r="D27" s="11">
        <f t="shared" si="0"/>
        <v>7970228.0999999996</v>
      </c>
      <c r="E27" s="15">
        <f>SUM(E8:E26)</f>
        <v>0</v>
      </c>
      <c r="F27" s="21">
        <f>F8+F9+F10+F11+F14+F15+F16+F18+F19+F20+F21+F23+F25+F26+F22</f>
        <v>307230.90000000002</v>
      </c>
      <c r="G27" s="11">
        <f t="shared" si="1"/>
        <v>8277459</v>
      </c>
    </row>
    <row r="28" spans="1:7">
      <c r="B28" s="28"/>
      <c r="C28" s="28"/>
      <c r="D28" s="28"/>
      <c r="E28" s="28"/>
      <c r="F28" s="28"/>
      <c r="G28" s="29"/>
    </row>
    <row r="29" spans="1:7">
      <c r="B29" s="28"/>
      <c r="C29" s="28"/>
      <c r="D29" s="28"/>
      <c r="E29" s="28"/>
      <c r="F29" s="28"/>
      <c r="G29" s="30"/>
    </row>
  </sheetData>
  <mergeCells count="8">
    <mergeCell ref="A1:G1"/>
    <mergeCell ref="A4:A5"/>
    <mergeCell ref="B4:B5"/>
    <mergeCell ref="C4:C5"/>
    <mergeCell ref="D4:D5"/>
    <mergeCell ref="E4:E5"/>
    <mergeCell ref="F4:F5"/>
    <mergeCell ref="G4:G5"/>
  </mergeCells>
  <phoneticPr fontId="3" type="noConversion"/>
  <hyperlinks>
    <hyperlink ref="G4" r:id="rId1" location="sub_1002%23sub_1002"/>
  </hyperlinks>
  <pageMargins left="1.5" right="0.59027777777777779" top="0.50972222222222219" bottom="0.15972222222222221" header="0.51180555555555551" footer="0.51180555555555551"/>
  <pageSetup paperSize="9" scale="90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C10" sqref="C10"/>
    </sheetView>
  </sheetViews>
  <sheetFormatPr defaultRowHeight="12.75"/>
  <cols>
    <col min="1" max="1" width="27.7109375" customWidth="1"/>
    <col min="2" max="2" width="5.7109375" customWidth="1"/>
    <col min="3" max="3" width="7" customWidth="1"/>
    <col min="4" max="4" width="10.140625" customWidth="1"/>
    <col min="5" max="5" width="14" customWidth="1"/>
    <col min="6" max="6" width="14.42578125" customWidth="1"/>
    <col min="7" max="7" width="14.7109375" customWidth="1"/>
    <col min="8" max="8" width="10.42578125" customWidth="1"/>
    <col min="9" max="9" width="12" customWidth="1"/>
    <col min="10" max="10" width="10.85546875" customWidth="1"/>
    <col min="11" max="11" width="14.7109375" customWidth="1"/>
  </cols>
  <sheetData>
    <row r="1" spans="1:11" ht="15">
      <c r="A1" s="31" t="s">
        <v>23</v>
      </c>
      <c r="B1" s="31"/>
      <c r="C1" s="31"/>
      <c r="D1" s="31"/>
    </row>
    <row r="2" spans="1:11" ht="51.75" customHeight="1">
      <c r="A2" s="68" t="s">
        <v>24</v>
      </c>
      <c r="B2" s="68"/>
      <c r="C2" s="68"/>
      <c r="D2" s="68"/>
      <c r="E2" s="68"/>
      <c r="F2" s="68"/>
      <c r="G2" s="68"/>
      <c r="H2" s="68"/>
      <c r="I2" s="68"/>
      <c r="J2" s="68"/>
    </row>
    <row r="3" spans="1:11" ht="16.5">
      <c r="A3" s="1" t="s">
        <v>25</v>
      </c>
      <c r="B3" s="1"/>
      <c r="C3" s="1"/>
      <c r="D3" s="71" t="s">
        <v>48</v>
      </c>
      <c r="E3" s="71"/>
      <c r="F3" s="1"/>
      <c r="G3" s="1"/>
      <c r="H3" s="1"/>
      <c r="I3" s="1"/>
      <c r="J3" s="1"/>
    </row>
    <row r="4" spans="1:11" ht="15">
      <c r="A4" s="2"/>
      <c r="B4" s="2"/>
      <c r="C4" s="2"/>
      <c r="D4" s="2"/>
      <c r="E4" s="3"/>
      <c r="F4" s="3"/>
    </row>
    <row r="5" spans="1:11" ht="84" customHeight="1">
      <c r="A5" s="72" t="s">
        <v>1</v>
      </c>
      <c r="B5" s="72" t="s">
        <v>26</v>
      </c>
      <c r="C5" s="72" t="s">
        <v>5</v>
      </c>
      <c r="D5" s="72" t="s">
        <v>2</v>
      </c>
      <c r="E5" s="72"/>
      <c r="F5" s="72" t="s">
        <v>3</v>
      </c>
      <c r="G5" s="72"/>
      <c r="H5" s="72" t="s">
        <v>27</v>
      </c>
      <c r="I5" s="72"/>
      <c r="J5" s="32" t="s">
        <v>6</v>
      </c>
      <c r="K5" s="33" t="s">
        <v>28</v>
      </c>
    </row>
    <row r="6" spans="1:11" ht="40.5" customHeight="1">
      <c r="A6" s="72"/>
      <c r="B6" s="72"/>
      <c r="C6" s="72"/>
      <c r="D6" s="32" t="s">
        <v>29</v>
      </c>
      <c r="E6" s="34" t="s">
        <v>30</v>
      </c>
      <c r="F6" s="32" t="s">
        <v>29</v>
      </c>
      <c r="G6" s="34" t="s">
        <v>30</v>
      </c>
      <c r="H6" s="32" t="s">
        <v>29</v>
      </c>
      <c r="I6" s="34" t="s">
        <v>30</v>
      </c>
      <c r="J6" s="32" t="s">
        <v>30</v>
      </c>
      <c r="K6" s="34" t="s">
        <v>30</v>
      </c>
    </row>
    <row r="7" spans="1:11" ht="25.5" hidden="1">
      <c r="A7" s="35"/>
      <c r="B7" s="35"/>
      <c r="C7" s="35"/>
      <c r="D7" s="35"/>
      <c r="E7" s="36" t="s">
        <v>31</v>
      </c>
      <c r="F7" s="36"/>
      <c r="G7" s="36" t="s">
        <v>31</v>
      </c>
      <c r="H7" s="36" t="s">
        <v>31</v>
      </c>
      <c r="I7" s="36"/>
      <c r="J7" s="36" t="s">
        <v>32</v>
      </c>
      <c r="K7" s="36" t="s">
        <v>10</v>
      </c>
    </row>
    <row r="8" spans="1:11">
      <c r="A8" s="37">
        <v>1</v>
      </c>
      <c r="B8" s="37"/>
      <c r="C8" s="37"/>
      <c r="D8" s="37"/>
      <c r="E8" s="37">
        <v>2</v>
      </c>
      <c r="F8" s="37"/>
      <c r="G8" s="37">
        <v>3</v>
      </c>
      <c r="H8" s="37">
        <v>4</v>
      </c>
      <c r="I8" s="37"/>
      <c r="J8" s="37">
        <v>6</v>
      </c>
      <c r="K8" s="37">
        <v>5</v>
      </c>
    </row>
    <row r="9" spans="1:11" ht="74.25" customHeight="1">
      <c r="A9" s="38" t="s">
        <v>33</v>
      </c>
      <c r="B9" s="39">
        <v>1</v>
      </c>
      <c r="C9" s="40">
        <v>96</v>
      </c>
      <c r="D9" s="41">
        <f>E9/C9</f>
        <v>72.574989583333334</v>
      </c>
      <c r="E9" s="42">
        <f ca="1">'Расходы на 2020'!B27/1000</f>
        <v>6967.1989999999996</v>
      </c>
      <c r="F9" s="43">
        <f ca="1">G9/C9</f>
        <v>10.448219791666666</v>
      </c>
      <c r="G9" s="42">
        <f ca="1">'Расходы на 2020'!C27/1000</f>
        <v>1003.0291</v>
      </c>
      <c r="H9" s="44">
        <f ca="1">I9/C9</f>
        <v>83.023209374999993</v>
      </c>
      <c r="I9" s="45">
        <f ca="1">G9+E9</f>
        <v>7970.2280999999994</v>
      </c>
      <c r="J9" s="42">
        <f ca="1">'Расходы на 2020'!F27/1000</f>
        <v>307.23090000000002</v>
      </c>
      <c r="K9" s="46">
        <f>I9+J9</f>
        <v>8277.4589999999989</v>
      </c>
    </row>
    <row r="10" spans="1:11" ht="27.75" customHeight="1">
      <c r="A10" s="47" t="s">
        <v>34</v>
      </c>
      <c r="B10" s="48">
        <v>1</v>
      </c>
      <c r="C10" s="48">
        <f>C9</f>
        <v>96</v>
      </c>
      <c r="D10" s="49">
        <f t="shared" ref="D10:J10" si="0">SUM(D9)</f>
        <v>72.574989583333334</v>
      </c>
      <c r="E10" s="49">
        <f t="shared" si="0"/>
        <v>6967.1989999999996</v>
      </c>
      <c r="F10" s="49">
        <f t="shared" si="0"/>
        <v>10.448219791666666</v>
      </c>
      <c r="G10" s="49">
        <f t="shared" si="0"/>
        <v>1003.0291</v>
      </c>
      <c r="H10" s="49">
        <f t="shared" si="0"/>
        <v>83.023209374999993</v>
      </c>
      <c r="I10" s="49">
        <f t="shared" si="0"/>
        <v>7970.2280999999994</v>
      </c>
      <c r="J10" s="49">
        <f t="shared" si="0"/>
        <v>307.23090000000002</v>
      </c>
      <c r="K10" s="45">
        <f>SUM(K9)</f>
        <v>8277.4589999999989</v>
      </c>
    </row>
    <row r="11" spans="1:11">
      <c r="E11" s="28"/>
      <c r="F11" s="28"/>
      <c r="G11" s="28"/>
      <c r="H11" s="28"/>
      <c r="I11" s="28"/>
      <c r="J11" s="28"/>
    </row>
    <row r="12" spans="1:11">
      <c r="E12" s="28"/>
      <c r="F12" s="28"/>
      <c r="G12" s="28"/>
      <c r="H12" s="28"/>
      <c r="I12" s="28"/>
      <c r="J12" s="28"/>
    </row>
    <row r="14" spans="1:11">
      <c r="F14" s="50"/>
    </row>
  </sheetData>
  <mergeCells count="8">
    <mergeCell ref="A2:J2"/>
    <mergeCell ref="D3:E3"/>
    <mergeCell ref="A5:A6"/>
    <mergeCell ref="B5:B6"/>
    <mergeCell ref="C5:C6"/>
    <mergeCell ref="D5:E5"/>
    <mergeCell ref="F5:G5"/>
    <mergeCell ref="H5:I5"/>
  </mergeCells>
  <phoneticPr fontId="3" type="noConversion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9"/>
  <sheetViews>
    <sheetView topLeftCell="A8" workbookViewId="0">
      <selection activeCell="B11" sqref="B11"/>
    </sheetView>
  </sheetViews>
  <sheetFormatPr defaultRowHeight="12.75"/>
  <cols>
    <col min="1" max="1" width="29.7109375" customWidth="1"/>
    <col min="2" max="2" width="15.7109375" customWidth="1"/>
    <col min="3" max="3" width="18.28515625" customWidth="1"/>
    <col min="4" max="4" width="16.7109375" customWidth="1"/>
    <col min="5" max="6" width="16.140625" customWidth="1"/>
    <col min="7" max="7" width="18.28515625" customWidth="1"/>
  </cols>
  <sheetData>
    <row r="2" spans="1:7">
      <c r="A2" s="51" t="s">
        <v>35</v>
      </c>
      <c r="B2" s="52"/>
      <c r="C2" s="52"/>
    </row>
    <row r="3" spans="1:7" ht="41.25" customHeight="1">
      <c r="A3" s="52" t="s">
        <v>44</v>
      </c>
      <c r="B3" s="53"/>
      <c r="C3" s="53"/>
    </row>
    <row r="4" spans="1:7">
      <c r="A4" s="52" t="s">
        <v>36</v>
      </c>
      <c r="B4" s="53"/>
      <c r="C4" s="53"/>
    </row>
    <row r="5" spans="1:7">
      <c r="A5" s="54" t="s">
        <v>37</v>
      </c>
      <c r="B5" s="55" t="s">
        <v>45</v>
      </c>
      <c r="C5" s="53"/>
    </row>
    <row r="6" spans="1:7" ht="12.75" customHeight="1">
      <c r="A6" s="52" t="s">
        <v>38</v>
      </c>
      <c r="B6" s="74" t="s">
        <v>39</v>
      </c>
      <c r="C6" s="74"/>
    </row>
    <row r="7" spans="1:7">
      <c r="A7" s="52"/>
      <c r="B7" s="53"/>
      <c r="C7" s="53"/>
    </row>
    <row r="8" spans="1:7" ht="45" customHeight="1">
      <c r="B8" s="75" t="s">
        <v>49</v>
      </c>
      <c r="C8" s="75"/>
      <c r="D8" s="75"/>
      <c r="E8" s="75"/>
      <c r="F8" s="75"/>
    </row>
    <row r="9" spans="1:7" ht="12.75" customHeight="1">
      <c r="B9" s="75"/>
      <c r="C9" s="75"/>
      <c r="D9" s="75"/>
      <c r="E9" s="75"/>
      <c r="F9" s="75"/>
    </row>
    <row r="10" spans="1:7" ht="17.25" customHeight="1">
      <c r="B10" s="75"/>
      <c r="C10" s="75"/>
      <c r="D10" s="75"/>
      <c r="E10" s="75"/>
      <c r="F10" s="75"/>
    </row>
    <row r="11" spans="1:7">
      <c r="C11" s="56"/>
      <c r="D11" s="57"/>
      <c r="E11" s="56"/>
      <c r="F11" s="56"/>
    </row>
    <row r="13" spans="1:7" ht="105.75" customHeight="1">
      <c r="A13" s="76" t="s">
        <v>1</v>
      </c>
      <c r="B13" s="76" t="s">
        <v>2</v>
      </c>
      <c r="C13" s="76" t="s">
        <v>3</v>
      </c>
      <c r="D13" s="58" t="s">
        <v>40</v>
      </c>
      <c r="E13" s="76" t="s">
        <v>5</v>
      </c>
      <c r="F13" s="76" t="s">
        <v>6</v>
      </c>
      <c r="G13" s="70" t="s">
        <v>7</v>
      </c>
    </row>
    <row r="14" spans="1:7">
      <c r="A14" s="76"/>
      <c r="B14" s="76"/>
      <c r="C14" s="76"/>
      <c r="D14" s="59" t="s">
        <v>41</v>
      </c>
      <c r="E14" s="76"/>
      <c r="F14" s="76"/>
      <c r="G14" s="70"/>
    </row>
    <row r="15" spans="1:7">
      <c r="A15" s="60"/>
      <c r="B15" s="61" t="s">
        <v>31</v>
      </c>
      <c r="C15" s="61" t="s">
        <v>31</v>
      </c>
      <c r="D15" s="61" t="s">
        <v>31</v>
      </c>
      <c r="E15" s="61" t="s">
        <v>10</v>
      </c>
      <c r="F15" s="61" t="s">
        <v>32</v>
      </c>
      <c r="G15" s="61" t="s">
        <v>32</v>
      </c>
    </row>
    <row r="16" spans="1:7">
      <c r="A16" s="62">
        <v>1</v>
      </c>
      <c r="B16" s="63">
        <v>2</v>
      </c>
      <c r="C16" s="63">
        <v>3</v>
      </c>
      <c r="D16" s="63">
        <v>4</v>
      </c>
      <c r="E16" s="63">
        <v>5</v>
      </c>
      <c r="F16" s="63">
        <v>6</v>
      </c>
      <c r="G16" s="63">
        <v>7</v>
      </c>
    </row>
    <row r="17" spans="1:9" ht="57.75" customHeight="1">
      <c r="A17" s="38" t="s">
        <v>33</v>
      </c>
      <c r="B17" s="64">
        <f ca="1">'Расчет 2020 по доле'!D9</f>
        <v>72.574989583333334</v>
      </c>
      <c r="C17" s="64">
        <f ca="1">'Расчет 2020 по доле'!F9</f>
        <v>10.448219791666666</v>
      </c>
      <c r="D17" s="64">
        <f ca="1">SUM(B17:C17)</f>
        <v>83.023209374999993</v>
      </c>
      <c r="E17" s="64">
        <f ca="1">'Расчет 2020 по доле'!C9</f>
        <v>96</v>
      </c>
      <c r="F17" s="64">
        <f ca="1">'Расчет 2020 по доле'!J9</f>
        <v>307.23090000000002</v>
      </c>
      <c r="G17" s="64">
        <f>(E17*D17)+F17</f>
        <v>8277.4589999999989</v>
      </c>
      <c r="H17" s="65"/>
      <c r="I17" s="66"/>
    </row>
    <row r="18" spans="1:9" ht="24" customHeight="1">
      <c r="A18" s="67" t="s">
        <v>42</v>
      </c>
      <c r="B18" s="64">
        <f t="shared" ref="B18:G18" si="0">SUM(B17:B17)</f>
        <v>72.574989583333334</v>
      </c>
      <c r="C18" s="64">
        <f t="shared" si="0"/>
        <v>10.448219791666666</v>
      </c>
      <c r="D18" s="64">
        <f t="shared" si="0"/>
        <v>83.023209374999993</v>
      </c>
      <c r="E18" s="64">
        <f t="shared" si="0"/>
        <v>96</v>
      </c>
      <c r="F18" s="64">
        <f t="shared" si="0"/>
        <v>307.23090000000002</v>
      </c>
      <c r="G18" s="64">
        <f t="shared" si="0"/>
        <v>8277.4589999999989</v>
      </c>
    </row>
    <row r="19" spans="1:9">
      <c r="A19" s="73"/>
      <c r="B19" s="73"/>
      <c r="C19" s="73"/>
      <c r="D19" s="73"/>
      <c r="E19" s="73"/>
      <c r="F19" s="73"/>
      <c r="G19" s="73"/>
    </row>
  </sheetData>
  <mergeCells count="9">
    <mergeCell ref="G13:G14"/>
    <mergeCell ref="A19:G19"/>
    <mergeCell ref="B6:C6"/>
    <mergeCell ref="B8:F10"/>
    <mergeCell ref="A13:A14"/>
    <mergeCell ref="B13:B14"/>
    <mergeCell ref="C13:C14"/>
    <mergeCell ref="E13:E14"/>
    <mergeCell ref="F13:F14"/>
  </mergeCells>
  <phoneticPr fontId="3" type="noConversion"/>
  <hyperlinks>
    <hyperlink ref="G13" r:id="rId1" location="sub_1002%23sub_1002"/>
    <hyperlink ref="D14" r:id="rId2" location="sub_1001%23sub_1001"/>
  </hyperlinks>
  <pageMargins left="0.45" right="0.1701388888888889" top="0.47013888888888888" bottom="0.15972222222222221" header="0.51180555555555551" footer="0.51180555555555551"/>
  <pageSetup paperSize="9" firstPageNumber="0" orientation="landscape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Расходы на 2020</vt:lpstr>
      <vt:lpstr>Расчет 2020 по доле</vt:lpstr>
      <vt:lpstr>Лист1</vt:lpstr>
      <vt:lpstr>sub_2000_2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</dc:creator>
  <cp:lastModifiedBy>User</cp:lastModifiedBy>
  <cp:lastPrinted>2021-05-07T07:48:23Z</cp:lastPrinted>
  <dcterms:created xsi:type="dcterms:W3CDTF">2015-03-20T04:54:22Z</dcterms:created>
  <dcterms:modified xsi:type="dcterms:W3CDTF">2022-08-22T14:42:59Z</dcterms:modified>
</cp:coreProperties>
</file>