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390" windowHeight="8190" activeTab="1"/>
  </bookViews>
  <sheets>
    <sheet name="Расходы на 2020" sheetId="1" r:id="rId1"/>
    <sheet name="Расчет 2020 по доле" sheetId="2" r:id="rId2"/>
    <sheet name="Лист1" sheetId="3" r:id="rId3"/>
  </sheets>
  <definedNames>
    <definedName name="sub_2000_1">'Расходы на 2020'!#REF!</definedName>
    <definedName name="sub_2000_2">'Расчет 2020 по доле'!$A$1</definedName>
    <definedName name="sub_2001_1">'Расходы на 2020'!#REF!</definedName>
    <definedName name="sub_2001_2">'Расчет 2020 по доле'!#REF!</definedName>
  </definedNames>
  <calcPr calcId="114210"/>
</workbook>
</file>

<file path=xl/calcChain.xml><?xml version="1.0" encoding="utf-8"?>
<calcChain xmlns="http://schemas.openxmlformats.org/spreadsheetml/2006/main">
  <c r="C29" i="1"/>
  <c r="G10" i="2"/>
  <c r="F10"/>
  <c r="B29" i="1"/>
  <c r="E10" i="2"/>
  <c r="E18" i="3"/>
  <c r="F29" i="1"/>
  <c r="J10" i="2"/>
  <c r="F18" i="3"/>
  <c r="F20"/>
  <c r="G9" i="2"/>
  <c r="F9"/>
  <c r="C17" i="3"/>
  <c r="E9" i="2"/>
  <c r="D9"/>
  <c r="B17" i="3"/>
  <c r="E17"/>
  <c r="D20" i="1"/>
  <c r="G20"/>
  <c r="E19" i="3"/>
  <c r="E20"/>
  <c r="G11" i="2"/>
  <c r="F11"/>
  <c r="C19" i="3"/>
  <c r="D19"/>
  <c r="G19"/>
  <c r="D9" i="1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1"/>
  <c r="G21"/>
  <c r="D22"/>
  <c r="G22"/>
  <c r="D23"/>
  <c r="G23"/>
  <c r="D24"/>
  <c r="G24"/>
  <c r="D25"/>
  <c r="G25"/>
  <c r="D26"/>
  <c r="G26"/>
  <c r="D27"/>
  <c r="G27"/>
  <c r="D28"/>
  <c r="G28"/>
  <c r="E29"/>
  <c r="D33"/>
  <c r="G33"/>
  <c r="G34"/>
  <c r="C34"/>
  <c r="D37"/>
  <c r="G37"/>
  <c r="G39"/>
  <c r="D38"/>
  <c r="G38"/>
  <c r="B39"/>
  <c r="C39"/>
  <c r="E42"/>
  <c r="C12" i="2"/>
  <c r="D34" i="1"/>
  <c r="I11" i="2"/>
  <c r="H11"/>
  <c r="I9"/>
  <c r="K9"/>
  <c r="H9"/>
  <c r="K11"/>
  <c r="D10"/>
  <c r="E12"/>
  <c r="B42" i="1"/>
  <c r="F42"/>
  <c r="C42"/>
  <c r="D42"/>
  <c r="D29"/>
  <c r="G29"/>
  <c r="J12" i="2"/>
  <c r="F12"/>
  <c r="C18" i="3"/>
  <c r="C20"/>
  <c r="G12" i="2"/>
  <c r="I10"/>
  <c r="D12"/>
  <c r="B18" i="3"/>
  <c r="B20"/>
  <c r="D17"/>
  <c r="D39" i="1"/>
  <c r="G42"/>
  <c r="D18" i="3"/>
  <c r="G18"/>
  <c r="I12" i="2"/>
  <c r="K10"/>
  <c r="K12"/>
  <c r="B9"/>
  <c r="H10"/>
  <c r="H12"/>
  <c r="G17" i="3"/>
  <c r="G20"/>
  <c r="B11" i="2"/>
  <c r="D20" i="3"/>
  <c r="B10" i="2"/>
</calcChain>
</file>

<file path=xl/sharedStrings.xml><?xml version="1.0" encoding="utf-8"?>
<sst xmlns="http://schemas.openxmlformats.org/spreadsheetml/2006/main" count="94" uniqueCount="60">
  <si>
    <t xml:space="preserve">Расчет объема нормативных затрат на оказание муниципальных услуг и нормативных затрат на содержание имущества МБОУ "Починокинельская средняя общеобразовательная школа" Комсомольского района Чувашской Республики </t>
  </si>
  <si>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</si>
  <si>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</si>
  <si>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</si>
  <si>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нормативные затраты на оказание муниципальной услуги * (1)</t>
  </si>
  <si>
    <t>Объем муниципальной услуги</t>
  </si>
  <si>
    <t>Затраты на содержание имущества</t>
  </si>
  <si>
    <t>Сумма финансового обеспечения выполнения муниципального задания*(2)</t>
  </si>
  <si>
    <t>руб.</t>
  </si>
  <si>
    <t xml:space="preserve"> руб.</t>
  </si>
  <si>
    <t>ед.</t>
  </si>
  <si>
    <t>Услуга №2</t>
  </si>
  <si>
    <t>211, 213- оплата основного  персонала</t>
  </si>
  <si>
    <t>211, 213 - оплата адмхозперсонала</t>
  </si>
  <si>
    <t>211, 213- оплата основного  персонала 4430000</t>
  </si>
  <si>
    <t>221-услуги связи</t>
  </si>
  <si>
    <t>222-транспортные услуги</t>
  </si>
  <si>
    <t>223 -электроэнергия (90и 10%)</t>
  </si>
  <si>
    <t>223-  газ (50и 50)</t>
  </si>
  <si>
    <t>290- налог на имущество</t>
  </si>
  <si>
    <t>290- стипендии учащимся</t>
  </si>
  <si>
    <t>290 0804 - мероприятия по РЦП</t>
  </si>
  <si>
    <t>340 0804- мероприятия по РЦП</t>
  </si>
  <si>
    <t>Итого</t>
  </si>
  <si>
    <t>Услуга №3</t>
  </si>
  <si>
    <t>340      Оздоровление детей</t>
  </si>
  <si>
    <t>лагерь</t>
  </si>
  <si>
    <t>Всего</t>
  </si>
  <si>
    <t>Услуга №1</t>
  </si>
  <si>
    <t>211, 213-  ГКПД</t>
  </si>
  <si>
    <t>340    Питание</t>
  </si>
  <si>
    <t>ИТОГО</t>
  </si>
  <si>
    <t xml:space="preserve">     </t>
  </si>
  <si>
    <t xml:space="preserve">Расчет объема нормативных затрат на оказание муниципальных услуг и нормативных затрат на содержание имущества    МБОУ "Починокинельская средняя общеобразовательная школа"  Комсомольского района Чувашской Республики </t>
  </si>
  <si>
    <t xml:space="preserve">                                                                                        на 2012 год </t>
  </si>
  <si>
    <t>Доля муниципальной услуги</t>
  </si>
  <si>
    <t xml:space="preserve">Итого нормативные затраты на оказание муниципальной услуги </t>
  </si>
  <si>
    <t>Сумма финансового обеспечения выполнения муниципального задания</t>
  </si>
  <si>
    <t>за ед. услуги</t>
  </si>
  <si>
    <t>все затраты</t>
  </si>
  <si>
    <t>тыс. руб. за ед.</t>
  </si>
  <si>
    <t>тыс. руб.</t>
  </si>
  <si>
    <t>Услуга №1 Организация  предоставления общедоступного бесплатного дошкольного образования</t>
  </si>
  <si>
    <t>Услуга №2  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</t>
  </si>
  <si>
    <t>Услуга №3  Организация отдыха и занятости детей и подростков в каникулярное время, (в том числе в лагере с дневным пребыванием)</t>
  </si>
  <si>
    <t>Итого текущий финансовый год</t>
  </si>
  <si>
    <t>Утверждаю</t>
  </si>
  <si>
    <t>(должность)</t>
  </si>
  <si>
    <t>_______________</t>
  </si>
  <si>
    <t xml:space="preserve">            подпись                        </t>
  </si>
  <si>
    <t xml:space="preserve">расшифровка подписи  </t>
  </si>
  <si>
    <t>Итого нормативные затраты на оказание муниципальной</t>
  </si>
  <si>
    <t>услуги *(1)</t>
  </si>
  <si>
    <t>Итого очередной финансовый год</t>
  </si>
  <si>
    <t xml:space="preserve">212 - </t>
  </si>
  <si>
    <t>Врио начальника отдела образования</t>
  </si>
  <si>
    <t>В.П. Голыев</t>
  </si>
  <si>
    <t>223 (Асенизация, тко)</t>
  </si>
  <si>
    <t>на  2022 год</t>
  </si>
  <si>
    <t>Исходные данные и результаты расчетов объема нормативных затрат на оказание муниципальных услуг и нормативных затрат на содержание имущества МБОУ "Починокинельская средняя общеобразовательная школа"  Комсомольского района Чувашской Республики                                                         на  2022 год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</si>
</sst>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_-* #,##0_р_._-;\-* #,##0_р_._-;_-* \-_р_._-;_-@_-"/>
    <numFmt numFmtId="166" formatCode="_-* #,##0.00_р_._-;\-* #,##0.00_р_._-;_-* \-??_р_._-;_-@_-"/>
    <numFmt numFmtId="167" formatCode="0.0"/>
    <numFmt numFmtId="168" formatCode="#,##0_р_."/>
    <numFmt numFmtId="169" formatCode="#,##0.00_р_."/>
  </numFmts>
  <fonts count="37"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8"/>
      <name val="Arial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8"/>
      <color indexed="12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8"/>
      <color indexed="12"/>
      <name val="Arial Cyr"/>
      <family val="2"/>
      <charset val="204"/>
    </font>
    <font>
      <u/>
      <sz val="8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57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Courier New"/>
      <family val="3"/>
      <charset val="204"/>
    </font>
    <font>
      <b/>
      <sz val="11"/>
      <name val="Times New Roman"/>
      <family val="1"/>
      <charset val="204"/>
    </font>
    <font>
      <u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TimesET"/>
      <charset val="204"/>
    </font>
    <font>
      <sz val="11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8"/>
      <name val="Arial"/>
      <family val="2"/>
      <charset val="204"/>
    </font>
    <font>
      <sz val="8"/>
      <color indexed="18"/>
      <name val="Arial"/>
      <family val="2"/>
      <charset val="204"/>
    </font>
    <font>
      <b/>
      <sz val="9"/>
      <color indexed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6"/>
      </left>
      <right style="medium">
        <color indexed="8"/>
      </right>
      <top style="medium">
        <color indexed="8"/>
      </top>
      <bottom/>
      <diagonal/>
    </border>
    <border>
      <left style="thin">
        <color indexed="26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6"/>
      </top>
      <bottom style="medium">
        <color indexed="8"/>
      </bottom>
      <diagonal/>
    </border>
    <border>
      <left style="thin">
        <color indexed="26"/>
      </left>
      <right style="medium">
        <color indexed="8"/>
      </right>
      <top style="thin">
        <color indexed="26"/>
      </top>
      <bottom style="medium">
        <color indexed="8"/>
      </bottom>
      <diagonal/>
    </border>
    <border>
      <left style="thin">
        <color indexed="26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 applyProtection="1">
      <alignment horizontal="left" vertical="center" wrapText="1"/>
    </xf>
    <xf numFmtId="164" fontId="17" fillId="0" borderId="4" xfId="1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164" fontId="8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21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23" fillId="0" borderId="4" xfId="1" applyNumberFormat="1" applyFont="1" applyFill="1" applyBorder="1" applyAlignment="1" applyProtection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wrapText="1"/>
    </xf>
    <xf numFmtId="1" fontId="12" fillId="0" borderId="4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167" fontId="27" fillId="0" borderId="4" xfId="0" applyNumberFormat="1" applyFont="1" applyBorder="1" applyAlignment="1">
      <alignment horizontal="center" vertical="center" wrapText="1"/>
    </xf>
    <xf numFmtId="168" fontId="0" fillId="0" borderId="0" xfId="0" applyNumberFormat="1"/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0" fillId="0" borderId="6" xfId="0" applyFont="1" applyBorder="1" applyAlignment="1">
      <alignment horizontal="center" vertical="top" wrapText="1"/>
    </xf>
    <xf numFmtId="0" fontId="5" fillId="0" borderId="7" xfId="1" applyNumberFormat="1" applyFont="1" applyFill="1" applyBorder="1" applyAlignment="1" applyProtection="1">
      <alignment horizontal="center" vertical="top" wrapText="1"/>
    </xf>
    <xf numFmtId="0" fontId="34" fillId="0" borderId="8" xfId="0" applyFont="1" applyBorder="1" applyAlignment="1">
      <alignment horizontal="justify" vertical="top" wrapText="1"/>
    </xf>
    <xf numFmtId="0" fontId="30" fillId="0" borderId="9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2" fontId="36" fillId="0" borderId="9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1" fontId="36" fillId="0" borderId="4" xfId="0" applyNumberFormat="1" applyFont="1" applyBorder="1" applyAlignment="1">
      <alignment horizontal="center" vertical="center" wrapText="1"/>
    </xf>
    <xf numFmtId="169" fontId="36" fillId="0" borderId="9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169" fontId="30" fillId="0" borderId="8" xfId="0" applyNumberFormat="1" applyFont="1" applyBorder="1" applyAlignment="1">
      <alignment horizontal="left" vertical="top" wrapText="1"/>
    </xf>
    <xf numFmtId="169" fontId="34" fillId="0" borderId="9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20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4" fontId="17" fillId="0" borderId="4" xfId="1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5" fontId="0" fillId="0" borderId="4" xfId="0" applyNumberForma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left" vertical="center"/>
    </xf>
    <xf numFmtId="165" fontId="20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Fill="1" applyBorder="1"/>
    <xf numFmtId="166" fontId="20" fillId="0" borderId="4" xfId="0" applyNumberFormat="1" applyFont="1" applyFill="1" applyBorder="1"/>
    <xf numFmtId="0" fontId="20" fillId="0" borderId="4" xfId="0" applyFont="1" applyFill="1" applyBorder="1"/>
    <xf numFmtId="165" fontId="0" fillId="0" borderId="0" xfId="0" applyNumberFormat="1" applyFill="1" applyAlignment="1">
      <alignment horizontal="right"/>
    </xf>
    <xf numFmtId="4" fontId="20" fillId="0" borderId="4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1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justify" wrapText="1"/>
    </xf>
    <xf numFmtId="0" fontId="3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DOCUME~1/86D2~1/LOCALS~1/Temp/Rar$DI00.687/&#1058;&#1072;&#1073;&#1083;&#1080;&#1094;&#1072;.rt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gov.cap.ru/DOCUME~1/86D2~1/LOCALS~1/Temp/Rar$DI00.687/&#1058;&#1072;&#1073;&#1083;&#1080;&#1094;&#1072;.rtf" TargetMode="External"/><Relationship Id="rId1" Type="http://schemas.openxmlformats.org/officeDocument/2006/relationships/hyperlink" Target="http://gov.cap.ru/DOCUME~1/86D2~1/LOCALS~1/Temp/Rar$DI00.687/&#1058;&#1072;&#1073;&#1083;&#1080;&#1094;&#1072;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120" zoomScaleNormal="120" workbookViewId="0">
      <selection activeCell="B4" sqref="B4:B5"/>
    </sheetView>
  </sheetViews>
  <sheetFormatPr defaultRowHeight="12.75"/>
  <cols>
    <col min="1" max="1" width="30.85546875" customWidth="1"/>
    <col min="2" max="2" width="23" customWidth="1"/>
    <col min="3" max="3" width="17.85546875" customWidth="1"/>
    <col min="4" max="4" width="16.85546875" customWidth="1"/>
    <col min="5" max="5" width="0" hidden="1" customWidth="1"/>
    <col min="6" max="6" width="15.85546875" customWidth="1"/>
    <col min="7" max="7" width="15.7109375" customWidth="1"/>
    <col min="10" max="10" width="10.5703125" bestFit="1" customWidth="1"/>
    <col min="11" max="11" width="11.140625" bestFit="1" customWidth="1"/>
  </cols>
  <sheetData>
    <row r="1" spans="1:11" ht="51.75" customHeight="1">
      <c r="A1" s="96" t="s">
        <v>0</v>
      </c>
      <c r="B1" s="96"/>
      <c r="C1" s="96"/>
      <c r="D1" s="96"/>
      <c r="E1" s="96"/>
      <c r="F1" s="96"/>
      <c r="G1" s="96"/>
    </row>
    <row r="2" spans="1:11" ht="16.5">
      <c r="A2" s="1"/>
      <c r="B2" s="1"/>
      <c r="C2" s="1" t="s">
        <v>58</v>
      </c>
      <c r="D2" s="1"/>
      <c r="E2" s="1"/>
      <c r="F2" s="1"/>
      <c r="G2" s="1"/>
    </row>
    <row r="3" spans="1:11" ht="15">
      <c r="A3" s="2"/>
      <c r="B3" s="3"/>
    </row>
    <row r="4" spans="1:11" ht="87" customHeight="1">
      <c r="A4" s="97" t="s">
        <v>1</v>
      </c>
      <c r="B4" s="97" t="s">
        <v>2</v>
      </c>
      <c r="C4" s="97" t="s">
        <v>3</v>
      </c>
      <c r="D4" s="97" t="s">
        <v>4</v>
      </c>
      <c r="E4" s="97" t="s">
        <v>5</v>
      </c>
      <c r="F4" s="97" t="s">
        <v>6</v>
      </c>
      <c r="G4" s="98" t="s">
        <v>7</v>
      </c>
    </row>
    <row r="5" spans="1:11" ht="12.75" customHeight="1">
      <c r="A5" s="97"/>
      <c r="B5" s="97"/>
      <c r="C5" s="97"/>
      <c r="D5" s="97"/>
      <c r="E5" s="97"/>
      <c r="F5" s="97"/>
      <c r="G5" s="98"/>
      <c r="K5" s="25"/>
    </row>
    <row r="6" spans="1:11" ht="15">
      <c r="A6" s="4"/>
      <c r="B6" s="5" t="s">
        <v>8</v>
      </c>
      <c r="C6" s="5" t="s">
        <v>8</v>
      </c>
      <c r="D6" s="5" t="s">
        <v>9</v>
      </c>
      <c r="E6" s="5" t="s">
        <v>10</v>
      </c>
      <c r="F6" s="5" t="s">
        <v>9</v>
      </c>
      <c r="G6" s="5" t="s">
        <v>8</v>
      </c>
    </row>
    <row r="7" spans="1:1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15">
      <c r="A8" s="99" t="s">
        <v>11</v>
      </c>
      <c r="B8" s="99"/>
      <c r="C8" s="99"/>
      <c r="D8" s="99"/>
      <c r="E8" s="99"/>
      <c r="F8" s="99"/>
      <c r="G8" s="99"/>
    </row>
    <row r="9" spans="1:11" ht="27.75" customHeight="1">
      <c r="A9" s="72" t="s">
        <v>12</v>
      </c>
      <c r="B9" s="73">
        <v>7661171</v>
      </c>
      <c r="C9" s="8"/>
      <c r="D9" s="9">
        <f t="shared" ref="D9:D29" si="0">B9+C9</f>
        <v>7661171</v>
      </c>
      <c r="E9" s="10"/>
      <c r="F9" s="10">
        <v>0</v>
      </c>
      <c r="G9" s="9">
        <f>D9+F9</f>
        <v>7661171</v>
      </c>
    </row>
    <row r="10" spans="1:11" ht="15" hidden="1">
      <c r="A10" s="11" t="s">
        <v>13</v>
      </c>
      <c r="B10" s="74"/>
      <c r="C10" s="8"/>
      <c r="D10" s="9">
        <f t="shared" si="0"/>
        <v>0</v>
      </c>
      <c r="E10" s="12"/>
      <c r="F10" s="12">
        <v>0</v>
      </c>
      <c r="G10" s="9">
        <f t="shared" ref="G10:G29" si="1">D10+F10</f>
        <v>0</v>
      </c>
    </row>
    <row r="11" spans="1:11" ht="12.75" hidden="1" customHeight="1">
      <c r="A11" s="75" t="s">
        <v>14</v>
      </c>
      <c r="B11" s="76"/>
      <c r="C11" s="13"/>
      <c r="D11" s="9">
        <f t="shared" si="0"/>
        <v>0</v>
      </c>
      <c r="E11" s="12"/>
      <c r="F11" s="12"/>
      <c r="G11" s="9">
        <f t="shared" si="1"/>
        <v>0</v>
      </c>
    </row>
    <row r="12" spans="1:11" ht="15">
      <c r="A12" s="14" t="s">
        <v>54</v>
      </c>
      <c r="B12" s="15"/>
      <c r="C12" s="16"/>
      <c r="D12" s="9">
        <f t="shared" si="0"/>
        <v>0</v>
      </c>
      <c r="E12" s="12"/>
      <c r="F12" s="12"/>
      <c r="G12" s="9">
        <f t="shared" si="1"/>
        <v>0</v>
      </c>
      <c r="J12" s="69"/>
    </row>
    <row r="13" spans="1:11" ht="15">
      <c r="A13" s="14" t="s">
        <v>15</v>
      </c>
      <c r="B13" s="77"/>
      <c r="C13" s="16">
        <v>20000</v>
      </c>
      <c r="D13" s="9">
        <f t="shared" si="0"/>
        <v>20000</v>
      </c>
      <c r="E13" s="12"/>
      <c r="F13" s="12"/>
      <c r="G13" s="9">
        <f t="shared" si="1"/>
        <v>20000</v>
      </c>
    </row>
    <row r="14" spans="1:11" ht="15">
      <c r="A14" s="14" t="s">
        <v>16</v>
      </c>
      <c r="B14" s="15"/>
      <c r="C14" s="16">
        <v>0</v>
      </c>
      <c r="D14" s="9">
        <f t="shared" si="0"/>
        <v>0</v>
      </c>
      <c r="E14" s="12"/>
      <c r="F14" s="12"/>
      <c r="G14" s="9">
        <f t="shared" si="1"/>
        <v>0</v>
      </c>
      <c r="J14" s="69"/>
    </row>
    <row r="15" spans="1:11" ht="15">
      <c r="A15" s="78" t="s">
        <v>17</v>
      </c>
      <c r="B15" s="17"/>
      <c r="C15" s="16">
        <v>206329.5</v>
      </c>
      <c r="D15" s="9">
        <f t="shared" si="0"/>
        <v>206329.5</v>
      </c>
      <c r="E15" s="12"/>
      <c r="F15" s="16">
        <v>22925.5</v>
      </c>
      <c r="G15" s="9">
        <f t="shared" si="1"/>
        <v>229255</v>
      </c>
    </row>
    <row r="16" spans="1:11" ht="15">
      <c r="A16" s="79" t="s">
        <v>18</v>
      </c>
      <c r="B16" s="17"/>
      <c r="C16" s="16">
        <v>202641.5</v>
      </c>
      <c r="D16" s="9">
        <f t="shared" si="0"/>
        <v>202641.5</v>
      </c>
      <c r="E16" s="12"/>
      <c r="F16" s="16">
        <v>202641.5</v>
      </c>
      <c r="G16" s="9">
        <f t="shared" si="1"/>
        <v>405283</v>
      </c>
    </row>
    <row r="17" spans="1:7" ht="15">
      <c r="A17" s="79" t="s">
        <v>57</v>
      </c>
      <c r="B17" s="17"/>
      <c r="C17" s="16">
        <v>5000</v>
      </c>
      <c r="D17" s="9">
        <f t="shared" si="0"/>
        <v>5000</v>
      </c>
      <c r="E17" s="12"/>
      <c r="F17" s="16"/>
      <c r="G17" s="9">
        <f t="shared" si="1"/>
        <v>5000</v>
      </c>
    </row>
    <row r="18" spans="1:7" ht="15">
      <c r="A18" s="79">
        <v>225</v>
      </c>
      <c r="B18" s="17">
        <v>0</v>
      </c>
      <c r="C18" s="16">
        <v>79480</v>
      </c>
      <c r="D18" s="9">
        <f t="shared" si="0"/>
        <v>79480</v>
      </c>
      <c r="E18" s="12"/>
      <c r="F18" s="16"/>
      <c r="G18" s="9">
        <f t="shared" si="1"/>
        <v>79480</v>
      </c>
    </row>
    <row r="19" spans="1:7" ht="15">
      <c r="A19" s="79">
        <v>226</v>
      </c>
      <c r="B19" s="16">
        <v>0</v>
      </c>
      <c r="C19" s="16">
        <v>304250</v>
      </c>
      <c r="D19" s="9">
        <f t="shared" si="0"/>
        <v>304250</v>
      </c>
      <c r="E19" s="12"/>
      <c r="F19" s="16"/>
      <c r="G19" s="9">
        <f t="shared" si="1"/>
        <v>304250</v>
      </c>
    </row>
    <row r="20" spans="1:7" ht="15">
      <c r="A20" s="79">
        <v>227</v>
      </c>
      <c r="B20" s="16"/>
      <c r="C20" s="16">
        <v>4700</v>
      </c>
      <c r="D20" s="9">
        <f t="shared" si="0"/>
        <v>4700</v>
      </c>
      <c r="E20" s="12"/>
      <c r="F20" s="16"/>
      <c r="G20" s="9">
        <f t="shared" si="1"/>
        <v>4700</v>
      </c>
    </row>
    <row r="21" spans="1:7" ht="15">
      <c r="A21" s="79" t="s">
        <v>19</v>
      </c>
      <c r="B21" s="17"/>
      <c r="C21" s="16"/>
      <c r="D21" s="9">
        <f t="shared" si="0"/>
        <v>0</v>
      </c>
      <c r="E21" s="12"/>
      <c r="F21" s="16">
        <v>36700</v>
      </c>
      <c r="G21" s="9">
        <f t="shared" si="1"/>
        <v>36700</v>
      </c>
    </row>
    <row r="22" spans="1:7" ht="15">
      <c r="A22" s="79" t="s">
        <v>20</v>
      </c>
      <c r="B22" s="17"/>
      <c r="C22" s="16"/>
      <c r="D22" s="9">
        <f t="shared" si="0"/>
        <v>0</v>
      </c>
      <c r="E22" s="12"/>
      <c r="F22" s="16"/>
      <c r="G22" s="9">
        <f t="shared" si="1"/>
        <v>0</v>
      </c>
    </row>
    <row r="23" spans="1:7" ht="15">
      <c r="A23" s="79">
        <v>290</v>
      </c>
      <c r="B23" s="17"/>
      <c r="C23" s="16">
        <v>4000</v>
      </c>
      <c r="D23" s="9">
        <f t="shared" si="0"/>
        <v>4000</v>
      </c>
      <c r="E23" s="12"/>
      <c r="F23" s="16"/>
      <c r="G23" s="9">
        <f t="shared" si="1"/>
        <v>4000</v>
      </c>
    </row>
    <row r="24" spans="1:7" ht="15">
      <c r="A24" s="79">
        <v>310</v>
      </c>
      <c r="B24" s="17"/>
      <c r="C24" s="16">
        <v>6727</v>
      </c>
      <c r="D24" s="9">
        <f t="shared" si="0"/>
        <v>6727</v>
      </c>
      <c r="E24" s="12"/>
      <c r="F24" s="16"/>
      <c r="G24" s="9">
        <f t="shared" si="1"/>
        <v>6727</v>
      </c>
    </row>
    <row r="25" spans="1:7" ht="15">
      <c r="A25" s="79">
        <v>340</v>
      </c>
      <c r="B25" s="16"/>
      <c r="C25" s="16">
        <v>136309</v>
      </c>
      <c r="D25" s="9">
        <f t="shared" si="0"/>
        <v>136309</v>
      </c>
      <c r="E25" s="12"/>
      <c r="F25" s="16"/>
      <c r="G25" s="9">
        <f t="shared" si="1"/>
        <v>136309</v>
      </c>
    </row>
    <row r="26" spans="1:7" ht="15" hidden="1">
      <c r="A26" s="80"/>
      <c r="B26" s="17"/>
      <c r="C26" s="16"/>
      <c r="D26" s="9">
        <f t="shared" si="0"/>
        <v>0</v>
      </c>
      <c r="E26" s="12"/>
      <c r="F26" s="16"/>
      <c r="G26" s="9">
        <f t="shared" si="1"/>
        <v>0</v>
      </c>
    </row>
    <row r="27" spans="1:7" ht="12.75" hidden="1" customHeight="1">
      <c r="A27" s="81" t="s">
        <v>21</v>
      </c>
      <c r="B27" s="17"/>
      <c r="C27" s="16"/>
      <c r="D27" s="9">
        <f t="shared" si="0"/>
        <v>0</v>
      </c>
      <c r="E27" s="12"/>
      <c r="F27" s="16"/>
      <c r="G27" s="9">
        <f t="shared" si="1"/>
        <v>0</v>
      </c>
    </row>
    <row r="28" spans="1:7" ht="12.75" hidden="1" customHeight="1">
      <c r="A28" s="81" t="s">
        <v>22</v>
      </c>
      <c r="B28" s="17"/>
      <c r="C28" s="16"/>
      <c r="D28" s="9">
        <f t="shared" si="0"/>
        <v>0</v>
      </c>
      <c r="E28" s="12"/>
      <c r="F28" s="16"/>
      <c r="G28" s="9">
        <f t="shared" si="1"/>
        <v>0</v>
      </c>
    </row>
    <row r="29" spans="1:7" ht="25.5" customHeight="1">
      <c r="A29" s="82" t="s">
        <v>23</v>
      </c>
      <c r="B29" s="70">
        <f>SUM(B9:B28)</f>
        <v>7661171</v>
      </c>
      <c r="C29" s="71">
        <f>SUM(C9:C28)</f>
        <v>969437</v>
      </c>
      <c r="D29" s="9">
        <f t="shared" si="0"/>
        <v>8630608</v>
      </c>
      <c r="E29" s="22">
        <f>SUM(E9:E28)</f>
        <v>0</v>
      </c>
      <c r="F29" s="71">
        <f>F9+F10+F11+F12+F15+F16+F17+F19+F21+F22+F23+F25+F27+F28+F24</f>
        <v>262267</v>
      </c>
      <c r="G29" s="9">
        <f t="shared" si="1"/>
        <v>8892875</v>
      </c>
    </row>
    <row r="30" spans="1:7" ht="4.5" customHeight="1">
      <c r="A30" s="83"/>
      <c r="B30" s="84"/>
      <c r="C30" s="84"/>
      <c r="D30" s="84"/>
      <c r="E30" s="84"/>
      <c r="F30" s="84"/>
      <c r="G30" s="84"/>
    </row>
    <row r="31" spans="1:7" hidden="1">
      <c r="A31" s="83"/>
      <c r="B31" s="84"/>
      <c r="C31" s="84"/>
      <c r="D31" s="84"/>
      <c r="E31" s="84"/>
      <c r="F31" s="84"/>
      <c r="G31" s="85"/>
    </row>
    <row r="32" spans="1:7" ht="12" customHeight="1">
      <c r="A32" s="100" t="s">
        <v>24</v>
      </c>
      <c r="B32" s="100"/>
      <c r="C32" s="100"/>
      <c r="D32" s="100"/>
      <c r="E32" s="100"/>
      <c r="F32" s="100"/>
      <c r="G32" s="100"/>
    </row>
    <row r="33" spans="1:7" ht="15" customHeight="1">
      <c r="A33" s="19" t="s">
        <v>25</v>
      </c>
      <c r="B33" s="20" t="s">
        <v>26</v>
      </c>
      <c r="C33" s="86">
        <v>32445</v>
      </c>
      <c r="D33" s="21">
        <f>C33</f>
        <v>32445</v>
      </c>
      <c r="E33" s="20"/>
      <c r="F33" s="20"/>
      <c r="G33" s="22">
        <f>D33</f>
        <v>32445</v>
      </c>
    </row>
    <row r="34" spans="1:7" ht="23.45" customHeight="1">
      <c r="A34" s="87" t="s">
        <v>27</v>
      </c>
      <c r="B34" s="88"/>
      <c r="C34" s="89">
        <f>SUM(C33)</f>
        <v>32445</v>
      </c>
      <c r="D34" s="90">
        <f>SUM(D33)</f>
        <v>32445</v>
      </c>
      <c r="E34" s="88"/>
      <c r="F34" s="88"/>
      <c r="G34" s="22">
        <f>SUM(G33)</f>
        <v>32445</v>
      </c>
    </row>
    <row r="35" spans="1:7" ht="12" customHeight="1">
      <c r="A35" s="83"/>
      <c r="B35" s="83"/>
      <c r="C35" s="83"/>
      <c r="D35" s="83"/>
      <c r="E35" s="83"/>
      <c r="F35" s="83"/>
      <c r="G35" s="83"/>
    </row>
    <row r="36" spans="1:7" ht="15">
      <c r="A36" s="100" t="s">
        <v>28</v>
      </c>
      <c r="B36" s="100"/>
      <c r="C36" s="100"/>
      <c r="D36" s="100"/>
      <c r="E36" s="100"/>
      <c r="F36" s="100"/>
      <c r="G36" s="100"/>
    </row>
    <row r="37" spans="1:7">
      <c r="A37" s="23" t="s">
        <v>29</v>
      </c>
      <c r="B37" s="91">
        <v>454151</v>
      </c>
      <c r="C37" s="91"/>
      <c r="D37" s="92">
        <f>SUM(B37:C37)</f>
        <v>454151</v>
      </c>
      <c r="E37" s="91"/>
      <c r="F37" s="91"/>
      <c r="G37" s="92">
        <f>D37</f>
        <v>454151</v>
      </c>
    </row>
    <row r="38" spans="1:7">
      <c r="A38" s="23" t="s">
        <v>30</v>
      </c>
      <c r="B38" s="91"/>
      <c r="C38" s="91"/>
      <c r="D38" s="92">
        <f>C38</f>
        <v>0</v>
      </c>
      <c r="E38" s="91"/>
      <c r="F38" s="91"/>
      <c r="G38" s="92">
        <f>D38</f>
        <v>0</v>
      </c>
    </row>
    <row r="39" spans="1:7">
      <c r="A39" s="93" t="s">
        <v>27</v>
      </c>
      <c r="B39" s="92">
        <f>SUM(B37:B38)</f>
        <v>454151</v>
      </c>
      <c r="C39" s="92">
        <f>SUM(C37:C38)</f>
        <v>0</v>
      </c>
      <c r="D39" s="92">
        <f>SUM(D37:D38)</f>
        <v>454151</v>
      </c>
      <c r="E39" s="92"/>
      <c r="F39" s="92"/>
      <c r="G39" s="92">
        <f>SUM(G37:G38)</f>
        <v>454151</v>
      </c>
    </row>
    <row r="40" spans="1:7">
      <c r="A40" s="83"/>
      <c r="B40" s="83"/>
      <c r="C40" s="83"/>
      <c r="D40" s="83"/>
      <c r="E40" s="83"/>
      <c r="F40" s="83"/>
      <c r="G40" s="83"/>
    </row>
    <row r="41" spans="1:7" ht="1.5" customHeight="1">
      <c r="A41" s="83"/>
      <c r="B41" s="83"/>
      <c r="C41" s="83"/>
      <c r="D41" s="83"/>
      <c r="E41" s="83"/>
      <c r="F41" s="83"/>
      <c r="G41" s="94"/>
    </row>
    <row r="42" spans="1:7" ht="15">
      <c r="A42" s="23" t="s">
        <v>31</v>
      </c>
      <c r="B42" s="24">
        <f>B29+B34+B39</f>
        <v>8115322</v>
      </c>
      <c r="C42" s="24">
        <f>C29+C34+C39</f>
        <v>1001882</v>
      </c>
      <c r="D42" s="24">
        <f>B42+C42</f>
        <v>9117204</v>
      </c>
      <c r="E42" s="24">
        <f>E30+E34+E39</f>
        <v>0</v>
      </c>
      <c r="F42" s="24">
        <f>F29</f>
        <v>262267</v>
      </c>
      <c r="G42" s="95">
        <f>D42+F42</f>
        <v>9379471</v>
      </c>
    </row>
    <row r="44" spans="1:7">
      <c r="G44" s="25"/>
    </row>
  </sheetData>
  <mergeCells count="11">
    <mergeCell ref="A8:G8"/>
    <mergeCell ref="A32:G32"/>
    <mergeCell ref="A36:G36"/>
    <mergeCell ref="A1:G1"/>
    <mergeCell ref="A4:A5"/>
    <mergeCell ref="B4:B5"/>
    <mergeCell ref="C4:C5"/>
    <mergeCell ref="D4:D5"/>
    <mergeCell ref="E4:E5"/>
    <mergeCell ref="F4:F5"/>
    <mergeCell ref="G4:G5"/>
  </mergeCells>
  <phoneticPr fontId="3" type="noConversion"/>
  <hyperlinks>
    <hyperlink ref="G4" r:id="rId1" location="sub_1002%23sub_1002"/>
  </hyperlinks>
  <pageMargins left="1.5" right="0.59027777777777779" top="0.50972222222222219" bottom="0.15972222222222221" header="0.51180555555555551" footer="0.51180555555555551"/>
  <pageSetup paperSize="9" scale="90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10" sqref="C10"/>
    </sheetView>
  </sheetViews>
  <sheetFormatPr defaultRowHeight="12.75"/>
  <cols>
    <col min="1" max="1" width="27.7109375" customWidth="1"/>
    <col min="2" max="2" width="7.5703125" customWidth="1"/>
    <col min="3" max="3" width="7" customWidth="1"/>
    <col min="4" max="4" width="10.140625" customWidth="1"/>
    <col min="5" max="5" width="16.140625" customWidth="1"/>
    <col min="6" max="6" width="14.42578125" customWidth="1"/>
    <col min="7" max="7" width="14.7109375" customWidth="1"/>
    <col min="8" max="8" width="10.42578125" customWidth="1"/>
    <col min="9" max="9" width="12" customWidth="1"/>
    <col min="10" max="10" width="10.85546875" customWidth="1"/>
    <col min="11" max="11" width="14.7109375" customWidth="1"/>
  </cols>
  <sheetData>
    <row r="1" spans="1:11" ht="15">
      <c r="A1" s="26" t="s">
        <v>32</v>
      </c>
      <c r="B1" s="26"/>
      <c r="C1" s="26"/>
      <c r="D1" s="26"/>
    </row>
    <row r="2" spans="1:11" ht="51.75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16.5">
      <c r="A3" s="1" t="s">
        <v>34</v>
      </c>
      <c r="B3" s="1"/>
      <c r="C3" s="1"/>
      <c r="D3" s="101" t="s">
        <v>58</v>
      </c>
      <c r="E3" s="101"/>
      <c r="F3" s="1"/>
      <c r="G3" s="1"/>
      <c r="H3" s="1"/>
      <c r="I3" s="1"/>
      <c r="J3" s="1"/>
    </row>
    <row r="4" spans="1:11" ht="15">
      <c r="A4" s="2"/>
      <c r="B4" s="2"/>
      <c r="C4" s="2"/>
      <c r="D4" s="2"/>
      <c r="E4" s="3"/>
      <c r="F4" s="3"/>
    </row>
    <row r="5" spans="1:11" ht="84" customHeight="1">
      <c r="A5" s="102" t="s">
        <v>1</v>
      </c>
      <c r="B5" s="102" t="s">
        <v>35</v>
      </c>
      <c r="C5" s="102" t="s">
        <v>5</v>
      </c>
      <c r="D5" s="102" t="s">
        <v>2</v>
      </c>
      <c r="E5" s="102"/>
      <c r="F5" s="102" t="s">
        <v>3</v>
      </c>
      <c r="G5" s="102"/>
      <c r="H5" s="103" t="s">
        <v>36</v>
      </c>
      <c r="I5" s="103"/>
      <c r="J5" s="27" t="s">
        <v>6</v>
      </c>
      <c r="K5" s="28" t="s">
        <v>37</v>
      </c>
    </row>
    <row r="6" spans="1:11" ht="40.5" customHeight="1">
      <c r="A6" s="102"/>
      <c r="B6" s="102"/>
      <c r="C6" s="102"/>
      <c r="D6" s="27" t="s">
        <v>38</v>
      </c>
      <c r="E6" s="29" t="s">
        <v>39</v>
      </c>
      <c r="F6" s="27" t="s">
        <v>38</v>
      </c>
      <c r="G6" s="29" t="s">
        <v>39</v>
      </c>
      <c r="H6" s="27" t="s">
        <v>38</v>
      </c>
      <c r="I6" s="29" t="s">
        <v>39</v>
      </c>
      <c r="J6" s="27" t="s">
        <v>39</v>
      </c>
      <c r="K6" s="29" t="s">
        <v>39</v>
      </c>
    </row>
    <row r="7" spans="1:11" ht="25.5" hidden="1">
      <c r="A7" s="30"/>
      <c r="B7" s="30"/>
      <c r="C7" s="30"/>
      <c r="D7" s="30"/>
      <c r="E7" s="31" t="s">
        <v>40</v>
      </c>
      <c r="F7" s="31"/>
      <c r="G7" s="31" t="s">
        <v>40</v>
      </c>
      <c r="H7" s="31" t="s">
        <v>40</v>
      </c>
      <c r="I7" s="31"/>
      <c r="J7" s="31" t="s">
        <v>41</v>
      </c>
      <c r="K7" s="31" t="s">
        <v>10</v>
      </c>
    </row>
    <row r="8" spans="1:11">
      <c r="A8" s="32">
        <v>1</v>
      </c>
      <c r="B8" s="32"/>
      <c r="C8" s="32"/>
      <c r="D8" s="32"/>
      <c r="E8" s="32">
        <v>2</v>
      </c>
      <c r="F8" s="32"/>
      <c r="G8" s="32">
        <v>3</v>
      </c>
      <c r="H8" s="32">
        <v>4</v>
      </c>
      <c r="I8" s="32"/>
      <c r="J8" s="32">
        <v>6</v>
      </c>
      <c r="K8" s="32">
        <v>5</v>
      </c>
    </row>
    <row r="9" spans="1:11" ht="59.45" customHeight="1">
      <c r="A9" s="33" t="s">
        <v>42</v>
      </c>
      <c r="B9" s="34">
        <f>K9/K12</f>
        <v>4.8419681664349734E-2</v>
      </c>
      <c r="C9" s="35">
        <v>6</v>
      </c>
      <c r="D9" s="36">
        <f>E9/C9</f>
        <v>75.691833333333335</v>
      </c>
      <c r="E9" s="36">
        <f ca="1">'Расходы на 2020'!B37/1000</f>
        <v>454.15100000000001</v>
      </c>
      <c r="F9" s="36">
        <f ca="1">G9/C9</f>
        <v>0</v>
      </c>
      <c r="G9" s="35">
        <f ca="1">'Расходы на 2020'!C38/1000</f>
        <v>0</v>
      </c>
      <c r="H9" s="36">
        <f ca="1">I9/C9</f>
        <v>75.691833333333335</v>
      </c>
      <c r="I9" s="36">
        <f ca="1">G9+E9</f>
        <v>454.15100000000001</v>
      </c>
      <c r="J9" s="35"/>
      <c r="K9" s="36">
        <f>I9+J9</f>
        <v>454.15100000000001</v>
      </c>
    </row>
    <row r="10" spans="1:11" ht="103.15" customHeight="1">
      <c r="A10" s="37" t="s">
        <v>43</v>
      </c>
      <c r="B10" s="34">
        <f>K10/K12</f>
        <v>0.94812116802749324</v>
      </c>
      <c r="C10" s="38">
        <v>69</v>
      </c>
      <c r="D10" s="39">
        <f>E10/C10</f>
        <v>111.03146376811594</v>
      </c>
      <c r="E10" s="40">
        <f ca="1">'Расходы на 2020'!B29/1000</f>
        <v>7661.1710000000003</v>
      </c>
      <c r="F10" s="36">
        <f ca="1">G10/C10</f>
        <v>14.049811594202898</v>
      </c>
      <c r="G10" s="40">
        <f ca="1">'Расходы на 2020'!C29/1000</f>
        <v>969.43700000000001</v>
      </c>
      <c r="H10" s="36">
        <f ca="1">I10/C10</f>
        <v>125.08127536231885</v>
      </c>
      <c r="I10" s="36">
        <f ca="1">G10+E10</f>
        <v>8630.6080000000002</v>
      </c>
      <c r="J10" s="41">
        <f ca="1">'Расходы на 2020'!F29/1000</f>
        <v>262.267</v>
      </c>
      <c r="K10" s="36">
        <f>I10+J10</f>
        <v>8892.875</v>
      </c>
    </row>
    <row r="11" spans="1:11" ht="64.150000000000006" customHeight="1">
      <c r="A11" s="37" t="s">
        <v>44</v>
      </c>
      <c r="B11" s="34">
        <f>K11/K12</f>
        <v>3.4591503081570379E-3</v>
      </c>
      <c r="C11" s="38">
        <v>15</v>
      </c>
      <c r="D11" s="39"/>
      <c r="E11" s="40"/>
      <c r="F11" s="36">
        <f ca="1">G11/C11</f>
        <v>2.1629999999999998</v>
      </c>
      <c r="G11" s="40">
        <f ca="1">'Расходы на 2020'!C33/1000</f>
        <v>32.445</v>
      </c>
      <c r="H11" s="36">
        <f ca="1">I11/C11</f>
        <v>2.1629999999999998</v>
      </c>
      <c r="I11" s="36">
        <f ca="1">G11+E11</f>
        <v>32.445</v>
      </c>
      <c r="J11" s="40"/>
      <c r="K11" s="36">
        <f>I11+J11</f>
        <v>32.445</v>
      </c>
    </row>
    <row r="12" spans="1:11" ht="27.75" customHeight="1">
      <c r="A12" s="43" t="s">
        <v>45</v>
      </c>
      <c r="B12" s="44">
        <v>1</v>
      </c>
      <c r="C12" s="44">
        <f>SUM(C9:C11)</f>
        <v>90</v>
      </c>
      <c r="D12" s="68">
        <f>SUM(D9:D11)</f>
        <v>186.72329710144928</v>
      </c>
      <c r="E12" s="68">
        <f t="shared" ref="E12:J12" si="0">SUM(E9:E11)</f>
        <v>8115.3220000000001</v>
      </c>
      <c r="F12" s="68">
        <f t="shared" si="0"/>
        <v>16.212811594202897</v>
      </c>
      <c r="G12" s="68">
        <f t="shared" si="0"/>
        <v>1001.8820000000001</v>
      </c>
      <c r="H12" s="68">
        <f t="shared" si="0"/>
        <v>202.93610869565219</v>
      </c>
      <c r="I12" s="68">
        <f t="shared" si="0"/>
        <v>9117.2039999999997</v>
      </c>
      <c r="J12" s="68">
        <f t="shared" si="0"/>
        <v>262.267</v>
      </c>
      <c r="K12" s="42">
        <f>SUM(K9:K11)</f>
        <v>9379.4709999999995</v>
      </c>
    </row>
    <row r="13" spans="1:11">
      <c r="E13" s="18"/>
      <c r="F13" s="18"/>
      <c r="G13" s="18"/>
      <c r="H13" s="18"/>
      <c r="I13" s="18"/>
      <c r="J13" s="18"/>
    </row>
    <row r="14" spans="1:11">
      <c r="E14" s="18"/>
      <c r="F14" s="18"/>
      <c r="G14" s="18"/>
      <c r="H14" s="18"/>
      <c r="I14" s="18"/>
      <c r="J14" s="18"/>
    </row>
    <row r="16" spans="1:11">
      <c r="F16" s="45"/>
    </row>
  </sheetData>
  <mergeCells count="8">
    <mergeCell ref="A2:J2"/>
    <mergeCell ref="D3:E3"/>
    <mergeCell ref="A5:A6"/>
    <mergeCell ref="B5:B6"/>
    <mergeCell ref="C5:C6"/>
    <mergeCell ref="D5:E5"/>
    <mergeCell ref="F5:G5"/>
    <mergeCell ref="H5:I5"/>
  </mergeCells>
  <phoneticPr fontId="3" type="noConversion"/>
  <pageMargins left="0.59027777777777779" right="0.59027777777777779" top="0.59027777777777779" bottom="0.59027777777777779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topLeftCell="A4" workbookViewId="0">
      <selection activeCell="I8" sqref="I8"/>
    </sheetView>
  </sheetViews>
  <sheetFormatPr defaultRowHeight="12.75"/>
  <cols>
    <col min="1" max="1" width="29.7109375" customWidth="1"/>
    <col min="2" max="2" width="15.7109375" customWidth="1"/>
    <col min="3" max="3" width="18.28515625" customWidth="1"/>
    <col min="4" max="4" width="16.7109375" customWidth="1"/>
    <col min="5" max="6" width="16.140625" customWidth="1"/>
    <col min="7" max="7" width="18.28515625" customWidth="1"/>
  </cols>
  <sheetData>
    <row r="2" spans="1:7">
      <c r="A2" s="46" t="s">
        <v>46</v>
      </c>
      <c r="B2" s="47"/>
      <c r="C2" s="47"/>
    </row>
    <row r="3" spans="1:7">
      <c r="A3" s="47" t="s">
        <v>55</v>
      </c>
      <c r="B3" s="48"/>
      <c r="C3" s="48"/>
    </row>
    <row r="4" spans="1:7">
      <c r="A4" s="47" t="s">
        <v>47</v>
      </c>
      <c r="B4" s="48"/>
      <c r="C4" s="48"/>
    </row>
    <row r="5" spans="1:7">
      <c r="A5" s="49" t="s">
        <v>48</v>
      </c>
      <c r="B5" s="50" t="s">
        <v>56</v>
      </c>
      <c r="C5" s="48"/>
    </row>
    <row r="6" spans="1:7" ht="12.75" customHeight="1">
      <c r="A6" s="47" t="s">
        <v>49</v>
      </c>
      <c r="B6" s="105" t="s">
        <v>50</v>
      </c>
      <c r="C6" s="105"/>
    </row>
    <row r="7" spans="1:7">
      <c r="A7" s="47"/>
      <c r="B7" s="48"/>
      <c r="C7" s="48"/>
    </row>
    <row r="8" spans="1:7" ht="45" customHeight="1">
      <c r="B8" s="106" t="s">
        <v>59</v>
      </c>
      <c r="C8" s="106"/>
      <c r="D8" s="106"/>
      <c r="E8" s="106"/>
      <c r="F8" s="106"/>
    </row>
    <row r="9" spans="1:7" ht="12.75" customHeight="1">
      <c r="B9" s="106"/>
      <c r="C9" s="106"/>
      <c r="D9" s="106"/>
      <c r="E9" s="106"/>
      <c r="F9" s="106"/>
    </row>
    <row r="10" spans="1:7" ht="17.25" customHeight="1">
      <c r="B10" s="106"/>
      <c r="C10" s="106"/>
      <c r="D10" s="106"/>
      <c r="E10" s="106"/>
      <c r="F10" s="106"/>
    </row>
    <row r="11" spans="1:7" ht="0.75" customHeight="1">
      <c r="C11" s="51"/>
      <c r="D11" s="52"/>
      <c r="E11" s="51"/>
      <c r="F11" s="51"/>
    </row>
    <row r="12" spans="1:7" hidden="1"/>
    <row r="13" spans="1:7" ht="105.75" customHeight="1">
      <c r="A13" s="107" t="s">
        <v>1</v>
      </c>
      <c r="B13" s="107" t="s">
        <v>2</v>
      </c>
      <c r="C13" s="107" t="s">
        <v>3</v>
      </c>
      <c r="D13" s="53" t="s">
        <v>51</v>
      </c>
      <c r="E13" s="107" t="s">
        <v>5</v>
      </c>
      <c r="F13" s="107" t="s">
        <v>6</v>
      </c>
      <c r="G13" s="98" t="s">
        <v>7</v>
      </c>
    </row>
    <row r="14" spans="1:7">
      <c r="A14" s="107"/>
      <c r="B14" s="107"/>
      <c r="C14" s="107"/>
      <c r="D14" s="54" t="s">
        <v>52</v>
      </c>
      <c r="E14" s="107"/>
      <c r="F14" s="107"/>
      <c r="G14" s="98"/>
    </row>
    <row r="15" spans="1:7">
      <c r="A15" s="55"/>
      <c r="B15" s="56" t="s">
        <v>40</v>
      </c>
      <c r="C15" s="56" t="s">
        <v>40</v>
      </c>
      <c r="D15" s="56" t="s">
        <v>40</v>
      </c>
      <c r="E15" s="56" t="s">
        <v>10</v>
      </c>
      <c r="F15" s="56" t="s">
        <v>41</v>
      </c>
      <c r="G15" s="56" t="s">
        <v>41</v>
      </c>
    </row>
    <row r="16" spans="1:7">
      <c r="A16" s="57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</row>
    <row r="17" spans="1:9" ht="54.75" customHeight="1">
      <c r="A17" s="33" t="s">
        <v>42</v>
      </c>
      <c r="B17" s="59">
        <f ca="1">'Расчет 2020 по доле'!D9</f>
        <v>75.691833333333335</v>
      </c>
      <c r="C17" s="59">
        <f ca="1">'Расчет 2020 по доле'!F9</f>
        <v>0</v>
      </c>
      <c r="D17" s="59">
        <f ca="1">C17+B17</f>
        <v>75.691833333333335</v>
      </c>
      <c r="E17" s="60">
        <f ca="1">'Расчет 2020 по доле'!C9</f>
        <v>6</v>
      </c>
      <c r="F17" s="61"/>
      <c r="G17" s="59">
        <f>(D17*E17)+F17</f>
        <v>454.15100000000001</v>
      </c>
    </row>
    <row r="18" spans="1:9" ht="80.25" customHeight="1">
      <c r="A18" s="37" t="s">
        <v>43</v>
      </c>
      <c r="B18" s="59">
        <f ca="1">'Расчет 2020 по доле'!D10</f>
        <v>111.03146376811594</v>
      </c>
      <c r="C18" s="59">
        <f ca="1">'Расчет 2020 по доле'!F10</f>
        <v>14.049811594202898</v>
      </c>
      <c r="D18" s="59">
        <f ca="1">C18+B18</f>
        <v>125.08127536231883</v>
      </c>
      <c r="E18" s="62">
        <f ca="1">'Расчет 2020 по доле'!C10</f>
        <v>69</v>
      </c>
      <c r="F18" s="63">
        <f ca="1">'Расчет 2020 по доле'!J10</f>
        <v>262.267</v>
      </c>
      <c r="G18" s="59">
        <f>(D18*E18)+F18</f>
        <v>8892.875</v>
      </c>
      <c r="H18" s="64"/>
      <c r="I18" s="65"/>
    </row>
    <row r="19" spans="1:9" ht="57" customHeight="1">
      <c r="A19" s="37" t="s">
        <v>44</v>
      </c>
      <c r="B19" s="63">
        <v>0</v>
      </c>
      <c r="C19" s="59">
        <f ca="1">'Расчет 2020 по доле'!F11</f>
        <v>2.1629999999999998</v>
      </c>
      <c r="D19" s="59">
        <f ca="1">C19+B19</f>
        <v>2.1629999999999998</v>
      </c>
      <c r="E19" s="62">
        <f ca="1">'Расчет 2020 по доле'!C11</f>
        <v>15</v>
      </c>
      <c r="F19" s="63">
        <v>0</v>
      </c>
      <c r="G19" s="59">
        <f>(D19*E19)+F19</f>
        <v>32.445</v>
      </c>
    </row>
    <row r="20" spans="1:9" ht="24" customHeight="1">
      <c r="A20" s="66" t="s">
        <v>53</v>
      </c>
      <c r="B20" s="67">
        <f>SUM(B17:B19)</f>
        <v>186.72329710144928</v>
      </c>
      <c r="C20" s="67">
        <f>SUM(C17:C19)</f>
        <v>16.212811594202897</v>
      </c>
      <c r="D20" s="67">
        <f>SUM(D17:D19)</f>
        <v>202.93610869565219</v>
      </c>
      <c r="E20" s="67">
        <f>SUM(E17:E19)</f>
        <v>90</v>
      </c>
      <c r="F20" s="67">
        <f>SUM(F18:F19)</f>
        <v>262.267</v>
      </c>
      <c r="G20" s="67">
        <f>G18+G17+G19</f>
        <v>9379.4709999999995</v>
      </c>
    </row>
    <row r="21" spans="1:9">
      <c r="A21" s="104"/>
      <c r="B21" s="104"/>
      <c r="C21" s="104"/>
      <c r="D21" s="104"/>
      <c r="E21" s="104"/>
      <c r="F21" s="104"/>
      <c r="G21" s="104"/>
    </row>
  </sheetData>
  <mergeCells count="9">
    <mergeCell ref="G13:G14"/>
    <mergeCell ref="A21:G21"/>
    <mergeCell ref="B6:C6"/>
    <mergeCell ref="B8:F10"/>
    <mergeCell ref="A13:A14"/>
    <mergeCell ref="B13:B14"/>
    <mergeCell ref="C13:C14"/>
    <mergeCell ref="E13:E14"/>
    <mergeCell ref="F13:F14"/>
  </mergeCells>
  <phoneticPr fontId="3" type="noConversion"/>
  <hyperlinks>
    <hyperlink ref="G13" r:id="rId1" location="sub_1002%23sub_1002"/>
    <hyperlink ref="D14" r:id="rId2" location="sub_1001%23sub_1001"/>
  </hyperlinks>
  <pageMargins left="0.45" right="0.1701388888888889" top="0.1701388888888889" bottom="0.15972222222222221" header="0.51180555555555551" footer="0.51180555555555551"/>
  <pageSetup paperSize="9" firstPageNumber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Расходы на 2020</vt:lpstr>
      <vt:lpstr>Расчет 2020 по доле</vt:lpstr>
      <vt:lpstr>Лист1</vt:lpstr>
      <vt:lpstr>sub_2000_2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</dc:creator>
  <cp:lastModifiedBy>User</cp:lastModifiedBy>
  <cp:lastPrinted>2021-05-06T13:15:25Z</cp:lastPrinted>
  <dcterms:created xsi:type="dcterms:W3CDTF">2015-03-19T13:06:12Z</dcterms:created>
  <dcterms:modified xsi:type="dcterms:W3CDTF">2022-08-22T14:45:29Z</dcterms:modified>
</cp:coreProperties>
</file>