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РАСЧЕТ МУН.УСЛУГИ\2022 начало\"/>
    </mc:Choice>
  </mc:AlternateContent>
  <bookViews>
    <workbookView xWindow="0" yWindow="0" windowWidth="12390" windowHeight="8190"/>
  </bookViews>
  <sheets>
    <sheet name="Расходы на 2020" sheetId="1" r:id="rId1"/>
    <sheet name="Расчет 2020 по доле" sheetId="2" r:id="rId2"/>
    <sheet name="Лист1" sheetId="3" r:id="rId3"/>
  </sheets>
  <definedNames>
    <definedName name="sub_2000_1">'Расходы на 2020'!#REF!</definedName>
    <definedName name="sub_2000_2">'Расчет 2020 по доле'!$A$1</definedName>
    <definedName name="sub_2001_1">'Расходы на 2020'!#REF!</definedName>
    <definedName name="sub_2001_2">'Расчет 2020 по доле'!#REF!</definedName>
  </definedNames>
  <calcPr calcId="152511"/>
</workbook>
</file>

<file path=xl/calcChain.xml><?xml version="1.0" encoding="utf-8"?>
<calcChain xmlns="http://schemas.openxmlformats.org/spreadsheetml/2006/main">
  <c r="B28" i="1" l="1"/>
  <c r="B36" i="1" s="1"/>
  <c r="C28" i="1"/>
  <c r="G9" i="2" s="1"/>
  <c r="G11" i="2" s="1"/>
  <c r="F28" i="1"/>
  <c r="F36" i="1" s="1"/>
  <c r="C11" i="2"/>
  <c r="E19" i="3"/>
  <c r="D9" i="1"/>
  <c r="G9" i="1" s="1"/>
  <c r="D10" i="1"/>
  <c r="G10" i="1"/>
  <c r="D11" i="1"/>
  <c r="G11" i="1"/>
  <c r="D12" i="1"/>
  <c r="G12" i="1"/>
  <c r="D13" i="1"/>
  <c r="G13" i="1" s="1"/>
  <c r="D14" i="1"/>
  <c r="G14" i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/>
  <c r="D21" i="1"/>
  <c r="G21" i="1"/>
  <c r="D22" i="1"/>
  <c r="G22" i="1"/>
  <c r="D23" i="1"/>
  <c r="G23" i="1"/>
  <c r="D24" i="1"/>
  <c r="G24" i="1" s="1"/>
  <c r="D25" i="1"/>
  <c r="G25" i="1"/>
  <c r="D26" i="1"/>
  <c r="G26" i="1"/>
  <c r="D27" i="1"/>
  <c r="G27" i="1"/>
  <c r="E28" i="1"/>
  <c r="D31" i="1"/>
  <c r="D34" i="1" s="1"/>
  <c r="G31" i="1"/>
  <c r="G34" i="1" s="1"/>
  <c r="D32" i="1"/>
  <c r="G32" i="1"/>
  <c r="D33" i="1"/>
  <c r="G33" i="1"/>
  <c r="C34" i="1"/>
  <c r="G10" i="2"/>
  <c r="I10" i="2" s="1"/>
  <c r="F10" i="2"/>
  <c r="C18" i="3" s="1"/>
  <c r="D18" i="3" s="1"/>
  <c r="J9" i="2" l="1"/>
  <c r="J11" i="2" s="1"/>
  <c r="D28" i="1"/>
  <c r="G28" i="1" s="1"/>
  <c r="G36" i="1" s="1"/>
  <c r="C36" i="1"/>
  <c r="D36" i="1" s="1"/>
  <c r="F9" i="2"/>
  <c r="F11" i="2" s="1"/>
  <c r="E9" i="2"/>
  <c r="K10" i="2"/>
  <c r="H10" i="2"/>
  <c r="F17" i="3"/>
  <c r="F19" i="3" s="1"/>
  <c r="E11" i="2"/>
  <c r="C17" i="3" l="1"/>
  <c r="C19" i="3" s="1"/>
  <c r="D9" i="2"/>
  <c r="I9" i="2"/>
  <c r="B17" i="3" l="1"/>
  <c r="D11" i="2"/>
  <c r="H9" i="2"/>
  <c r="H11" i="2" s="1"/>
  <c r="I11" i="2"/>
  <c r="K9" i="2"/>
  <c r="K11" i="2" s="1"/>
  <c r="B19" i="3" l="1"/>
  <c r="D17" i="3"/>
  <c r="G17" i="3" l="1"/>
  <c r="G19" i="3" s="1"/>
  <c r="D19" i="3"/>
</calcChain>
</file>

<file path=xl/sharedStrings.xml><?xml version="1.0" encoding="utf-8"?>
<sst xmlns="http://schemas.openxmlformats.org/spreadsheetml/2006/main" count="86" uniqueCount="54">
  <si>
    <t>Наименование муниципальной услуги</t>
  </si>
  <si>
    <t>Нормативные затраты, непосредственно связанные с оказанием муниципальной услуги</t>
  </si>
  <si>
    <t>Нормативные затраты на общехозяйственные нужды</t>
  </si>
  <si>
    <t>Итого нормативные затраты на оказание муниципальной услуги * (1)</t>
  </si>
  <si>
    <t>Объем муниципальной услуги</t>
  </si>
  <si>
    <t>Затраты на содержание имущества</t>
  </si>
  <si>
    <t>Сумма финансового обеспечения выполнения муниципального задания*(2)</t>
  </si>
  <si>
    <t>руб.</t>
  </si>
  <si>
    <t xml:space="preserve"> руб.</t>
  </si>
  <si>
    <t>ед.</t>
  </si>
  <si>
    <t>Услуга №1</t>
  </si>
  <si>
    <t xml:space="preserve">211, 213- </t>
  </si>
  <si>
    <t>211, 213 - оплата адмхозперсонала</t>
  </si>
  <si>
    <t>211, 213- оплата основного  персонала 4430000</t>
  </si>
  <si>
    <t>221- услуги связи</t>
  </si>
  <si>
    <t>222-транспортные услуги</t>
  </si>
  <si>
    <t>223 -электроэнергия (90и 10%)</t>
  </si>
  <si>
    <t>290 налог на имущество</t>
  </si>
  <si>
    <t xml:space="preserve">290- </t>
  </si>
  <si>
    <t>290 0804 - мероприятия по РЦП</t>
  </si>
  <si>
    <t>340 0804- мероприятия по РЦП</t>
  </si>
  <si>
    <t>Итого</t>
  </si>
  <si>
    <t>Услуга №2</t>
  </si>
  <si>
    <t>ИТОГО</t>
  </si>
  <si>
    <t>ВСЕГО</t>
  </si>
  <si>
    <t xml:space="preserve">     </t>
  </si>
  <si>
    <t xml:space="preserve">                                                                                        на 2012 год </t>
  </si>
  <si>
    <t>Доля муниципальной услуги</t>
  </si>
  <si>
    <t xml:space="preserve">Итого нормативные затраты на оказание муниципальной услуги </t>
  </si>
  <si>
    <t>Сумма финансового обеспечения выполнения муниципального задания</t>
  </si>
  <si>
    <t>за ед. услуги</t>
  </si>
  <si>
    <t>все затраты</t>
  </si>
  <si>
    <t>тыс. руб. за ед.</t>
  </si>
  <si>
    <t>тыс. руб.</t>
  </si>
  <si>
    <t>Услуга №1 Реализация образовательных программ дополнительного образования</t>
  </si>
  <si>
    <t>Услуга №2 Организация и проведение культурно-массовых мероприятий</t>
  </si>
  <si>
    <t>Итого текущий финансовый год</t>
  </si>
  <si>
    <t>Утверждаю</t>
  </si>
  <si>
    <t>(должность)</t>
  </si>
  <si>
    <t>_______________</t>
  </si>
  <si>
    <t xml:space="preserve">            подпись                        </t>
  </si>
  <si>
    <t xml:space="preserve">расшифровка подписи  </t>
  </si>
  <si>
    <t>Итого нормативные затраты на оказание муниципальной</t>
  </si>
  <si>
    <t>услуги *(1)</t>
  </si>
  <si>
    <t>Итого очередной финансовый год</t>
  </si>
  <si>
    <t xml:space="preserve">212 - </t>
  </si>
  <si>
    <t>223 (газ)</t>
  </si>
  <si>
    <t xml:space="preserve">Расчет объема нормативных затрат на оказание муниципальных услуг и нормативных затрат на содержание имущества МБУ ДО "Комсомольская детская школа искусств" Комсомольского района Чувашской Республики </t>
  </si>
  <si>
    <t xml:space="preserve">Расчет объема нормативных затрат на оказание муниципальных услуг и нормативных затрат на содержание имущества    МБУ ДО "Комсомольская детская школа искусств"  Комсомольского района Чувашской Республики </t>
  </si>
  <si>
    <t>Врио начальника  отдела образования</t>
  </si>
  <si>
    <t>В.П. Голыев</t>
  </si>
  <si>
    <t>223-  ассенизация, тко</t>
  </si>
  <si>
    <t>на  2022 год</t>
  </si>
  <si>
    <t>Исходные данные и результаты расчетов объема нормативных затрат на оказание муниципальных услуг и нормативных затрат на содержание имущества МБУ ДО "Комсомольская детская школа искусств"  Комсомольского района Чувашской Республики  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</si>
</sst>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_р_."/>
    <numFmt numFmtId="166" formatCode="#,##0.00_р_."/>
    <numFmt numFmtId="167" formatCode="0.0"/>
  </numFmts>
  <fonts count="36">
    <font>
      <sz val="10"/>
      <name val="Arial Cyr"/>
      <family val="2"/>
      <charset val="204"/>
    </font>
    <font>
      <b/>
      <sz val="13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8"/>
      <color indexed="12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8"/>
      <color indexed="12"/>
      <name val="Arial Cyr"/>
      <family val="2"/>
      <charset val="204"/>
    </font>
    <font>
      <u/>
      <sz val="8"/>
      <name val="Arial Cyr"/>
      <family val="2"/>
      <charset val="204"/>
    </font>
    <font>
      <sz val="10"/>
      <color indexed="12"/>
      <name val="Arial Cyr"/>
      <family val="2"/>
      <charset val="204"/>
    </font>
    <font>
      <sz val="10"/>
      <color indexed="57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1"/>
      <name val="Courier New"/>
      <family val="3"/>
      <charset val="204"/>
    </font>
    <font>
      <u/>
      <sz val="10"/>
      <name val="Arial Cyr"/>
      <family val="2"/>
      <charset val="204"/>
    </font>
    <font>
      <b/>
      <sz val="10"/>
      <name val="TimesET"/>
      <charset val="204"/>
    </font>
    <font>
      <sz val="11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8"/>
      <name val="Arial"/>
      <family val="2"/>
      <charset val="204"/>
    </font>
    <font>
      <sz val="8"/>
      <color indexed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6"/>
      </left>
      <right style="medium">
        <color indexed="8"/>
      </right>
      <top style="medium">
        <color indexed="8"/>
      </top>
      <bottom/>
      <diagonal/>
    </border>
    <border>
      <left style="thin">
        <color indexed="26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26"/>
      </top>
      <bottom style="medium">
        <color indexed="8"/>
      </bottom>
      <diagonal/>
    </border>
    <border>
      <left style="thin">
        <color indexed="26"/>
      </left>
      <right style="medium">
        <color indexed="8"/>
      </right>
      <top style="thin">
        <color indexed="26"/>
      </top>
      <bottom style="medium">
        <color indexed="8"/>
      </bottom>
      <diagonal/>
    </border>
    <border>
      <left style="thin">
        <color indexed="26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justify"/>
    </xf>
    <xf numFmtId="0" fontId="3" fillId="0" borderId="0" xfId="0" applyFont="1"/>
    <xf numFmtId="0" fontId="2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horizontal="left" vertical="center" wrapText="1"/>
    </xf>
    <xf numFmtId="164" fontId="14" fillId="0" borderId="4" xfId="1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0" fontId="16" fillId="0" borderId="5" xfId="1" applyNumberFormat="1" applyFont="1" applyFill="1" applyBorder="1" applyAlignment="1" applyProtection="1">
      <alignment horizontal="left" vertical="center" wrapText="1"/>
    </xf>
    <xf numFmtId="164" fontId="17" fillId="0" borderId="4" xfId="1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/>
    <xf numFmtId="0" fontId="0" fillId="0" borderId="0" xfId="0" applyAlignment="1">
      <alignment horizontal="center" vertical="center"/>
    </xf>
    <xf numFmtId="0" fontId="20" fillId="0" borderId="4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22" fillId="0" borderId="4" xfId="0" applyNumberFormat="1" applyFont="1" applyBorder="1" applyAlignment="1">
      <alignment horizontal="center"/>
    </xf>
    <xf numFmtId="165" fontId="0" fillId="0" borderId="4" xfId="0" applyNumberFormat="1" applyBorder="1"/>
    <xf numFmtId="0" fontId="22" fillId="2" borderId="4" xfId="0" applyFont="1" applyFill="1" applyBorder="1"/>
    <xf numFmtId="165" fontId="22" fillId="2" borderId="4" xfId="0" applyNumberFormat="1" applyFont="1" applyFill="1" applyBorder="1" applyAlignment="1">
      <alignment horizontal="center"/>
    </xf>
    <xf numFmtId="165" fontId="22" fillId="2" borderId="4" xfId="0" applyNumberFormat="1" applyFont="1" applyFill="1" applyBorder="1"/>
    <xf numFmtId="164" fontId="0" fillId="2" borderId="4" xfId="0" applyNumberFormat="1" applyFill="1" applyBorder="1"/>
    <xf numFmtId="4" fontId="0" fillId="2" borderId="4" xfId="0" applyNumberFormat="1" applyFill="1" applyBorder="1"/>
    <xf numFmtId="164" fontId="22" fillId="2" borderId="4" xfId="0" applyNumberFormat="1" applyFont="1" applyFill="1" applyBorder="1"/>
    <xf numFmtId="0" fontId="0" fillId="2" borderId="4" xfId="0" applyFill="1" applyBorder="1"/>
    <xf numFmtId="4" fontId="22" fillId="2" borderId="4" xfId="0" applyNumberFormat="1" applyFont="1" applyFill="1" applyBorder="1"/>
    <xf numFmtId="0" fontId="23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24" fillId="0" borderId="4" xfId="1" applyNumberFormat="1" applyFont="1" applyFill="1" applyBorder="1" applyAlignment="1" applyProtection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166" fontId="26" fillId="0" borderId="4" xfId="0" applyNumberFormat="1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vertical="top" wrapText="1"/>
    </xf>
    <xf numFmtId="167" fontId="27" fillId="0" borderId="4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30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1" fillId="0" borderId="6" xfId="0" applyFont="1" applyBorder="1" applyAlignment="1">
      <alignment horizontal="center" vertical="top" wrapText="1"/>
    </xf>
    <xf numFmtId="0" fontId="5" fillId="0" borderId="7" xfId="1" applyNumberFormat="1" applyFont="1" applyFill="1" applyBorder="1" applyAlignment="1" applyProtection="1">
      <alignment horizontal="center" vertical="top" wrapText="1"/>
    </xf>
    <xf numFmtId="0" fontId="34" fillId="0" borderId="8" xfId="0" applyFont="1" applyBorder="1" applyAlignment="1">
      <alignment horizontal="justify" vertical="top" wrapText="1"/>
    </xf>
    <xf numFmtId="0" fontId="31" fillId="0" borderId="9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166" fontId="34" fillId="0" borderId="9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166" fontId="31" fillId="0" borderId="8" xfId="0" applyNumberFormat="1" applyFont="1" applyBorder="1" applyAlignment="1">
      <alignment horizontal="left" vertical="top" wrapText="1"/>
    </xf>
    <xf numFmtId="4" fontId="0" fillId="0" borderId="4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1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justify" wrapText="1"/>
    </xf>
    <xf numFmtId="0" fontId="3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DOCUME~1/86D2~1/LOCALS~1/Temp/Rar$DI00.687/&#1058;&#1072;&#1073;&#1083;&#1080;&#1094;&#1072;.rt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gov.cap.ru/DOCUME~1/86D2~1/LOCALS~1/Temp/Rar$DI00.687/&#1058;&#1072;&#1073;&#1083;&#1080;&#1094;&#1072;.rtf" TargetMode="External"/><Relationship Id="rId1" Type="http://schemas.openxmlformats.org/officeDocument/2006/relationships/hyperlink" Target="http://gov.cap.ru/DOCUME~1/86D2~1/LOCALS~1/Temp/Rar$DI00.687/&#1058;&#1072;&#1073;&#1083;&#1080;&#1094;&#1072;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6" sqref="B16"/>
    </sheetView>
  </sheetViews>
  <sheetFormatPr defaultRowHeight="12.75"/>
  <cols>
    <col min="1" max="1" width="30.85546875" customWidth="1"/>
    <col min="2" max="2" width="23" customWidth="1"/>
    <col min="3" max="3" width="17.85546875" customWidth="1"/>
    <col min="4" max="4" width="16.85546875" customWidth="1"/>
    <col min="5" max="5" width="0" hidden="1" customWidth="1"/>
    <col min="6" max="6" width="15.85546875" customWidth="1"/>
    <col min="7" max="7" width="15.7109375" customWidth="1"/>
  </cols>
  <sheetData>
    <row r="1" spans="1:7" ht="51.75" customHeight="1">
      <c r="A1" s="82" t="s">
        <v>47</v>
      </c>
      <c r="B1" s="82"/>
      <c r="C1" s="82"/>
      <c r="D1" s="82"/>
      <c r="E1" s="82"/>
      <c r="F1" s="82"/>
      <c r="G1" s="82"/>
    </row>
    <row r="2" spans="1:7" ht="16.5">
      <c r="A2" s="1"/>
      <c r="B2" s="1"/>
      <c r="C2" s="1" t="s">
        <v>52</v>
      </c>
      <c r="D2" s="1"/>
      <c r="E2" s="1"/>
      <c r="F2" s="1"/>
      <c r="G2" s="1"/>
    </row>
    <row r="3" spans="1:7" ht="15">
      <c r="A3" s="2"/>
      <c r="B3" s="3"/>
    </row>
    <row r="4" spans="1:7" ht="87" customHeight="1">
      <c r="A4" s="83" t="s">
        <v>0</v>
      </c>
      <c r="B4" s="83" t="s">
        <v>1</v>
      </c>
      <c r="C4" s="83" t="s">
        <v>2</v>
      </c>
      <c r="D4" s="83" t="s">
        <v>3</v>
      </c>
      <c r="E4" s="83" t="s">
        <v>4</v>
      </c>
      <c r="F4" s="83" t="s">
        <v>5</v>
      </c>
      <c r="G4" s="84" t="s">
        <v>6</v>
      </c>
    </row>
    <row r="5" spans="1:7" ht="10.5" customHeight="1">
      <c r="A5" s="83"/>
      <c r="B5" s="83"/>
      <c r="C5" s="83"/>
      <c r="D5" s="83"/>
      <c r="E5" s="83"/>
      <c r="F5" s="83"/>
      <c r="G5" s="84"/>
    </row>
    <row r="6" spans="1:7" ht="15">
      <c r="A6" s="4"/>
      <c r="B6" s="5" t="s">
        <v>7</v>
      </c>
      <c r="C6" s="5" t="s">
        <v>7</v>
      </c>
      <c r="D6" s="5" t="s">
        <v>8</v>
      </c>
      <c r="E6" s="5" t="s">
        <v>9</v>
      </c>
      <c r="F6" s="5" t="s">
        <v>8</v>
      </c>
      <c r="G6" s="5" t="s">
        <v>7</v>
      </c>
    </row>
    <row r="7" spans="1:7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 customHeight="1">
      <c r="A8" s="81" t="s">
        <v>10</v>
      </c>
      <c r="B8" s="81"/>
      <c r="C8" s="81"/>
      <c r="D8" s="81"/>
      <c r="E8" s="81"/>
      <c r="F8" s="81"/>
      <c r="G8" s="81"/>
    </row>
    <row r="9" spans="1:7" ht="34.5" customHeight="1">
      <c r="A9" s="8" t="s">
        <v>11</v>
      </c>
      <c r="B9" s="9">
        <v>6962415</v>
      </c>
      <c r="C9" s="10"/>
      <c r="D9" s="11">
        <f t="shared" ref="D9:D28" si="0">B9+C9</f>
        <v>6962415</v>
      </c>
      <c r="E9" s="12"/>
      <c r="F9" s="12">
        <v>0</v>
      </c>
      <c r="G9" s="11">
        <f>D9+F9</f>
        <v>6962415</v>
      </c>
    </row>
    <row r="10" spans="1:7" ht="15" hidden="1">
      <c r="A10" s="13" t="s">
        <v>12</v>
      </c>
      <c r="B10" s="14"/>
      <c r="C10" s="10"/>
      <c r="D10" s="11">
        <f t="shared" si="0"/>
        <v>0</v>
      </c>
      <c r="E10" s="15"/>
      <c r="F10" s="15">
        <v>0</v>
      </c>
      <c r="G10" s="11">
        <f t="shared" ref="G10:G28" si="1">D10+F10</f>
        <v>0</v>
      </c>
    </row>
    <row r="11" spans="1:7" ht="12.75" hidden="1" customHeight="1">
      <c r="A11" s="16" t="s">
        <v>13</v>
      </c>
      <c r="B11" s="17"/>
      <c r="C11" s="18"/>
      <c r="D11" s="11">
        <f t="shared" si="0"/>
        <v>0</v>
      </c>
      <c r="E11" s="15"/>
      <c r="F11" s="15"/>
      <c r="G11" s="11">
        <f t="shared" si="1"/>
        <v>0</v>
      </c>
    </row>
    <row r="12" spans="1:7" ht="15">
      <c r="A12" s="19" t="s">
        <v>45</v>
      </c>
      <c r="B12" s="20">
        <v>0</v>
      </c>
      <c r="C12" s="21"/>
      <c r="D12" s="11">
        <f t="shared" si="0"/>
        <v>0</v>
      </c>
      <c r="E12" s="15"/>
      <c r="F12" s="15"/>
      <c r="G12" s="11">
        <f t="shared" si="1"/>
        <v>0</v>
      </c>
    </row>
    <row r="13" spans="1:7" ht="15">
      <c r="A13" s="19" t="s">
        <v>14</v>
      </c>
      <c r="B13" s="20"/>
      <c r="C13" s="21">
        <v>42800</v>
      </c>
      <c r="D13" s="11">
        <f t="shared" si="0"/>
        <v>42800</v>
      </c>
      <c r="E13" s="15"/>
      <c r="F13" s="15"/>
      <c r="G13" s="11">
        <f t="shared" si="1"/>
        <v>42800</v>
      </c>
    </row>
    <row r="14" spans="1:7" ht="15">
      <c r="A14" s="19" t="s">
        <v>15</v>
      </c>
      <c r="B14" s="20"/>
      <c r="C14" s="21">
        <v>0</v>
      </c>
      <c r="D14" s="11">
        <f t="shared" si="0"/>
        <v>0</v>
      </c>
      <c r="E14" s="15"/>
      <c r="F14" s="15"/>
      <c r="G14" s="11">
        <f t="shared" si="1"/>
        <v>0</v>
      </c>
    </row>
    <row r="15" spans="1:7" ht="15" customHeight="1">
      <c r="A15" s="22" t="s">
        <v>16</v>
      </c>
      <c r="B15" s="23">
        <v>0</v>
      </c>
      <c r="C15" s="80">
        <v>46719</v>
      </c>
      <c r="D15" s="11">
        <f t="shared" si="0"/>
        <v>46719</v>
      </c>
      <c r="E15" s="15"/>
      <c r="F15" s="80">
        <v>5191</v>
      </c>
      <c r="G15" s="11">
        <f t="shared" si="1"/>
        <v>51910</v>
      </c>
    </row>
    <row r="16" spans="1:7" ht="18" customHeight="1">
      <c r="A16" s="24" t="s">
        <v>51</v>
      </c>
      <c r="B16" s="23">
        <v>0</v>
      </c>
      <c r="C16" s="21">
        <v>31885</v>
      </c>
      <c r="D16" s="11">
        <f t="shared" si="0"/>
        <v>31885</v>
      </c>
      <c r="E16" s="15"/>
      <c r="F16" s="21"/>
      <c r="G16" s="11">
        <f t="shared" si="1"/>
        <v>31885</v>
      </c>
    </row>
    <row r="17" spans="1:7" ht="15">
      <c r="A17" s="24" t="s">
        <v>46</v>
      </c>
      <c r="B17" s="23"/>
      <c r="C17" s="21">
        <v>43550</v>
      </c>
      <c r="D17" s="11">
        <f t="shared" si="0"/>
        <v>43550</v>
      </c>
      <c r="E17" s="15"/>
      <c r="F17" s="21">
        <v>43550</v>
      </c>
      <c r="G17" s="11">
        <f t="shared" si="1"/>
        <v>87100</v>
      </c>
    </row>
    <row r="18" spans="1:7" ht="15">
      <c r="A18" s="24">
        <v>225</v>
      </c>
      <c r="B18" s="23"/>
      <c r="C18" s="21">
        <v>86240</v>
      </c>
      <c r="D18" s="11">
        <f t="shared" si="0"/>
        <v>86240</v>
      </c>
      <c r="E18" s="15"/>
      <c r="F18" s="21"/>
      <c r="G18" s="11">
        <f t="shared" si="1"/>
        <v>86240</v>
      </c>
    </row>
    <row r="19" spans="1:7" ht="15">
      <c r="A19" s="24">
        <v>226</v>
      </c>
      <c r="B19" s="23"/>
      <c r="C19" s="21">
        <v>77640</v>
      </c>
      <c r="D19" s="11">
        <f t="shared" si="0"/>
        <v>77640</v>
      </c>
      <c r="E19" s="15"/>
      <c r="F19" s="21"/>
      <c r="G19" s="11">
        <f t="shared" si="1"/>
        <v>77640</v>
      </c>
    </row>
    <row r="20" spans="1:7" ht="15">
      <c r="A20" s="24" t="s">
        <v>17</v>
      </c>
      <c r="B20" s="23">
        <v>0</v>
      </c>
      <c r="C20" s="21">
        <v>0</v>
      </c>
      <c r="D20" s="11">
        <f t="shared" si="0"/>
        <v>0</v>
      </c>
      <c r="E20" s="15"/>
      <c r="F20" s="21">
        <v>35768</v>
      </c>
      <c r="G20" s="11">
        <f t="shared" si="1"/>
        <v>35768</v>
      </c>
    </row>
    <row r="21" spans="1:7" ht="15">
      <c r="A21" s="24" t="s">
        <v>18</v>
      </c>
      <c r="B21" s="23"/>
      <c r="C21" s="21">
        <v>5000</v>
      </c>
      <c r="D21" s="11">
        <f t="shared" si="0"/>
        <v>5000</v>
      </c>
      <c r="E21" s="15"/>
      <c r="F21" s="21"/>
      <c r="G21" s="11">
        <f t="shared" si="1"/>
        <v>5000</v>
      </c>
    </row>
    <row r="22" spans="1:7" ht="15" hidden="1">
      <c r="A22" s="24">
        <v>290</v>
      </c>
      <c r="B22" s="23"/>
      <c r="C22" s="21"/>
      <c r="D22" s="11">
        <f t="shared" si="0"/>
        <v>0</v>
      </c>
      <c r="E22" s="15"/>
      <c r="F22" s="21"/>
      <c r="G22" s="11">
        <f t="shared" si="1"/>
        <v>0</v>
      </c>
    </row>
    <row r="23" spans="1:7" ht="15">
      <c r="A23" s="24">
        <v>310</v>
      </c>
      <c r="B23" s="23"/>
      <c r="C23" s="21">
        <v>0</v>
      </c>
      <c r="D23" s="11">
        <f t="shared" si="0"/>
        <v>0</v>
      </c>
      <c r="E23" s="15"/>
      <c r="F23" s="21"/>
      <c r="G23" s="11">
        <f t="shared" si="1"/>
        <v>0</v>
      </c>
    </row>
    <row r="24" spans="1:7" ht="15">
      <c r="A24" s="24">
        <v>340</v>
      </c>
      <c r="B24" s="23"/>
      <c r="C24" s="21">
        <v>30000</v>
      </c>
      <c r="D24" s="11">
        <f t="shared" si="0"/>
        <v>30000</v>
      </c>
      <c r="E24" s="15"/>
      <c r="F24" s="21"/>
      <c r="G24" s="11">
        <f t="shared" si="1"/>
        <v>30000</v>
      </c>
    </row>
    <row r="25" spans="1:7" ht="15" hidden="1">
      <c r="A25" s="25"/>
      <c r="B25" s="23"/>
      <c r="C25" s="21"/>
      <c r="D25" s="11">
        <f t="shared" si="0"/>
        <v>0</v>
      </c>
      <c r="E25" s="15"/>
      <c r="F25" s="21"/>
      <c r="G25" s="11">
        <f t="shared" si="1"/>
        <v>0</v>
      </c>
    </row>
    <row r="26" spans="1:7" ht="12.75" hidden="1" customHeight="1">
      <c r="A26" s="26" t="s">
        <v>19</v>
      </c>
      <c r="B26" s="23"/>
      <c r="C26" s="21"/>
      <c r="D26" s="11">
        <f t="shared" si="0"/>
        <v>0</v>
      </c>
      <c r="E26" s="15"/>
      <c r="F26" s="21"/>
      <c r="G26" s="11">
        <f t="shared" si="1"/>
        <v>0</v>
      </c>
    </row>
    <row r="27" spans="1:7" ht="12.75" hidden="1" customHeight="1">
      <c r="A27" s="26" t="s">
        <v>20</v>
      </c>
      <c r="B27" s="23"/>
      <c r="C27" s="21"/>
      <c r="D27" s="11">
        <f t="shared" si="0"/>
        <v>0</v>
      </c>
      <c r="E27" s="15"/>
      <c r="F27" s="21"/>
      <c r="G27" s="11">
        <f t="shared" si="1"/>
        <v>0</v>
      </c>
    </row>
    <row r="28" spans="1:7" ht="25.5" customHeight="1">
      <c r="A28" s="27" t="s">
        <v>21</v>
      </c>
      <c r="B28" s="23">
        <f>SUM(B9:B27)</f>
        <v>6962415</v>
      </c>
      <c r="C28" s="21">
        <f>SUM(C9:C27)</f>
        <v>363834</v>
      </c>
      <c r="D28" s="11">
        <f t="shared" si="0"/>
        <v>7326249</v>
      </c>
      <c r="E28" s="15">
        <f>SUM(E9:E27)</f>
        <v>0</v>
      </c>
      <c r="F28" s="21">
        <f>F9+F10+F11+F12+F15+F16+F17+F19+F20+F21+F22+F24+F26+F27+F23</f>
        <v>84509</v>
      </c>
      <c r="G28" s="11">
        <f t="shared" si="1"/>
        <v>7410758</v>
      </c>
    </row>
    <row r="29" spans="1:7">
      <c r="B29" s="28"/>
      <c r="C29" s="28"/>
      <c r="D29" s="28"/>
      <c r="E29" s="28"/>
      <c r="F29" s="28"/>
      <c r="G29" s="28"/>
    </row>
    <row r="30" spans="1:7" ht="12.75" customHeight="1">
      <c r="A30" s="81" t="s">
        <v>22</v>
      </c>
      <c r="B30" s="81"/>
      <c r="C30" s="81"/>
      <c r="D30" s="81"/>
      <c r="E30" s="81"/>
      <c r="F30" s="81"/>
      <c r="G30" s="81"/>
    </row>
    <row r="31" spans="1:7">
      <c r="A31" s="29">
        <v>340</v>
      </c>
      <c r="B31" s="30"/>
      <c r="C31" s="31"/>
      <c r="D31" s="32">
        <f>SUM(B31:C31)</f>
        <v>0</v>
      </c>
      <c r="E31" s="30"/>
      <c r="F31" s="30"/>
      <c r="G31" s="30">
        <f>D31</f>
        <v>0</v>
      </c>
    </row>
    <row r="32" spans="1:7">
      <c r="A32" s="33">
        <v>310</v>
      </c>
      <c r="B32" s="33"/>
      <c r="C32" s="34"/>
      <c r="D32" s="35">
        <f>SUM(C32)</f>
        <v>0</v>
      </c>
      <c r="E32" s="36"/>
      <c r="F32" s="36"/>
      <c r="G32" s="34">
        <f>D32</f>
        <v>0</v>
      </c>
    </row>
    <row r="33" spans="1:7" ht="11.25" customHeight="1">
      <c r="A33" s="33">
        <v>290</v>
      </c>
      <c r="B33" s="33"/>
      <c r="C33" s="34"/>
      <c r="D33" s="35">
        <f>SUM(C33)</f>
        <v>0</v>
      </c>
      <c r="E33" s="36"/>
      <c r="F33" s="36"/>
      <c r="G33" s="34">
        <f>D33</f>
        <v>0</v>
      </c>
    </row>
    <row r="34" spans="1:7">
      <c r="A34" s="37" t="s">
        <v>23</v>
      </c>
      <c r="B34" s="37"/>
      <c r="C34" s="38">
        <f>SUM(C31:C33)</f>
        <v>0</v>
      </c>
      <c r="D34" s="38">
        <f>SUM(D31:D33)</f>
        <v>0</v>
      </c>
      <c r="E34" s="39"/>
      <c r="F34" s="39"/>
      <c r="G34" s="38">
        <f>SUM(G31:G33)</f>
        <v>0</v>
      </c>
    </row>
    <row r="36" spans="1:7">
      <c r="A36" s="37" t="s">
        <v>24</v>
      </c>
      <c r="B36" s="40">
        <f>B28</f>
        <v>6962415</v>
      </c>
      <c r="C36" s="41">
        <f>C28+C34</f>
        <v>363834</v>
      </c>
      <c r="D36" s="42">
        <f>SUM(B36:C36)</f>
        <v>7326249</v>
      </c>
      <c r="E36" s="43"/>
      <c r="F36" s="41">
        <f>F28</f>
        <v>84509</v>
      </c>
      <c r="G36" s="44">
        <f>G28+G34</f>
        <v>7410758</v>
      </c>
    </row>
  </sheetData>
  <mergeCells count="10">
    <mergeCell ref="A8:G8"/>
    <mergeCell ref="A30:G30"/>
    <mergeCell ref="A1:G1"/>
    <mergeCell ref="A4:A5"/>
    <mergeCell ref="B4:B5"/>
    <mergeCell ref="C4:C5"/>
    <mergeCell ref="D4:D5"/>
    <mergeCell ref="E4:E5"/>
    <mergeCell ref="F4:F5"/>
    <mergeCell ref="G4:G5"/>
  </mergeCells>
  <phoneticPr fontId="3" type="noConversion"/>
  <hyperlinks>
    <hyperlink ref="G4" r:id="rId1" location="sub_1002%23sub_1002%23sub_1002%23sub_1002"/>
  </hyperlinks>
  <pageMargins left="1.5" right="0.59027777777777779" top="0.50972222222222219" bottom="0.15972222222222221" header="0.51180555555555551" footer="0.51180555555555551"/>
  <pageSetup paperSize="9" scale="90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4" sqref="D4"/>
    </sheetView>
  </sheetViews>
  <sheetFormatPr defaultRowHeight="12.75"/>
  <cols>
    <col min="1" max="1" width="27.7109375" customWidth="1"/>
    <col min="2" max="2" width="5.7109375" customWidth="1"/>
    <col min="3" max="3" width="7" customWidth="1"/>
    <col min="4" max="4" width="10.140625" customWidth="1"/>
    <col min="5" max="5" width="14" customWidth="1"/>
    <col min="6" max="6" width="14.42578125" customWidth="1"/>
    <col min="7" max="7" width="14.7109375" customWidth="1"/>
    <col min="8" max="8" width="10.42578125" customWidth="1"/>
    <col min="9" max="9" width="12" customWidth="1"/>
    <col min="10" max="10" width="10.85546875" customWidth="1"/>
    <col min="11" max="11" width="14.7109375" customWidth="1"/>
  </cols>
  <sheetData>
    <row r="1" spans="1:11" ht="15">
      <c r="A1" s="45" t="s">
        <v>25</v>
      </c>
      <c r="B1" s="45"/>
      <c r="C1" s="45"/>
      <c r="D1" s="45"/>
    </row>
    <row r="2" spans="1:11" ht="51.75" customHeight="1">
      <c r="A2" s="82" t="s">
        <v>48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6.5">
      <c r="A3" s="1" t="s">
        <v>26</v>
      </c>
      <c r="B3" s="1"/>
      <c r="C3" s="1"/>
      <c r="D3" s="85" t="s">
        <v>52</v>
      </c>
      <c r="E3" s="85"/>
      <c r="F3" s="1"/>
      <c r="G3" s="1"/>
      <c r="H3" s="1"/>
      <c r="I3" s="1"/>
      <c r="J3" s="1"/>
    </row>
    <row r="4" spans="1:11" ht="15">
      <c r="A4" s="2"/>
      <c r="B4" s="2"/>
      <c r="C4" s="2"/>
      <c r="D4" s="2"/>
      <c r="E4" s="3"/>
      <c r="F4" s="3"/>
    </row>
    <row r="5" spans="1:11" ht="84" customHeight="1">
      <c r="A5" s="86" t="s">
        <v>0</v>
      </c>
      <c r="B5" s="86" t="s">
        <v>27</v>
      </c>
      <c r="C5" s="86" t="s">
        <v>4</v>
      </c>
      <c r="D5" s="86" t="s">
        <v>1</v>
      </c>
      <c r="E5" s="86"/>
      <c r="F5" s="86" t="s">
        <v>2</v>
      </c>
      <c r="G5" s="86"/>
      <c r="H5" s="86" t="s">
        <v>28</v>
      </c>
      <c r="I5" s="86"/>
      <c r="J5" s="46" t="s">
        <v>5</v>
      </c>
      <c r="K5" s="47" t="s">
        <v>29</v>
      </c>
    </row>
    <row r="6" spans="1:11" ht="40.5" customHeight="1">
      <c r="A6" s="86"/>
      <c r="B6" s="86"/>
      <c r="C6" s="86"/>
      <c r="D6" s="46" t="s">
        <v>30</v>
      </c>
      <c r="E6" s="48" t="s">
        <v>31</v>
      </c>
      <c r="F6" s="46" t="s">
        <v>30</v>
      </c>
      <c r="G6" s="48" t="s">
        <v>31</v>
      </c>
      <c r="H6" s="46" t="s">
        <v>30</v>
      </c>
      <c r="I6" s="48" t="s">
        <v>31</v>
      </c>
      <c r="J6" s="46" t="s">
        <v>31</v>
      </c>
      <c r="K6" s="48" t="s">
        <v>31</v>
      </c>
    </row>
    <row r="7" spans="1:11" ht="25.5" hidden="1">
      <c r="A7" s="49"/>
      <c r="B7" s="49"/>
      <c r="C7" s="49"/>
      <c r="D7" s="49"/>
      <c r="E7" s="50" t="s">
        <v>32</v>
      </c>
      <c r="F7" s="50"/>
      <c r="G7" s="50" t="s">
        <v>32</v>
      </c>
      <c r="H7" s="50" t="s">
        <v>32</v>
      </c>
      <c r="I7" s="50"/>
      <c r="J7" s="50" t="s">
        <v>33</v>
      </c>
      <c r="K7" s="50" t="s">
        <v>9</v>
      </c>
    </row>
    <row r="8" spans="1:11">
      <c r="A8" s="51">
        <v>1</v>
      </c>
      <c r="B8" s="51"/>
      <c r="C8" s="51"/>
      <c r="D8" s="51"/>
      <c r="E8" s="51">
        <v>2</v>
      </c>
      <c r="F8" s="51"/>
      <c r="G8" s="51">
        <v>3</v>
      </c>
      <c r="H8" s="51">
        <v>4</v>
      </c>
      <c r="I8" s="51"/>
      <c r="J8" s="51">
        <v>6</v>
      </c>
      <c r="K8" s="51">
        <v>5</v>
      </c>
    </row>
    <row r="9" spans="1:11" ht="62.25" customHeight="1">
      <c r="A9" s="52" t="s">
        <v>34</v>
      </c>
      <c r="B9" s="53">
        <v>1</v>
      </c>
      <c r="C9" s="54">
        <v>480</v>
      </c>
      <c r="D9" s="55">
        <f>E9/C9</f>
        <v>14.50503125</v>
      </c>
      <c r="E9" s="56">
        <f>'Расходы на 2020'!B28/1000</f>
        <v>6962.415</v>
      </c>
      <c r="F9" s="57">
        <f>G9/C9</f>
        <v>0.75798750000000004</v>
      </c>
      <c r="G9" s="56">
        <f>'Расходы на 2020'!C28/1000</f>
        <v>363.834</v>
      </c>
      <c r="H9" s="58">
        <f>I9/C9</f>
        <v>15.263018749999999</v>
      </c>
      <c r="I9" s="59">
        <f>G9+E9</f>
        <v>7326.2489999999998</v>
      </c>
      <c r="J9" s="56">
        <f>'Расходы на 2020'!F28/1000</f>
        <v>84.509</v>
      </c>
      <c r="K9" s="59">
        <f>I9+J9</f>
        <v>7410.7579999999998</v>
      </c>
    </row>
    <row r="10" spans="1:11" ht="12.75" hidden="1" customHeight="1">
      <c r="A10" s="52" t="s">
        <v>35</v>
      </c>
      <c r="B10" s="53"/>
      <c r="C10" s="54"/>
      <c r="D10" s="55"/>
      <c r="E10" s="56"/>
      <c r="F10" s="55" t="e">
        <f>G10/C10</f>
        <v>#DIV/0!</v>
      </c>
      <c r="G10" s="56">
        <f>'Расходы на 2020'!C34/1000</f>
        <v>0</v>
      </c>
      <c r="H10" s="58" t="e">
        <f>I10/C10</f>
        <v>#DIV/0!</v>
      </c>
      <c r="I10" s="59">
        <f>G10+E10</f>
        <v>0</v>
      </c>
      <c r="J10" s="56"/>
      <c r="K10" s="59">
        <f>I10+J10</f>
        <v>0</v>
      </c>
    </row>
    <row r="11" spans="1:11" ht="27.75" customHeight="1">
      <c r="A11" s="60" t="s">
        <v>36</v>
      </c>
      <c r="B11" s="61">
        <v>1</v>
      </c>
      <c r="C11" s="61">
        <f>C9</f>
        <v>480</v>
      </c>
      <c r="D11" s="61">
        <f t="shared" ref="D11:J11" si="0">D9</f>
        <v>14.50503125</v>
      </c>
      <c r="E11" s="61">
        <f t="shared" si="0"/>
        <v>6962.415</v>
      </c>
      <c r="F11" s="61">
        <f t="shared" si="0"/>
        <v>0.75798750000000004</v>
      </c>
      <c r="G11" s="61">
        <f t="shared" si="0"/>
        <v>363.834</v>
      </c>
      <c r="H11" s="61">
        <f t="shared" si="0"/>
        <v>15.263018749999999</v>
      </c>
      <c r="I11" s="61">
        <f t="shared" si="0"/>
        <v>7326.2489999999998</v>
      </c>
      <c r="J11" s="61">
        <f t="shared" si="0"/>
        <v>84.509</v>
      </c>
      <c r="K11" s="59">
        <f>SUM(K9:K10)</f>
        <v>7410.7579999999998</v>
      </c>
    </row>
    <row r="12" spans="1:11">
      <c r="E12" s="28"/>
      <c r="F12" s="28"/>
      <c r="G12" s="28"/>
      <c r="H12" s="28"/>
      <c r="I12" s="28"/>
      <c r="J12" s="28"/>
    </row>
    <row r="13" spans="1:11">
      <c r="E13" s="28"/>
      <c r="F13" s="28"/>
      <c r="G13" s="28"/>
      <c r="H13" s="28"/>
      <c r="I13" s="28"/>
      <c r="J13" s="28"/>
    </row>
    <row r="15" spans="1:11">
      <c r="F15" s="62"/>
    </row>
  </sheetData>
  <mergeCells count="8">
    <mergeCell ref="A2:J2"/>
    <mergeCell ref="D3:E3"/>
    <mergeCell ref="A5:A6"/>
    <mergeCell ref="B5:B6"/>
    <mergeCell ref="C5:C6"/>
    <mergeCell ref="D5:E5"/>
    <mergeCell ref="F5:G5"/>
    <mergeCell ref="H5:I5"/>
  </mergeCells>
  <phoneticPr fontId="3" type="noConversion"/>
  <pageMargins left="0.59027777777777779" right="0.59027777777777779" top="0.59027777777777779" bottom="0.59027777777777779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opLeftCell="A7" workbookViewId="0">
      <selection activeCell="B11" sqref="B11"/>
    </sheetView>
  </sheetViews>
  <sheetFormatPr defaultRowHeight="12.75"/>
  <cols>
    <col min="1" max="1" width="29.7109375" customWidth="1"/>
    <col min="2" max="2" width="15.7109375" customWidth="1"/>
    <col min="3" max="3" width="18.28515625" customWidth="1"/>
    <col min="4" max="4" width="16.7109375" customWidth="1"/>
    <col min="5" max="6" width="16.140625" customWidth="1"/>
    <col min="7" max="7" width="18.28515625" customWidth="1"/>
  </cols>
  <sheetData>
    <row r="2" spans="1:7">
      <c r="A2" s="63" t="s">
        <v>37</v>
      </c>
      <c r="B2" s="64"/>
      <c r="C2" s="64"/>
    </row>
    <row r="3" spans="1:7" ht="35.25" customHeight="1">
      <c r="A3" s="64" t="s">
        <v>49</v>
      </c>
      <c r="B3" s="65"/>
      <c r="C3" s="65"/>
    </row>
    <row r="4" spans="1:7">
      <c r="A4" s="64" t="s">
        <v>38</v>
      </c>
      <c r="B4" s="65"/>
      <c r="C4" s="65"/>
    </row>
    <row r="5" spans="1:7">
      <c r="A5" s="66" t="s">
        <v>39</v>
      </c>
      <c r="B5" s="67" t="s">
        <v>50</v>
      </c>
      <c r="C5" s="65"/>
    </row>
    <row r="6" spans="1:7" ht="12.75" customHeight="1">
      <c r="A6" s="64" t="s">
        <v>40</v>
      </c>
      <c r="B6" s="88" t="s">
        <v>41</v>
      </c>
      <c r="C6" s="88"/>
    </row>
    <row r="7" spans="1:7">
      <c r="A7" s="64"/>
      <c r="B7" s="65"/>
      <c r="C7" s="65"/>
    </row>
    <row r="8" spans="1:7" ht="45" customHeight="1">
      <c r="B8" s="89" t="s">
        <v>53</v>
      </c>
      <c r="C8" s="89"/>
      <c r="D8" s="89"/>
      <c r="E8" s="89"/>
      <c r="F8" s="89"/>
    </row>
    <row r="9" spans="1:7" ht="12.75" customHeight="1">
      <c r="B9" s="89"/>
      <c r="C9" s="89"/>
      <c r="D9" s="89"/>
      <c r="E9" s="89"/>
      <c r="F9" s="89"/>
    </row>
    <row r="10" spans="1:7" ht="17.25" customHeight="1">
      <c r="B10" s="89"/>
      <c r="C10" s="89"/>
      <c r="D10" s="89"/>
      <c r="E10" s="89"/>
      <c r="F10" s="89"/>
    </row>
    <row r="11" spans="1:7">
      <c r="C11" s="68"/>
      <c r="D11" s="69"/>
      <c r="E11" s="68"/>
      <c r="F11" s="68"/>
    </row>
    <row r="13" spans="1:7" ht="105.75" customHeight="1">
      <c r="A13" s="90" t="s">
        <v>0</v>
      </c>
      <c r="B13" s="91" t="s">
        <v>1</v>
      </c>
      <c r="C13" s="91" t="s">
        <v>2</v>
      </c>
      <c r="D13" s="70" t="s">
        <v>42</v>
      </c>
      <c r="E13" s="91" t="s">
        <v>4</v>
      </c>
      <c r="F13" s="91" t="s">
        <v>5</v>
      </c>
      <c r="G13" s="84" t="s">
        <v>6</v>
      </c>
    </row>
    <row r="14" spans="1:7">
      <c r="A14" s="90"/>
      <c r="B14" s="91"/>
      <c r="C14" s="91"/>
      <c r="D14" s="71" t="s">
        <v>43</v>
      </c>
      <c r="E14" s="91"/>
      <c r="F14" s="91"/>
      <c r="G14" s="84"/>
    </row>
    <row r="15" spans="1:7">
      <c r="A15" s="72"/>
      <c r="B15" s="73" t="s">
        <v>32</v>
      </c>
      <c r="C15" s="73" t="s">
        <v>32</v>
      </c>
      <c r="D15" s="73" t="s">
        <v>32</v>
      </c>
      <c r="E15" s="73" t="s">
        <v>9</v>
      </c>
      <c r="F15" s="73" t="s">
        <v>33</v>
      </c>
      <c r="G15" s="73" t="s">
        <v>33</v>
      </c>
    </row>
    <row r="16" spans="1:7">
      <c r="A16" s="74">
        <v>1</v>
      </c>
      <c r="B16" s="75">
        <v>2</v>
      </c>
      <c r="C16" s="75">
        <v>3</v>
      </c>
      <c r="D16" s="75">
        <v>4</v>
      </c>
      <c r="E16" s="75">
        <v>5</v>
      </c>
      <c r="F16" s="75">
        <v>6</v>
      </c>
      <c r="G16" s="75">
        <v>7</v>
      </c>
    </row>
    <row r="17" spans="1:9" ht="52.5" customHeight="1">
      <c r="A17" s="52" t="s">
        <v>34</v>
      </c>
      <c r="B17" s="76">
        <f>'Расчет 2020 по доле'!D9</f>
        <v>14.50503125</v>
      </c>
      <c r="C17" s="76">
        <f>'Расчет 2020 по доле'!F9</f>
        <v>0.75798750000000004</v>
      </c>
      <c r="D17" s="76">
        <f>SUM(B17:C17)</f>
        <v>15.263018750000001</v>
      </c>
      <c r="E17" s="76">
        <v>463</v>
      </c>
      <c r="F17" s="76">
        <f>'Расчет 2020 по доле'!J9</f>
        <v>84.509</v>
      </c>
      <c r="G17" s="76">
        <f>E17*D17+F17</f>
        <v>7151.2866812500006</v>
      </c>
      <c r="H17" s="77"/>
      <c r="I17" s="78"/>
    </row>
    <row r="18" spans="1:9" ht="12.75" hidden="1" customHeight="1">
      <c r="A18" s="52" t="s">
        <v>35</v>
      </c>
      <c r="B18" s="76"/>
      <c r="C18" s="76" t="e">
        <f>'Расчет 2020 по доле'!F10</f>
        <v>#DIV/0!</v>
      </c>
      <c r="D18" s="76" t="e">
        <f>SUM(B18:C18)</f>
        <v>#DIV/0!</v>
      </c>
      <c r="E18" s="76"/>
      <c r="F18" s="76"/>
      <c r="G18" s="76"/>
    </row>
    <row r="19" spans="1:9" ht="24" customHeight="1">
      <c r="A19" s="79" t="s">
        <v>44</v>
      </c>
      <c r="B19" s="76">
        <f t="shared" ref="B19:G19" si="0">SUM(B17:B18)</f>
        <v>14.50503125</v>
      </c>
      <c r="C19" s="76">
        <f>C17</f>
        <v>0.75798750000000004</v>
      </c>
      <c r="D19" s="76">
        <f>D17</f>
        <v>15.263018750000001</v>
      </c>
      <c r="E19" s="76">
        <f t="shared" si="0"/>
        <v>463</v>
      </c>
      <c r="F19" s="76">
        <f t="shared" si="0"/>
        <v>84.509</v>
      </c>
      <c r="G19" s="76">
        <f t="shared" si="0"/>
        <v>7151.2866812500006</v>
      </c>
    </row>
    <row r="20" spans="1:9">
      <c r="A20" s="87"/>
      <c r="B20" s="87"/>
      <c r="C20" s="87"/>
      <c r="D20" s="87"/>
      <c r="E20" s="87"/>
      <c r="F20" s="87"/>
      <c r="G20" s="87"/>
    </row>
  </sheetData>
  <mergeCells count="9">
    <mergeCell ref="G13:G14"/>
    <mergeCell ref="A20:G20"/>
    <mergeCell ref="B6:C6"/>
    <mergeCell ref="B8:F10"/>
    <mergeCell ref="A13:A14"/>
    <mergeCell ref="B13:B14"/>
    <mergeCell ref="C13:C14"/>
    <mergeCell ref="E13:E14"/>
    <mergeCell ref="F13:F14"/>
  </mergeCells>
  <phoneticPr fontId="3" type="noConversion"/>
  <hyperlinks>
    <hyperlink ref="G13" r:id="rId1" location="sub_1002%23sub_1002"/>
    <hyperlink ref="D14" r:id="rId2" location="sub_1001%23sub_1001"/>
  </hyperlinks>
  <pageMargins left="0.45" right="0.1701388888888889" top="0.47013888888888888" bottom="0.15972222222222221" header="0.51180555555555551" footer="0.51180555555555551"/>
  <pageSetup paperSize="9" firstPageNumber="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Расходы на 2020</vt:lpstr>
      <vt:lpstr>Расчет 2020 по доле</vt:lpstr>
      <vt:lpstr>Лист1</vt:lpstr>
      <vt:lpstr>sub_2000_2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</dc:creator>
  <cp:lastModifiedBy>Пользователь Windows</cp:lastModifiedBy>
  <cp:lastPrinted>2021-05-07T08:07:07Z</cp:lastPrinted>
  <dcterms:created xsi:type="dcterms:W3CDTF">2015-03-19T14:20:53Z</dcterms:created>
  <dcterms:modified xsi:type="dcterms:W3CDTF">2022-08-21T17:39:54Z</dcterms:modified>
</cp:coreProperties>
</file>