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S294" i="1"/>
  <c r="S295" s="1"/>
  <c r="R294"/>
  <c r="R295" s="1"/>
  <c r="Q294"/>
  <c r="Q295" s="1"/>
  <c r="P294"/>
  <c r="P295" s="1"/>
  <c r="O294"/>
  <c r="O295" s="1"/>
  <c r="N294"/>
  <c r="N295" s="1"/>
  <c r="M294"/>
  <c r="M295" s="1"/>
  <c r="L294"/>
  <c r="K294"/>
  <c r="K295" s="1"/>
  <c r="J294"/>
  <c r="I294"/>
  <c r="H294"/>
  <c r="S289"/>
  <c r="R289"/>
  <c r="Q289"/>
  <c r="P289"/>
  <c r="O289"/>
  <c r="N289"/>
  <c r="M289"/>
  <c r="L289"/>
  <c r="K289"/>
  <c r="J289"/>
  <c r="I289"/>
  <c r="H289"/>
  <c r="S281"/>
  <c r="R281"/>
  <c r="Q281"/>
  <c r="P281"/>
  <c r="O281"/>
  <c r="N281"/>
  <c r="M281"/>
  <c r="L281"/>
  <c r="L295" s="1"/>
  <c r="K281"/>
  <c r="J281"/>
  <c r="J295" s="1"/>
  <c r="I281"/>
  <c r="I295" s="1"/>
  <c r="H281"/>
  <c r="H295" s="1"/>
  <c r="H271"/>
  <c r="S270"/>
  <c r="R270"/>
  <c r="R271" s="1"/>
  <c r="Q270"/>
  <c r="P270"/>
  <c r="P271" s="1"/>
  <c r="O270"/>
  <c r="N270"/>
  <c r="N271" s="1"/>
  <c r="M270"/>
  <c r="L270"/>
  <c r="L271" s="1"/>
  <c r="K270"/>
  <c r="J270"/>
  <c r="J271" s="1"/>
  <c r="H270"/>
  <c r="S266"/>
  <c r="R266"/>
  <c r="Q266"/>
  <c r="P266"/>
  <c r="O266"/>
  <c r="N266"/>
  <c r="M266"/>
  <c r="L266"/>
  <c r="K266"/>
  <c r="J266"/>
  <c r="I266"/>
  <c r="H266"/>
  <c r="S258"/>
  <c r="S271" s="1"/>
  <c r="R258"/>
  <c r="Q258"/>
  <c r="Q271" s="1"/>
  <c r="P258"/>
  <c r="O258"/>
  <c r="O271" s="1"/>
  <c r="N258"/>
  <c r="M258"/>
  <c r="M271" s="1"/>
  <c r="L258"/>
  <c r="K258"/>
  <c r="K271" s="1"/>
  <c r="J258"/>
  <c r="I258"/>
  <c r="I271" s="1"/>
  <c r="H258"/>
  <c r="S248"/>
  <c r="S249" s="1"/>
  <c r="R248"/>
  <c r="R249" s="1"/>
  <c r="Q248"/>
  <c r="Q249" s="1"/>
  <c r="P248"/>
  <c r="P249" s="1"/>
  <c r="O248"/>
  <c r="O249" s="1"/>
  <c r="N248"/>
  <c r="N249" s="1"/>
  <c r="M248"/>
  <c r="M249" s="1"/>
  <c r="L248"/>
  <c r="K248"/>
  <c r="K249" s="1"/>
  <c r="J248"/>
  <c r="I248"/>
  <c r="H248"/>
  <c r="S243"/>
  <c r="R243"/>
  <c r="Q243"/>
  <c r="P243"/>
  <c r="O243"/>
  <c r="N243"/>
  <c r="M243"/>
  <c r="L243"/>
  <c r="K243"/>
  <c r="J243"/>
  <c r="I243"/>
  <c r="H243"/>
  <c r="S235"/>
  <c r="R235"/>
  <c r="Q235"/>
  <c r="P235"/>
  <c r="O235"/>
  <c r="N235"/>
  <c r="M235"/>
  <c r="L235"/>
  <c r="L249" s="1"/>
  <c r="K235"/>
  <c r="J235"/>
  <c r="J249" s="1"/>
  <c r="I235"/>
  <c r="I249" s="1"/>
  <c r="H235"/>
  <c r="H249" s="1"/>
  <c r="S224"/>
  <c r="R224"/>
  <c r="Q224"/>
  <c r="P224"/>
  <c r="O224"/>
  <c r="N224"/>
  <c r="M224"/>
  <c r="L224"/>
  <c r="K224"/>
  <c r="J224"/>
  <c r="I224"/>
  <c r="H224"/>
  <c r="S219"/>
  <c r="R219"/>
  <c r="Q219"/>
  <c r="P219"/>
  <c r="O219"/>
  <c r="N219"/>
  <c r="M219"/>
  <c r="L219"/>
  <c r="K219"/>
  <c r="J219"/>
  <c r="I219"/>
  <c r="H219"/>
  <c r="S210"/>
  <c r="S225" s="1"/>
  <c r="R210"/>
  <c r="R225" s="1"/>
  <c r="Q210"/>
  <c r="Q225" s="1"/>
  <c r="P210"/>
  <c r="P225" s="1"/>
  <c r="O210"/>
  <c r="O225" s="1"/>
  <c r="N210"/>
  <c r="N225" s="1"/>
  <c r="M210"/>
  <c r="M225" s="1"/>
  <c r="L210"/>
  <c r="L225" s="1"/>
  <c r="K210"/>
  <c r="K225" s="1"/>
  <c r="J210"/>
  <c r="J225" s="1"/>
  <c r="I210"/>
  <c r="I225" s="1"/>
  <c r="H210"/>
  <c r="H225" s="1"/>
  <c r="S199"/>
  <c r="R199"/>
  <c r="Q199"/>
  <c r="P199"/>
  <c r="O199"/>
  <c r="N199"/>
  <c r="M199"/>
  <c r="L199"/>
  <c r="K199"/>
  <c r="J199"/>
  <c r="I199"/>
  <c r="H199"/>
  <c r="S194"/>
  <c r="R194"/>
  <c r="Q194"/>
  <c r="P194"/>
  <c r="O194"/>
  <c r="N194"/>
  <c r="M194"/>
  <c r="L194"/>
  <c r="K194"/>
  <c r="J194"/>
  <c r="I194"/>
  <c r="H194"/>
  <c r="S185"/>
  <c r="S200" s="1"/>
  <c r="R185"/>
  <c r="R200" s="1"/>
  <c r="Q185"/>
  <c r="Q200" s="1"/>
  <c r="P185"/>
  <c r="P200" s="1"/>
  <c r="O185"/>
  <c r="O200" s="1"/>
  <c r="N185"/>
  <c r="N200" s="1"/>
  <c r="M185"/>
  <c r="M200" s="1"/>
  <c r="L185"/>
  <c r="L200" s="1"/>
  <c r="K185"/>
  <c r="K200" s="1"/>
  <c r="J185"/>
  <c r="J200" s="1"/>
  <c r="I185"/>
  <c r="I200" s="1"/>
  <c r="H185"/>
  <c r="H200" s="1"/>
  <c r="S174"/>
  <c r="R174"/>
  <c r="Q174"/>
  <c r="P174"/>
  <c r="O174"/>
  <c r="N174"/>
  <c r="M174"/>
  <c r="L174"/>
  <c r="K174"/>
  <c r="J174"/>
  <c r="I174"/>
  <c r="H174"/>
  <c r="S169"/>
  <c r="R169"/>
  <c r="Q169"/>
  <c r="P169"/>
  <c r="O169"/>
  <c r="N169"/>
  <c r="M169"/>
  <c r="L169"/>
  <c r="K169"/>
  <c r="J169"/>
  <c r="I169"/>
  <c r="H169"/>
  <c r="S160"/>
  <c r="S175" s="1"/>
  <c r="R160"/>
  <c r="R175" s="1"/>
  <c r="Q160"/>
  <c r="Q175" s="1"/>
  <c r="P160"/>
  <c r="P175" s="1"/>
  <c r="O160"/>
  <c r="O175" s="1"/>
  <c r="N160"/>
  <c r="N175" s="1"/>
  <c r="M160"/>
  <c r="M175" s="1"/>
  <c r="L160"/>
  <c r="L175" s="1"/>
  <c r="K160"/>
  <c r="K175" s="1"/>
  <c r="J160"/>
  <c r="J175" s="1"/>
  <c r="I160"/>
  <c r="I175" s="1"/>
  <c r="H160"/>
  <c r="H175" s="1"/>
  <c r="S149"/>
  <c r="R149"/>
  <c r="R150" s="1"/>
  <c r="Q149"/>
  <c r="Q150" s="1"/>
  <c r="P149"/>
  <c r="P150" s="1"/>
  <c r="O149"/>
  <c r="O150" s="1"/>
  <c r="N149"/>
  <c r="N150" s="1"/>
  <c r="M149"/>
  <c r="M150" s="1"/>
  <c r="L149"/>
  <c r="K149"/>
  <c r="K150" s="1"/>
  <c r="J149"/>
  <c r="I149"/>
  <c r="H149"/>
  <c r="S143"/>
  <c r="R143"/>
  <c r="Q143"/>
  <c r="P143"/>
  <c r="O143"/>
  <c r="N143"/>
  <c r="M143"/>
  <c r="L143"/>
  <c r="K143"/>
  <c r="J143"/>
  <c r="I143"/>
  <c r="H143"/>
  <c r="S134"/>
  <c r="R134"/>
  <c r="Q134"/>
  <c r="P134"/>
  <c r="O134"/>
  <c r="N134"/>
  <c r="M134"/>
  <c r="L134"/>
  <c r="L150" s="1"/>
  <c r="K134"/>
  <c r="J134"/>
  <c r="J150" s="1"/>
  <c r="I134"/>
  <c r="I150" s="1"/>
  <c r="H134"/>
  <c r="H150" s="1"/>
  <c r="S123"/>
  <c r="R123"/>
  <c r="R124" s="1"/>
  <c r="Q123"/>
  <c r="P123"/>
  <c r="P124" s="1"/>
  <c r="O123"/>
  <c r="N123"/>
  <c r="N124" s="1"/>
  <c r="M123"/>
  <c r="M124" s="1"/>
  <c r="L123"/>
  <c r="K123"/>
  <c r="K124" s="1"/>
  <c r="J123"/>
  <c r="H123"/>
  <c r="N119"/>
  <c r="M119"/>
  <c r="K119"/>
  <c r="J119"/>
  <c r="I119"/>
  <c r="H119"/>
  <c r="S115"/>
  <c r="S119" s="1"/>
  <c r="R115"/>
  <c r="R119" s="1"/>
  <c r="Q115"/>
  <c r="Q119" s="1"/>
  <c r="P115"/>
  <c r="P119" s="1"/>
  <c r="O115"/>
  <c r="O119" s="1"/>
  <c r="M115"/>
  <c r="L115"/>
  <c r="L119" s="1"/>
  <c r="S111"/>
  <c r="R111"/>
  <c r="Q111"/>
  <c r="P111"/>
  <c r="O111"/>
  <c r="N111"/>
  <c r="M111"/>
  <c r="L111"/>
  <c r="K111"/>
  <c r="J111"/>
  <c r="J124" s="1"/>
  <c r="I111"/>
  <c r="I124" s="1"/>
  <c r="H111"/>
  <c r="H124" s="1"/>
  <c r="S100"/>
  <c r="R100"/>
  <c r="Q100"/>
  <c r="P100"/>
  <c r="O100"/>
  <c r="N100"/>
  <c r="M100"/>
  <c r="L100"/>
  <c r="K100"/>
  <c r="J100"/>
  <c r="I100"/>
  <c r="H100"/>
  <c r="S85"/>
  <c r="S101" s="1"/>
  <c r="R85"/>
  <c r="R101" s="1"/>
  <c r="Q85"/>
  <c r="Q101" s="1"/>
  <c r="P85"/>
  <c r="P101" s="1"/>
  <c r="O85"/>
  <c r="O101" s="1"/>
  <c r="N85"/>
  <c r="N101" s="1"/>
  <c r="M85"/>
  <c r="M101" s="1"/>
  <c r="L85"/>
  <c r="L101" s="1"/>
  <c r="K85"/>
  <c r="K101" s="1"/>
  <c r="J85"/>
  <c r="J101" s="1"/>
  <c r="I85"/>
  <c r="I101" s="1"/>
  <c r="H85"/>
  <c r="H101" s="1"/>
  <c r="S74"/>
  <c r="R74"/>
  <c r="Q74"/>
  <c r="P74"/>
  <c r="O74"/>
  <c r="N74"/>
  <c r="M74"/>
  <c r="L74"/>
  <c r="K74"/>
  <c r="J74"/>
  <c r="I74"/>
  <c r="H74"/>
  <c r="S69"/>
  <c r="R69"/>
  <c r="Q69"/>
  <c r="P69"/>
  <c r="O69"/>
  <c r="N69"/>
  <c r="M69"/>
  <c r="L69"/>
  <c r="K69"/>
  <c r="J69"/>
  <c r="I69"/>
  <c r="H69"/>
  <c r="S60"/>
  <c r="S75" s="1"/>
  <c r="R60"/>
  <c r="R75" s="1"/>
  <c r="Q60"/>
  <c r="Q75" s="1"/>
  <c r="P60"/>
  <c r="P75" s="1"/>
  <c r="O60"/>
  <c r="O75" s="1"/>
  <c r="N60"/>
  <c r="N75" s="1"/>
  <c r="M60"/>
  <c r="M75" s="1"/>
  <c r="L60"/>
  <c r="L75" s="1"/>
  <c r="K60"/>
  <c r="K75" s="1"/>
  <c r="J60"/>
  <c r="J75" s="1"/>
  <c r="I60"/>
  <c r="I75" s="1"/>
  <c r="H60"/>
  <c r="H75" s="1"/>
  <c r="S49"/>
  <c r="R49"/>
  <c r="Q49"/>
  <c r="P49"/>
  <c r="O49"/>
  <c r="N49"/>
  <c r="M49"/>
  <c r="L49"/>
  <c r="K49"/>
  <c r="J49"/>
  <c r="I49"/>
  <c r="H49"/>
  <c r="S44"/>
  <c r="R44"/>
  <c r="Q44"/>
  <c r="P44"/>
  <c r="O44"/>
  <c r="N44"/>
  <c r="M44"/>
  <c r="L44"/>
  <c r="K44"/>
  <c r="J44"/>
  <c r="I44"/>
  <c r="H44"/>
  <c r="S36"/>
  <c r="S50" s="1"/>
  <c r="R36"/>
  <c r="R50" s="1"/>
  <c r="Q36"/>
  <c r="Q50" s="1"/>
  <c r="P36"/>
  <c r="P50" s="1"/>
  <c r="O36"/>
  <c r="O50" s="1"/>
  <c r="N36"/>
  <c r="N50" s="1"/>
  <c r="M36"/>
  <c r="M50" s="1"/>
  <c r="L36"/>
  <c r="L50" s="1"/>
  <c r="K36"/>
  <c r="K50" s="1"/>
  <c r="J36"/>
  <c r="J50" s="1"/>
  <c r="I36"/>
  <c r="I50" s="1"/>
  <c r="H36"/>
  <c r="H50" s="1"/>
  <c r="S28"/>
  <c r="S29" s="1"/>
  <c r="R28"/>
  <c r="R29" s="1"/>
  <c r="Q28"/>
  <c r="Q29" s="1"/>
  <c r="P28"/>
  <c r="P29" s="1"/>
  <c r="O28"/>
  <c r="O29" s="1"/>
  <c r="N28"/>
  <c r="N29" s="1"/>
  <c r="M28"/>
  <c r="M29" s="1"/>
  <c r="L28"/>
  <c r="L29" s="1"/>
  <c r="K28"/>
  <c r="K29" s="1"/>
  <c r="J28"/>
  <c r="J29" s="1"/>
  <c r="I28"/>
  <c r="H28"/>
  <c r="H29" s="1"/>
  <c r="S21"/>
  <c r="R21"/>
  <c r="Q21"/>
  <c r="P21"/>
  <c r="O21"/>
  <c r="N21"/>
  <c r="L21"/>
  <c r="K21"/>
  <c r="J21"/>
  <c r="I21"/>
  <c r="H21"/>
  <c r="S13"/>
  <c r="R13"/>
  <c r="Q13"/>
  <c r="P13"/>
  <c r="O13"/>
  <c r="N13"/>
  <c r="M13"/>
  <c r="L13"/>
  <c r="K13"/>
  <c r="J13"/>
  <c r="I13"/>
  <c r="I29" s="1"/>
  <c r="H13"/>
  <c r="L124" l="1"/>
  <c r="O124"/>
  <c r="S124"/>
  <c r="Q124"/>
</calcChain>
</file>

<file path=xl/sharedStrings.xml><?xml version="1.0" encoding="utf-8"?>
<sst xmlns="http://schemas.openxmlformats.org/spreadsheetml/2006/main" count="663" uniqueCount="176">
  <si>
    <t xml:space="preserve">Примерное двенадцатидневное меню       </t>
  </si>
  <si>
    <t>для обучающихся МБОУ "Алманчиковская ООШ"</t>
  </si>
  <si>
    <t>Сезон: весенний</t>
  </si>
  <si>
    <t>Возрастная категория: c 7-11 лет</t>
  </si>
  <si>
    <t>Наименование блюда</t>
  </si>
  <si>
    <t>номер по СР</t>
  </si>
  <si>
    <t>выход     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</si>
  <si>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</si>
  <si>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</si>
  <si>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</si>
  <si>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</si>
  <si>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</si>
  <si>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 xml:space="preserve"> Калл</t>
  </si>
  <si>
    <t>A</t>
  </si>
  <si>
    <t>B</t>
  </si>
  <si>
    <t>C</t>
  </si>
  <si>
    <t>E</t>
  </si>
  <si>
    <t>Ca</t>
  </si>
  <si>
    <t>Mg</t>
  </si>
  <si>
    <t>P</t>
  </si>
  <si>
    <t>Fe</t>
  </si>
  <si>
    <t>Первый день (понедельник)</t>
  </si>
  <si>
    <t>завтрак</t>
  </si>
  <si>
    <t xml:space="preserve"> </t>
  </si>
  <si>
    <t>Масло сливочное порциями</t>
  </si>
  <si>
    <t>97*</t>
  </si>
  <si>
    <t>Каша молоч. пшеничная с маслом</t>
  </si>
  <si>
    <t>302*</t>
  </si>
  <si>
    <t>180/5</t>
  </si>
  <si>
    <t>Чай с лимоном</t>
  </si>
  <si>
    <t>686*</t>
  </si>
  <si>
    <t>Хлеб пшеничный</t>
  </si>
  <si>
    <t>итого:</t>
  </si>
  <si>
    <t>обед</t>
  </si>
  <si>
    <t>Салат из свежих огурцов</t>
  </si>
  <si>
    <t>16*</t>
  </si>
  <si>
    <t xml:space="preserve">Суп картофельный с горохом </t>
  </si>
  <si>
    <t>139*</t>
  </si>
  <si>
    <t>Птица тушенная в смет.соусе</t>
  </si>
  <si>
    <t>493*</t>
  </si>
  <si>
    <t>90(45/45)</t>
  </si>
  <si>
    <t>Макаронные изделия отварные</t>
  </si>
  <si>
    <t>516*</t>
  </si>
  <si>
    <t>Компот из смеси сухофруктов</t>
  </si>
  <si>
    <t>639*</t>
  </si>
  <si>
    <t>Хлеб ржаной</t>
  </si>
  <si>
    <t>полдник</t>
  </si>
  <si>
    <t>Ватрушка  с повидлом</t>
  </si>
  <si>
    <t>741*</t>
  </si>
  <si>
    <t>Сок фруктовый</t>
  </si>
  <si>
    <t>всего</t>
  </si>
  <si>
    <t>Второй день (вторник)</t>
  </si>
  <si>
    <t>Сыр порциями</t>
  </si>
  <si>
    <t>Каша молочная овсяная с маслом</t>
  </si>
  <si>
    <t>Чай с сахаром</t>
  </si>
  <si>
    <t>685*</t>
  </si>
  <si>
    <t>Салат из сырых овощей</t>
  </si>
  <si>
    <t>29**</t>
  </si>
  <si>
    <t>Борщ с капустой картофелем со сметаной</t>
  </si>
  <si>
    <t>110*</t>
  </si>
  <si>
    <t>200/5</t>
  </si>
  <si>
    <t>Тефтели рубленые с соусом</t>
  </si>
  <si>
    <t>462*</t>
  </si>
  <si>
    <t>90(60/30)</t>
  </si>
  <si>
    <t>Каша гречневая рассыпчатая</t>
  </si>
  <si>
    <t>508*</t>
  </si>
  <si>
    <t>Чай с фруктовым соком</t>
  </si>
  <si>
    <t>79**</t>
  </si>
  <si>
    <t>Булочка творожная</t>
  </si>
  <si>
    <t>786*</t>
  </si>
  <si>
    <t>Яблоки св. порциями</t>
  </si>
  <si>
    <t>Компот из кураги</t>
  </si>
  <si>
    <t>638*</t>
  </si>
  <si>
    <t>Третий день (среда)</t>
  </si>
  <si>
    <t>Яйцо вареное</t>
  </si>
  <si>
    <t>1/2 шт</t>
  </si>
  <si>
    <t>Каша молоч. рисовая с маслом</t>
  </si>
  <si>
    <t>Кофейный напиток с молоком</t>
  </si>
  <si>
    <t>692*</t>
  </si>
  <si>
    <t xml:space="preserve">Салат из кваш.капусты с рас. маслом </t>
  </si>
  <si>
    <t>45*</t>
  </si>
  <si>
    <t>Рассольник ленинградский со сметаной</t>
  </si>
  <si>
    <t>132*</t>
  </si>
  <si>
    <t>Рыба припущенная с соусом</t>
  </si>
  <si>
    <t>371*</t>
  </si>
  <si>
    <t>90(50/40)</t>
  </si>
  <si>
    <t>Пюре картофельное</t>
  </si>
  <si>
    <t>520*</t>
  </si>
  <si>
    <t>Компот из изюма</t>
  </si>
  <si>
    <t>Ватрушка с творогом</t>
  </si>
  <si>
    <t>Напиток лимонный</t>
  </si>
  <si>
    <t>699*</t>
  </si>
  <si>
    <t>Мандарины св. порциями</t>
  </si>
  <si>
    <t>Четвертый день (четверг)</t>
  </si>
  <si>
    <t>Каша молоч. гречневая с маслом</t>
  </si>
  <si>
    <t>Чай с молоком</t>
  </si>
  <si>
    <t>297**</t>
  </si>
  <si>
    <r>
      <rPr>
        <sz val="10"/>
        <color indexed="8"/>
        <rFont val="Copperplate Gothic Light"/>
        <family val="2"/>
        <charset val="204"/>
      </rPr>
      <t xml:space="preserve">Помидоры свежие порциями                 </t>
    </r>
    <r>
      <rPr>
        <sz val="10"/>
        <color indexed="8"/>
        <rFont val="Calibri"/>
        <family val="2"/>
        <charset val="204"/>
      </rPr>
      <t xml:space="preserve">  </t>
    </r>
  </si>
  <si>
    <t>Щи из св капусты с картофелем со сметаной</t>
  </si>
  <si>
    <t>124*</t>
  </si>
  <si>
    <t>Котлеты рубленые с соусом</t>
  </si>
  <si>
    <t>451*</t>
  </si>
  <si>
    <t>Каша пшеничная вязкая</t>
  </si>
  <si>
    <t>Компот из св. плодов</t>
  </si>
  <si>
    <t>631*</t>
  </si>
  <si>
    <t xml:space="preserve">Вафли </t>
  </si>
  <si>
    <t>Груши св. порциями</t>
  </si>
  <si>
    <t>Напиток апельсиновый</t>
  </si>
  <si>
    <t>Пятый день (пятница)</t>
  </si>
  <si>
    <t>Каша молоч. пшенная с маслом</t>
  </si>
  <si>
    <t>Салат из свеклы отварной</t>
  </si>
  <si>
    <t>52**</t>
  </si>
  <si>
    <t>Суп картоф.с макарон. издел.</t>
  </si>
  <si>
    <t>140*</t>
  </si>
  <si>
    <t>Жаркое по-домашнему</t>
  </si>
  <si>
    <t>436*</t>
  </si>
  <si>
    <t>Запеканка из творога  с соусом</t>
  </si>
  <si>
    <t>223**</t>
  </si>
  <si>
    <t>Шестой день (суббота)</t>
  </si>
  <si>
    <t>Каша молоч. манная с маслом</t>
  </si>
  <si>
    <t>Какао с молоком</t>
  </si>
  <si>
    <t>693*</t>
  </si>
  <si>
    <t>Винегрет овощной</t>
  </si>
  <si>
    <t>71*</t>
  </si>
  <si>
    <t>Суп крестьянский с крупой со сметаной</t>
  </si>
  <si>
    <t>134*</t>
  </si>
  <si>
    <t>Биточки рубленые с соусом</t>
  </si>
  <si>
    <t>Капуста тушеная</t>
  </si>
  <si>
    <t>534*</t>
  </si>
  <si>
    <t>Пирожки с яблоками</t>
  </si>
  <si>
    <t>738*</t>
  </si>
  <si>
    <t>Апельсины св. порциями</t>
  </si>
  <si>
    <t>Напиток из плодов шиповника</t>
  </si>
  <si>
    <t>705*</t>
  </si>
  <si>
    <t>Седьмой день (понедельник)</t>
  </si>
  <si>
    <t>Восьмой день (вторник)</t>
  </si>
  <si>
    <t>Бутерброд с повидлом</t>
  </si>
  <si>
    <t>2*</t>
  </si>
  <si>
    <t>Котлеты (особые)</t>
  </si>
  <si>
    <t>452*</t>
  </si>
  <si>
    <t>Рис отварной</t>
  </si>
  <si>
    <t>511*</t>
  </si>
  <si>
    <t>Девятый день (среда)</t>
  </si>
  <si>
    <t>Биточки рыбные с соусом</t>
  </si>
  <si>
    <t>388*</t>
  </si>
  <si>
    <t>Компот из чернослива</t>
  </si>
  <si>
    <t>Пирожки с капустой мясом</t>
  </si>
  <si>
    <t>Бананы св. порциями</t>
  </si>
  <si>
    <t>Десятый день (четверг)</t>
  </si>
  <si>
    <t>Котлеты руб.из птицы с соусом</t>
  </si>
  <si>
    <t>498*</t>
  </si>
  <si>
    <t>Булочка домашняя</t>
  </si>
  <si>
    <t>769*</t>
  </si>
  <si>
    <t>0,15.</t>
  </si>
  <si>
    <t>Одиннадцатый день (пятница)</t>
  </si>
  <si>
    <t>Плов из птицы</t>
  </si>
  <si>
    <t>492*</t>
  </si>
  <si>
    <t>Печенье сахарное</t>
  </si>
  <si>
    <t>Пирожки с капустой яйцом</t>
  </si>
  <si>
    <t>Двенадцатый день (суббота)</t>
  </si>
  <si>
    <t>337*</t>
  </si>
  <si>
    <t>1 шт</t>
  </si>
  <si>
    <t>Каша молоч. ячневая с маслом</t>
  </si>
  <si>
    <t>Огурцы соленые порциями</t>
  </si>
  <si>
    <t>Суп картофельный рыбный</t>
  </si>
  <si>
    <t>133*</t>
  </si>
  <si>
    <t>200/12,5</t>
  </si>
  <si>
    <t>Кнели из говядины</t>
  </si>
  <si>
    <t>474*</t>
  </si>
  <si>
    <t>При составлении меню использовались:</t>
  </si>
  <si>
    <t>* Сборник рецептур блюд и кулинарных изделий для предприятий ОП при общеобразовательных школах изд. 2004 год</t>
  </si>
  <si>
    <t>** Сборник рецептур блюд и кулинарных изделий для предприятий ОП при образовательных учреждениях изд. 2017 год</t>
  </si>
  <si>
    <t>Технолог</t>
  </si>
  <si>
    <t>Бурцева Г.В.</t>
  </si>
  <si>
    <t>Экономист по ценам</t>
  </si>
  <si>
    <t>Некрасова И.Б.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</si>
</sst>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b/>
      <sz val="10"/>
      <color indexed="8"/>
      <name val="Copperplate Gothic Light"/>
      <family val="2"/>
      <charset val="204"/>
    </font>
    <font>
      <b/>
      <sz val="10"/>
      <color indexed="8"/>
      <name val="Calibri"/>
      <charset val="204"/>
    </font>
    <font>
      <sz val="10"/>
      <color indexed="8"/>
      <name val="Copperplate Gothic Light"/>
      <family val="2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indexed="10"/>
        <bgColor indexed="6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4" fillId="5" borderId="7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5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  <xf numFmtId="0" fontId="6" fillId="0" borderId="0" xfId="0" applyFont="1" applyBorder="1"/>
    <xf numFmtId="0" fontId="4" fillId="0" borderId="6" xfId="0" applyFont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right" wrapText="1"/>
    </xf>
    <xf numFmtId="0" fontId="4" fillId="6" borderId="6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4" fillId="6" borderId="6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0" fontId="6" fillId="5" borderId="6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2" borderId="0" xfId="0" applyFont="1" applyFill="1" applyBorder="1" applyAlignment="1">
      <alignment horizontal="left"/>
    </xf>
    <xf numFmtId="2" fontId="6" fillId="2" borderId="9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5" xfId="0" applyBorder="1" applyAlignment="1"/>
    <xf numFmtId="0" fontId="0" fillId="0" borderId="6" xfId="0" applyBorder="1" applyAlignment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/>
    </xf>
    <xf numFmtId="0" fontId="8" fillId="0" borderId="15" xfId="0" applyFont="1" applyBorder="1" applyAlignment="1">
      <alignment horizontal="right" wrapText="1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6" fillId="0" borderId="15" xfId="0" applyFont="1" applyBorder="1"/>
    <xf numFmtId="2" fontId="6" fillId="2" borderId="16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5" borderId="6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2" fontId="6" fillId="0" borderId="9" xfId="0" applyNumberFormat="1" applyFont="1" applyBorder="1"/>
    <xf numFmtId="0" fontId="7" fillId="0" borderId="6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2"/>
  <sheetViews>
    <sheetView tabSelected="1" workbookViewId="0">
      <selection activeCell="U8" sqref="U8"/>
    </sheetView>
  </sheetViews>
  <sheetFormatPr defaultColWidth="9" defaultRowHeight="15.75"/>
  <cols>
    <col min="1" max="1" width="6.25" style="141" customWidth="1"/>
    <col min="2" max="3" width="9" style="141"/>
    <col min="4" max="4" width="7.125" style="141" customWidth="1"/>
    <col min="5" max="5" width="3.25" style="7" hidden="1" customWidth="1"/>
    <col min="6" max="6" width="6.375" style="145" customWidth="1"/>
    <col min="7" max="7" width="9.625" style="150" customWidth="1"/>
    <col min="8" max="8" width="7" style="151" customWidth="1"/>
    <col min="9" max="9" width="6.75" style="7" customWidth="1"/>
    <col min="10" max="10" width="8.375" style="7" customWidth="1"/>
    <col min="11" max="11" width="7.75" style="7" customWidth="1"/>
    <col min="12" max="12" width="7.125" style="7" customWidth="1"/>
    <col min="13" max="13" width="7.625" style="7" customWidth="1"/>
    <col min="14" max="14" width="6.25" style="7" customWidth="1"/>
    <col min="15" max="15" width="6.75" style="7" customWidth="1"/>
    <col min="16" max="16" width="6.25" style="7" customWidth="1"/>
    <col min="17" max="17" width="8.25" style="7" customWidth="1"/>
    <col min="18" max="18" width="6.625" style="7" customWidth="1"/>
    <col min="19" max="19" width="7.25" style="7" customWidth="1"/>
    <col min="20" max="20" width="5.875" style="7" customWidth="1"/>
    <col min="21" max="16384" width="9" style="7"/>
  </cols>
  <sheetData>
    <row r="1" spans="1:19" s="1" customFormat="1" ht="18.75">
      <c r="C1" s="2"/>
      <c r="D1" s="2"/>
      <c r="E1" s="2"/>
      <c r="F1" s="3"/>
      <c r="G1" s="2"/>
      <c r="H1" s="4" t="s">
        <v>0</v>
      </c>
      <c r="I1" s="3"/>
      <c r="J1" s="3"/>
      <c r="K1" s="3"/>
      <c r="L1" s="3"/>
      <c r="M1" s="3"/>
      <c r="N1" s="3"/>
      <c r="O1" s="5"/>
      <c r="P1" s="5"/>
      <c r="Q1" s="5"/>
      <c r="R1" s="5"/>
    </row>
    <row r="2" spans="1:19" s="1" customFormat="1" ht="18.75">
      <c r="C2" s="2"/>
      <c r="D2" s="2"/>
      <c r="E2" s="2"/>
      <c r="F2" s="3"/>
      <c r="G2" s="2"/>
      <c r="H2" s="4" t="s">
        <v>1</v>
      </c>
      <c r="I2" s="3"/>
      <c r="J2" s="3"/>
      <c r="K2" s="3"/>
      <c r="L2" s="3"/>
      <c r="M2" s="3"/>
      <c r="N2" s="3"/>
      <c r="O2" s="5"/>
      <c r="P2" s="5"/>
      <c r="Q2" s="5"/>
      <c r="R2" s="5"/>
    </row>
    <row r="3" spans="1:19" ht="12.7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9" ht="12.75">
      <c r="A4" s="8" t="s">
        <v>3</v>
      </c>
      <c r="B4" s="8"/>
      <c r="C4" s="8"/>
      <c r="D4" s="8"/>
      <c r="E4" s="8"/>
      <c r="F4" s="8"/>
      <c r="G4" s="8"/>
      <c r="H4" s="8"/>
      <c r="I4" s="8"/>
      <c r="J4" s="9"/>
    </row>
    <row r="5" spans="1:19" s="9" customFormat="1" ht="12.75">
      <c r="A5" s="10" t="s">
        <v>4</v>
      </c>
      <c r="B5" s="10"/>
      <c r="C5" s="10"/>
      <c r="D5" s="10"/>
      <c r="E5" s="11"/>
      <c r="F5" s="12" t="s">
        <v>5</v>
      </c>
      <c r="G5" s="12" t="s">
        <v>6</v>
      </c>
      <c r="H5" s="12" t="s">
        <v>7</v>
      </c>
      <c r="I5" s="12"/>
      <c r="J5" s="12"/>
      <c r="K5" s="12"/>
      <c r="L5" s="12" t="s">
        <v>8</v>
      </c>
      <c r="M5" s="12"/>
      <c r="N5" s="12"/>
      <c r="O5" s="12"/>
      <c r="P5" s="12"/>
      <c r="Q5" s="12"/>
      <c r="R5" s="12"/>
      <c r="S5" s="12"/>
    </row>
    <row r="6" spans="1:19" s="9" customFormat="1" ht="12.75">
      <c r="A6" s="10"/>
      <c r="B6" s="10"/>
      <c r="C6" s="10"/>
      <c r="D6" s="10"/>
      <c r="E6" s="13"/>
      <c r="F6" s="12"/>
      <c r="G6" s="12"/>
      <c r="H6" s="14" t="s">
        <v>9</v>
      </c>
      <c r="I6" s="14" t="s">
        <v>10</v>
      </c>
      <c r="J6" s="15" t="s">
        <v>11</v>
      </c>
      <c r="K6" s="14" t="s">
        <v>12</v>
      </c>
      <c r="L6" s="14" t="s">
        <v>13</v>
      </c>
      <c r="M6" s="14" t="s">
        <v>14</v>
      </c>
      <c r="N6" s="14" t="s">
        <v>15</v>
      </c>
      <c r="O6" s="14" t="s">
        <v>16</v>
      </c>
      <c r="P6" s="14" t="s">
        <v>17</v>
      </c>
      <c r="Q6" s="14" t="s">
        <v>18</v>
      </c>
      <c r="R6" s="14" t="s">
        <v>19</v>
      </c>
      <c r="S6" s="14" t="s">
        <v>20</v>
      </c>
    </row>
    <row r="7" spans="1:19" s="9" customFormat="1" ht="12.75">
      <c r="A7" s="16" t="s">
        <v>21</v>
      </c>
      <c r="B7" s="16"/>
      <c r="C7" s="16"/>
      <c r="D7" s="16"/>
      <c r="E7" s="17"/>
      <c r="F7" s="18"/>
      <c r="G7" s="19"/>
      <c r="H7" s="20"/>
      <c r="I7" s="20"/>
      <c r="J7" s="21"/>
      <c r="K7" s="20"/>
      <c r="L7" s="22"/>
      <c r="M7" s="22"/>
      <c r="N7" s="22"/>
      <c r="O7" s="22"/>
      <c r="P7" s="22"/>
      <c r="Q7" s="22"/>
      <c r="R7" s="22"/>
      <c r="S7" s="22"/>
    </row>
    <row r="8" spans="1:19" s="9" customFormat="1" ht="12.75">
      <c r="A8" s="23" t="s">
        <v>22</v>
      </c>
      <c r="B8" s="23"/>
      <c r="C8" s="23"/>
      <c r="D8" s="23"/>
      <c r="E8" s="24"/>
      <c r="F8" s="25"/>
      <c r="G8" s="26" t="s">
        <v>23</v>
      </c>
      <c r="H8" s="26" t="s">
        <v>23</v>
      </c>
      <c r="I8" s="26"/>
      <c r="J8" s="26" t="s">
        <v>23</v>
      </c>
      <c r="K8" s="18" t="s">
        <v>23</v>
      </c>
      <c r="L8" s="27"/>
      <c r="M8" s="27"/>
      <c r="N8" s="27"/>
      <c r="O8" s="27"/>
      <c r="P8" s="27"/>
      <c r="Q8" s="27"/>
      <c r="R8" s="27"/>
      <c r="S8" s="27"/>
    </row>
    <row r="9" spans="1:19" s="9" customFormat="1" ht="12.75">
      <c r="A9" s="28" t="s">
        <v>24</v>
      </c>
      <c r="B9" s="28"/>
      <c r="C9" s="28"/>
      <c r="D9" s="28"/>
      <c r="E9" s="29"/>
      <c r="F9" s="30" t="s">
        <v>25</v>
      </c>
      <c r="G9" s="31">
        <v>10</v>
      </c>
      <c r="H9" s="32">
        <v>0.05</v>
      </c>
      <c r="I9" s="32">
        <v>8.25</v>
      </c>
      <c r="J9" s="32">
        <v>0.08</v>
      </c>
      <c r="K9" s="33">
        <v>75</v>
      </c>
      <c r="L9" s="32">
        <v>0.1</v>
      </c>
      <c r="M9" s="32">
        <v>0</v>
      </c>
      <c r="N9" s="32">
        <v>0</v>
      </c>
      <c r="O9" s="32">
        <v>0</v>
      </c>
      <c r="P9" s="32">
        <v>1.2</v>
      </c>
      <c r="Q9" s="32">
        <v>0.04</v>
      </c>
      <c r="R9" s="32">
        <v>1.9</v>
      </c>
      <c r="S9" s="32">
        <v>0.02</v>
      </c>
    </row>
    <row r="10" spans="1:19" s="9" customFormat="1" ht="12.75">
      <c r="A10" s="28" t="s">
        <v>26</v>
      </c>
      <c r="B10" s="28"/>
      <c r="C10" s="28"/>
      <c r="D10" s="28"/>
      <c r="E10" s="34"/>
      <c r="F10" s="35" t="s">
        <v>27</v>
      </c>
      <c r="G10" s="31" t="s">
        <v>28</v>
      </c>
      <c r="H10" s="32">
        <v>18.440000000000001</v>
      </c>
      <c r="I10" s="32">
        <v>9.14</v>
      </c>
      <c r="J10" s="32">
        <v>21.03</v>
      </c>
      <c r="K10" s="33">
        <v>262</v>
      </c>
      <c r="L10" s="32">
        <v>0.08</v>
      </c>
      <c r="M10" s="32">
        <v>0.17</v>
      </c>
      <c r="N10" s="32">
        <v>1.18</v>
      </c>
      <c r="O10" s="32">
        <v>0.77</v>
      </c>
      <c r="P10" s="32">
        <v>168.08</v>
      </c>
      <c r="Q10" s="32">
        <v>12.92</v>
      </c>
      <c r="R10" s="32">
        <v>150.04</v>
      </c>
      <c r="S10" s="32">
        <v>2.09</v>
      </c>
    </row>
    <row r="11" spans="1:19" s="9" customFormat="1" ht="12.75">
      <c r="A11" s="28" t="s">
        <v>29</v>
      </c>
      <c r="B11" s="28"/>
      <c r="C11" s="28"/>
      <c r="D11" s="28"/>
      <c r="E11" s="34"/>
      <c r="F11" s="35" t="s">
        <v>30</v>
      </c>
      <c r="G11" s="31">
        <v>200</v>
      </c>
      <c r="H11" s="32">
        <v>0.26</v>
      </c>
      <c r="I11" s="32">
        <v>0.06</v>
      </c>
      <c r="J11" s="32">
        <v>15.22</v>
      </c>
      <c r="K11" s="33">
        <v>59</v>
      </c>
      <c r="L11" s="32">
        <v>0</v>
      </c>
      <c r="M11" s="32">
        <v>0</v>
      </c>
      <c r="N11" s="32">
        <v>2.9</v>
      </c>
      <c r="O11" s="32">
        <v>0</v>
      </c>
      <c r="P11" s="32">
        <v>8.0500000000000007</v>
      </c>
      <c r="Q11" s="32">
        <v>5.24</v>
      </c>
      <c r="R11" s="32">
        <v>9.7799999999999994</v>
      </c>
      <c r="S11" s="32">
        <v>0.91</v>
      </c>
    </row>
    <row r="12" spans="1:19" s="9" customFormat="1" ht="12.75">
      <c r="A12" s="36" t="s">
        <v>31</v>
      </c>
      <c r="B12" s="36"/>
      <c r="C12" s="36"/>
      <c r="D12" s="36"/>
      <c r="E12" s="34"/>
      <c r="F12" s="35"/>
      <c r="G12" s="31">
        <v>40</v>
      </c>
      <c r="H12" s="32">
        <v>3.04</v>
      </c>
      <c r="I12" s="32">
        <v>0.34</v>
      </c>
      <c r="J12" s="32">
        <v>19.440000000000001</v>
      </c>
      <c r="K12" s="33">
        <v>96</v>
      </c>
      <c r="L12" s="32">
        <v>0</v>
      </c>
      <c r="M12" s="32">
        <v>0.04</v>
      </c>
      <c r="N12" s="32">
        <v>0</v>
      </c>
      <c r="O12" s="32">
        <v>0.44</v>
      </c>
      <c r="P12" s="32">
        <v>8</v>
      </c>
      <c r="Q12" s="32">
        <v>5.6</v>
      </c>
      <c r="R12" s="32">
        <v>26</v>
      </c>
      <c r="S12" s="32">
        <v>0.44</v>
      </c>
    </row>
    <row r="13" spans="1:19" s="9" customFormat="1" ht="12.75">
      <c r="A13" s="37" t="s">
        <v>32</v>
      </c>
      <c r="B13" s="37"/>
      <c r="C13" s="37"/>
      <c r="D13" s="37"/>
      <c r="E13" s="38"/>
      <c r="F13" s="39"/>
      <c r="G13" s="40" t="s">
        <v>23</v>
      </c>
      <c r="H13" s="41">
        <f t="shared" ref="H13:S13" si="0">SUM(H9:H12)</f>
        <v>21.790000000000003</v>
      </c>
      <c r="I13" s="41">
        <f t="shared" si="0"/>
        <v>17.79</v>
      </c>
      <c r="J13" s="41">
        <f t="shared" si="0"/>
        <v>55.769999999999996</v>
      </c>
      <c r="K13" s="42">
        <f t="shared" si="0"/>
        <v>492</v>
      </c>
      <c r="L13" s="43">
        <f t="shared" si="0"/>
        <v>0.18</v>
      </c>
      <c r="M13" s="43">
        <f t="shared" si="0"/>
        <v>0.21000000000000002</v>
      </c>
      <c r="N13" s="43">
        <f t="shared" si="0"/>
        <v>4.08</v>
      </c>
      <c r="O13" s="43">
        <f t="shared" si="0"/>
        <v>1.21</v>
      </c>
      <c r="P13" s="43">
        <f t="shared" si="0"/>
        <v>185.33</v>
      </c>
      <c r="Q13" s="43">
        <f t="shared" si="0"/>
        <v>23.799999999999997</v>
      </c>
      <c r="R13" s="43">
        <f t="shared" si="0"/>
        <v>187.72</v>
      </c>
      <c r="S13" s="43">
        <f t="shared" si="0"/>
        <v>3.46</v>
      </c>
    </row>
    <row r="14" spans="1:19" s="9" customFormat="1" ht="12.75">
      <c r="A14" s="44" t="s">
        <v>33</v>
      </c>
      <c r="B14" s="44"/>
      <c r="C14" s="44"/>
      <c r="D14" s="44"/>
      <c r="E14" s="17"/>
      <c r="F14" s="18"/>
      <c r="G14" s="26"/>
      <c r="H14" s="45"/>
      <c r="I14" s="45"/>
      <c r="J14" s="45"/>
      <c r="K14" s="46"/>
      <c r="L14" s="47"/>
      <c r="M14" s="47"/>
      <c r="N14" s="47"/>
      <c r="O14" s="47"/>
      <c r="P14" s="47"/>
      <c r="Q14" s="47"/>
      <c r="R14" s="47"/>
      <c r="S14" s="47"/>
    </row>
    <row r="15" spans="1:19" s="9" customFormat="1" ht="12.75">
      <c r="A15" s="28" t="s">
        <v>34</v>
      </c>
      <c r="B15" s="28"/>
      <c r="C15" s="28"/>
      <c r="D15" s="28"/>
      <c r="E15" s="34"/>
      <c r="F15" s="35" t="s">
        <v>35</v>
      </c>
      <c r="G15" s="31">
        <v>60</v>
      </c>
      <c r="H15" s="32">
        <v>0.47</v>
      </c>
      <c r="I15" s="32">
        <v>0.61</v>
      </c>
      <c r="J15" s="32">
        <v>0.86</v>
      </c>
      <c r="K15" s="33">
        <v>63</v>
      </c>
      <c r="L15" s="32">
        <v>0.03</v>
      </c>
      <c r="M15" s="32">
        <v>0.12</v>
      </c>
      <c r="N15" s="32">
        <v>5.5</v>
      </c>
      <c r="O15" s="32">
        <v>2.7</v>
      </c>
      <c r="P15" s="32">
        <v>13.04</v>
      </c>
      <c r="Q15" s="32">
        <v>7.64</v>
      </c>
      <c r="R15" s="32">
        <v>23.9</v>
      </c>
      <c r="S15" s="32">
        <v>0.34</v>
      </c>
    </row>
    <row r="16" spans="1:19" s="9" customFormat="1" ht="12.75">
      <c r="A16" s="28" t="s">
        <v>36</v>
      </c>
      <c r="B16" s="28"/>
      <c r="C16" s="28"/>
      <c r="D16" s="28"/>
      <c r="E16" s="34"/>
      <c r="F16" s="35" t="s">
        <v>37</v>
      </c>
      <c r="G16" s="31">
        <v>200</v>
      </c>
      <c r="H16" s="31">
        <v>4.71</v>
      </c>
      <c r="I16" s="31">
        <v>3.73</v>
      </c>
      <c r="J16" s="31">
        <v>15.96</v>
      </c>
      <c r="K16" s="35">
        <v>118</v>
      </c>
      <c r="L16" s="31">
        <v>0.05</v>
      </c>
      <c r="M16" s="31">
        <v>0.19</v>
      </c>
      <c r="N16" s="31">
        <v>9.1999999999999993</v>
      </c>
      <c r="O16" s="31">
        <v>0.21</v>
      </c>
      <c r="P16" s="31">
        <v>30.72</v>
      </c>
      <c r="Q16" s="31">
        <v>27.9</v>
      </c>
      <c r="R16" s="31">
        <v>70.66</v>
      </c>
      <c r="S16" s="31">
        <v>1.67</v>
      </c>
    </row>
    <row r="17" spans="1:19" s="9" customFormat="1" ht="12.75">
      <c r="A17" s="28" t="s">
        <v>38</v>
      </c>
      <c r="B17" s="28"/>
      <c r="C17" s="28"/>
      <c r="D17" s="28"/>
      <c r="E17" s="34"/>
      <c r="F17" s="35" t="s">
        <v>39</v>
      </c>
      <c r="G17" s="31" t="s">
        <v>40</v>
      </c>
      <c r="H17" s="31">
        <v>10.85</v>
      </c>
      <c r="I17" s="31">
        <v>8.82</v>
      </c>
      <c r="J17" s="31">
        <v>2.0299999999999998</v>
      </c>
      <c r="K17" s="35">
        <v>131</v>
      </c>
      <c r="L17" s="31">
        <v>7.0000000000000007E-2</v>
      </c>
      <c r="M17" s="31">
        <v>0.06</v>
      </c>
      <c r="N17" s="31">
        <v>0.47</v>
      </c>
      <c r="O17" s="31">
        <v>2.21</v>
      </c>
      <c r="P17" s="31">
        <v>16.68</v>
      </c>
      <c r="Q17" s="31">
        <v>14.11</v>
      </c>
      <c r="R17" s="31">
        <v>115.83</v>
      </c>
      <c r="S17" s="31">
        <v>0.93</v>
      </c>
    </row>
    <row r="18" spans="1:19" s="9" customFormat="1" ht="12.75">
      <c r="A18" s="28" t="s">
        <v>41</v>
      </c>
      <c r="B18" s="28"/>
      <c r="C18" s="28"/>
      <c r="D18" s="28"/>
      <c r="E18" s="48"/>
      <c r="F18" s="49" t="s">
        <v>42</v>
      </c>
      <c r="G18" s="50">
        <v>150</v>
      </c>
      <c r="H18" s="50">
        <v>5.32</v>
      </c>
      <c r="I18" s="50">
        <v>4.8899999999999997</v>
      </c>
      <c r="J18" s="50">
        <v>35.520000000000003</v>
      </c>
      <c r="K18" s="49">
        <v>211</v>
      </c>
      <c r="L18" s="31">
        <v>0.05</v>
      </c>
      <c r="M18" s="31">
        <v>0.09</v>
      </c>
      <c r="N18" s="31">
        <v>0</v>
      </c>
      <c r="O18" s="31">
        <v>0.76</v>
      </c>
      <c r="P18" s="31">
        <v>10.3</v>
      </c>
      <c r="Q18" s="31">
        <v>8.16</v>
      </c>
      <c r="R18" s="31">
        <v>45.28</v>
      </c>
      <c r="S18" s="31">
        <v>0.82</v>
      </c>
    </row>
    <row r="19" spans="1:19" s="9" customFormat="1" ht="12.75">
      <c r="A19" s="28" t="s">
        <v>43</v>
      </c>
      <c r="B19" s="28"/>
      <c r="C19" s="28"/>
      <c r="D19" s="28"/>
      <c r="E19" s="34"/>
      <c r="F19" s="35" t="s">
        <v>44</v>
      </c>
      <c r="G19" s="31">
        <v>200</v>
      </c>
      <c r="H19" s="31">
        <v>0.44</v>
      </c>
      <c r="I19" s="31">
        <v>0</v>
      </c>
      <c r="J19" s="31">
        <v>28.88</v>
      </c>
      <c r="K19" s="35">
        <v>116</v>
      </c>
      <c r="L19" s="31">
        <v>0</v>
      </c>
      <c r="M19" s="31">
        <v>0</v>
      </c>
      <c r="N19" s="31">
        <v>0.4</v>
      </c>
      <c r="O19" s="31">
        <v>0</v>
      </c>
      <c r="P19" s="31">
        <v>44.8</v>
      </c>
      <c r="Q19" s="31">
        <v>6</v>
      </c>
      <c r="R19" s="31">
        <v>15.4</v>
      </c>
      <c r="S19" s="31">
        <v>1.26</v>
      </c>
    </row>
    <row r="20" spans="1:19" s="9" customFormat="1" ht="12.75">
      <c r="A20" s="51" t="s">
        <v>45</v>
      </c>
      <c r="B20" s="51"/>
      <c r="C20" s="51"/>
      <c r="D20" s="51"/>
      <c r="E20" s="52"/>
      <c r="F20" s="53"/>
      <c r="G20" s="54">
        <v>60</v>
      </c>
      <c r="H20" s="54">
        <v>2.82</v>
      </c>
      <c r="I20" s="54">
        <v>0.6</v>
      </c>
      <c r="J20" s="54">
        <v>0.6</v>
      </c>
      <c r="K20" s="53">
        <v>126</v>
      </c>
      <c r="L20" s="54">
        <v>0</v>
      </c>
      <c r="M20" s="54">
        <v>0.04</v>
      </c>
      <c r="N20" s="54">
        <v>0</v>
      </c>
      <c r="O20" s="54">
        <v>0.78</v>
      </c>
      <c r="P20" s="54">
        <v>14.4</v>
      </c>
      <c r="Q20" s="54">
        <v>11.4</v>
      </c>
      <c r="R20" s="54">
        <v>52.2</v>
      </c>
      <c r="S20" s="54">
        <v>2.2400000000000002</v>
      </c>
    </row>
    <row r="21" spans="1:19" s="9" customFormat="1" ht="12.75">
      <c r="A21" s="55" t="s">
        <v>32</v>
      </c>
      <c r="B21" s="55"/>
      <c r="C21" s="55"/>
      <c r="D21" s="55"/>
      <c r="E21" s="56"/>
      <c r="F21" s="57"/>
      <c r="G21" s="57"/>
      <c r="H21" s="43">
        <f>SUM(H15:H20)</f>
        <v>24.610000000000003</v>
      </c>
      <c r="I21" s="43">
        <f>SUM(I15:I20)</f>
        <v>18.650000000000002</v>
      </c>
      <c r="J21" s="43">
        <f>SUM(J15:J20)</f>
        <v>83.85</v>
      </c>
      <c r="K21" s="43">
        <f>SUM(K15:K20)</f>
        <v>765</v>
      </c>
      <c r="L21" s="43">
        <f>SUM(L15:L20)</f>
        <v>0.2</v>
      </c>
      <c r="M21" s="43">
        <v>0.4</v>
      </c>
      <c r="N21" s="43">
        <f t="shared" ref="N21:S21" si="1">SUM(N15:N20)</f>
        <v>15.57</v>
      </c>
      <c r="O21" s="43">
        <f t="shared" si="1"/>
        <v>6.66</v>
      </c>
      <c r="P21" s="43">
        <f t="shared" si="1"/>
        <v>129.94</v>
      </c>
      <c r="Q21" s="43">
        <f t="shared" si="1"/>
        <v>75.210000000000008</v>
      </c>
      <c r="R21" s="43">
        <f t="shared" si="1"/>
        <v>323.27</v>
      </c>
      <c r="S21" s="43">
        <f t="shared" si="1"/>
        <v>7.26</v>
      </c>
    </row>
    <row r="22" spans="1:19" s="9" customFormat="1" ht="12.75">
      <c r="A22" s="58"/>
      <c r="B22" s="58"/>
      <c r="C22" s="58"/>
      <c r="D22" s="58"/>
      <c r="E22" s="59"/>
      <c r="F22" s="60"/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1:19" s="66" customFormat="1" ht="12.75">
      <c r="A23" s="62" t="s">
        <v>4</v>
      </c>
      <c r="B23" s="62"/>
      <c r="C23" s="62"/>
      <c r="D23" s="62"/>
      <c r="E23" s="63"/>
      <c r="F23" s="64" t="s">
        <v>5</v>
      </c>
      <c r="G23" s="64" t="s">
        <v>6</v>
      </c>
      <c r="H23" s="65" t="s">
        <v>7</v>
      </c>
      <c r="I23" s="65"/>
      <c r="J23" s="65"/>
      <c r="K23" s="65"/>
      <c r="L23" s="65" t="s">
        <v>8</v>
      </c>
      <c r="M23" s="65"/>
      <c r="N23" s="65"/>
      <c r="O23" s="65"/>
      <c r="P23" s="65"/>
      <c r="Q23" s="65"/>
      <c r="R23" s="65"/>
      <c r="S23" s="65"/>
    </row>
    <row r="24" spans="1:19" s="71" customFormat="1" ht="12.75">
      <c r="A24" s="62"/>
      <c r="B24" s="62"/>
      <c r="C24" s="62"/>
      <c r="D24" s="62"/>
      <c r="E24" s="67"/>
      <c r="F24" s="64"/>
      <c r="G24" s="64"/>
      <c r="H24" s="68" t="s">
        <v>9</v>
      </c>
      <c r="I24" s="68" t="s">
        <v>10</v>
      </c>
      <c r="J24" s="68" t="s">
        <v>11</v>
      </c>
      <c r="K24" s="69" t="s">
        <v>12</v>
      </c>
      <c r="L24" s="70" t="s">
        <v>13</v>
      </c>
      <c r="M24" s="70" t="s">
        <v>14</v>
      </c>
      <c r="N24" s="70" t="s">
        <v>15</v>
      </c>
      <c r="O24" s="70" t="s">
        <v>16</v>
      </c>
      <c r="P24" s="70" t="s">
        <v>17</v>
      </c>
      <c r="Q24" s="70" t="s">
        <v>18</v>
      </c>
      <c r="R24" s="70" t="s">
        <v>19</v>
      </c>
      <c r="S24" s="70" t="s">
        <v>20</v>
      </c>
    </row>
    <row r="25" spans="1:19" s="9" customFormat="1" ht="12.75">
      <c r="A25" s="23" t="s">
        <v>46</v>
      </c>
      <c r="B25" s="23"/>
      <c r="C25" s="23"/>
      <c r="D25" s="23"/>
      <c r="E25" s="34"/>
      <c r="F25" s="35"/>
      <c r="G25" s="31"/>
      <c r="H25" s="32"/>
      <c r="I25" s="32"/>
      <c r="J25" s="32"/>
      <c r="K25" s="33"/>
      <c r="L25" s="32"/>
      <c r="M25" s="32"/>
      <c r="N25" s="32"/>
      <c r="O25" s="32"/>
      <c r="P25" s="32"/>
      <c r="Q25" s="32"/>
      <c r="R25" s="32"/>
      <c r="S25" s="32"/>
    </row>
    <row r="26" spans="1:19" s="9" customFormat="1" ht="12.75">
      <c r="A26" s="28" t="s">
        <v>47</v>
      </c>
      <c r="B26" s="28"/>
      <c r="C26" s="28"/>
      <c r="D26" s="28"/>
      <c r="E26" s="34"/>
      <c r="F26" s="35" t="s">
        <v>48</v>
      </c>
      <c r="G26" s="31">
        <v>75</v>
      </c>
      <c r="H26" s="31">
        <v>4.62</v>
      </c>
      <c r="I26" s="31">
        <v>2.38</v>
      </c>
      <c r="J26" s="31">
        <v>28.08</v>
      </c>
      <c r="K26" s="35">
        <v>235</v>
      </c>
      <c r="L26" s="31">
        <v>0.09</v>
      </c>
      <c r="M26" s="31">
        <v>0.01</v>
      </c>
      <c r="N26" s="31">
        <v>0.05</v>
      </c>
      <c r="O26" s="31">
        <v>0.15</v>
      </c>
      <c r="P26" s="31">
        <v>15.11</v>
      </c>
      <c r="Q26" s="31">
        <v>10.039999999999999</v>
      </c>
      <c r="R26" s="31">
        <v>49.14</v>
      </c>
      <c r="S26" s="31">
        <v>0.92</v>
      </c>
    </row>
    <row r="27" spans="1:19" s="9" customFormat="1" ht="12.75">
      <c r="A27" s="28" t="s">
        <v>49</v>
      </c>
      <c r="B27" s="28"/>
      <c r="C27" s="28"/>
      <c r="D27" s="28"/>
      <c r="E27" s="34"/>
      <c r="F27" s="35"/>
      <c r="G27" s="31">
        <v>200</v>
      </c>
      <c r="H27" s="31">
        <v>1.4</v>
      </c>
      <c r="I27" s="31">
        <v>0.2</v>
      </c>
      <c r="J27" s="31">
        <v>26.4</v>
      </c>
      <c r="K27" s="35">
        <v>120</v>
      </c>
      <c r="L27" s="31">
        <v>0</v>
      </c>
      <c r="M27" s="31">
        <v>0.12</v>
      </c>
      <c r="N27" s="31">
        <v>80</v>
      </c>
      <c r="O27" s="31">
        <v>0.4</v>
      </c>
      <c r="P27" s="31">
        <v>36</v>
      </c>
      <c r="Q27" s="31">
        <v>22</v>
      </c>
      <c r="R27" s="31">
        <v>26</v>
      </c>
      <c r="S27" s="31">
        <v>0.6</v>
      </c>
    </row>
    <row r="28" spans="1:19" s="9" customFormat="1" ht="12.75">
      <c r="A28" s="55" t="s">
        <v>32</v>
      </c>
      <c r="B28" s="55"/>
      <c r="C28" s="55"/>
      <c r="D28" s="55"/>
      <c r="E28" s="72"/>
      <c r="F28" s="73"/>
      <c r="G28" s="57"/>
      <c r="H28" s="43">
        <f t="shared" ref="H28:S28" si="2">SUM(H26:H27)</f>
        <v>6.02</v>
      </c>
      <c r="I28" s="43">
        <f t="shared" si="2"/>
        <v>2.58</v>
      </c>
      <c r="J28" s="43">
        <f t="shared" si="2"/>
        <v>54.48</v>
      </c>
      <c r="K28" s="74">
        <f t="shared" si="2"/>
        <v>355</v>
      </c>
      <c r="L28" s="43">
        <f t="shared" si="2"/>
        <v>0.09</v>
      </c>
      <c r="M28" s="43">
        <f t="shared" si="2"/>
        <v>0.13</v>
      </c>
      <c r="N28" s="43">
        <f t="shared" si="2"/>
        <v>80.05</v>
      </c>
      <c r="O28" s="43">
        <f t="shared" si="2"/>
        <v>0.55000000000000004</v>
      </c>
      <c r="P28" s="43">
        <f t="shared" si="2"/>
        <v>51.11</v>
      </c>
      <c r="Q28" s="43">
        <f t="shared" si="2"/>
        <v>32.04</v>
      </c>
      <c r="R28" s="43">
        <f t="shared" si="2"/>
        <v>75.14</v>
      </c>
      <c r="S28" s="43">
        <f t="shared" si="2"/>
        <v>1.52</v>
      </c>
    </row>
    <row r="29" spans="1:19" s="9" customFormat="1" ht="12.75">
      <c r="A29" s="75" t="s">
        <v>50</v>
      </c>
      <c r="B29" s="75"/>
      <c r="C29" s="75"/>
      <c r="D29" s="75"/>
      <c r="E29" s="76"/>
      <c r="F29" s="77"/>
      <c r="G29" s="78"/>
      <c r="H29" s="79">
        <f>H13+H21+H28</f>
        <v>52.42</v>
      </c>
      <c r="I29" s="79">
        <f>I13:J13+I21:J21+I28:J28</f>
        <v>39.019999999999996</v>
      </c>
      <c r="J29" s="79">
        <f>J13+J21+J28</f>
        <v>194.1</v>
      </c>
      <c r="K29" s="80">
        <f>K28+K21+K13</f>
        <v>1612</v>
      </c>
      <c r="L29" s="79">
        <f>L13+L21+L28</f>
        <v>0.47</v>
      </c>
      <c r="M29" s="79">
        <f t="shared" ref="M29:S29" si="3">M28+M21+M13</f>
        <v>0.74</v>
      </c>
      <c r="N29" s="79">
        <f t="shared" si="3"/>
        <v>99.7</v>
      </c>
      <c r="O29" s="79">
        <f t="shared" si="3"/>
        <v>8.42</v>
      </c>
      <c r="P29" s="79">
        <f t="shared" si="3"/>
        <v>366.38</v>
      </c>
      <c r="Q29" s="79">
        <f t="shared" si="3"/>
        <v>131.05000000000001</v>
      </c>
      <c r="R29" s="79">
        <f t="shared" si="3"/>
        <v>586.13</v>
      </c>
      <c r="S29" s="79">
        <f t="shared" si="3"/>
        <v>12.239999999999998</v>
      </c>
    </row>
    <row r="30" spans="1:19" s="9" customFormat="1" ht="12.75">
      <c r="A30" s="81" t="s">
        <v>51</v>
      </c>
      <c r="B30" s="81"/>
      <c r="C30" s="81"/>
      <c r="D30" s="81"/>
      <c r="E30" s="72"/>
      <c r="F30" s="82"/>
      <c r="G30" s="22"/>
      <c r="H30" s="47"/>
      <c r="I30" s="47"/>
      <c r="J30" s="47"/>
      <c r="K30" s="83"/>
      <c r="L30" s="47"/>
      <c r="M30" s="47"/>
      <c r="N30" s="47"/>
      <c r="O30" s="47"/>
      <c r="P30" s="47"/>
      <c r="Q30" s="47"/>
      <c r="R30" s="47"/>
      <c r="S30" s="47"/>
    </row>
    <row r="31" spans="1:19" s="9" customFormat="1" ht="12.75">
      <c r="A31" s="23" t="s">
        <v>22</v>
      </c>
      <c r="B31" s="23"/>
      <c r="C31" s="23"/>
      <c r="D31" s="23"/>
      <c r="E31" s="24"/>
      <c r="F31" s="25"/>
      <c r="G31" s="26" t="s">
        <v>23</v>
      </c>
      <c r="H31" s="45" t="s">
        <v>23</v>
      </c>
      <c r="I31" s="45"/>
      <c r="J31" s="45" t="s">
        <v>23</v>
      </c>
      <c r="K31" s="46" t="s">
        <v>23</v>
      </c>
      <c r="L31" s="84"/>
      <c r="M31" s="84"/>
      <c r="N31" s="84"/>
      <c r="O31" s="84"/>
      <c r="P31" s="84"/>
      <c r="Q31" s="84"/>
      <c r="R31" s="84"/>
      <c r="S31" s="84"/>
    </row>
    <row r="32" spans="1:19" s="71" customFormat="1" ht="12.75">
      <c r="A32" s="28" t="s">
        <v>52</v>
      </c>
      <c r="B32" s="28"/>
      <c r="C32" s="28"/>
      <c r="D32" s="28"/>
      <c r="E32" s="29"/>
      <c r="F32" s="30" t="s">
        <v>25</v>
      </c>
      <c r="G32" s="31">
        <v>10</v>
      </c>
      <c r="H32" s="32">
        <v>2.2999999999999998</v>
      </c>
      <c r="I32" s="32">
        <v>3.9</v>
      </c>
      <c r="J32" s="32">
        <v>0</v>
      </c>
      <c r="K32" s="33">
        <v>36</v>
      </c>
      <c r="L32" s="32">
        <v>0.04</v>
      </c>
      <c r="M32" s="32">
        <v>0</v>
      </c>
      <c r="N32" s="32">
        <v>0.16</v>
      </c>
      <c r="O32" s="32">
        <v>0.05</v>
      </c>
      <c r="P32" s="32">
        <v>100</v>
      </c>
      <c r="Q32" s="32">
        <v>5</v>
      </c>
      <c r="R32" s="32">
        <v>54</v>
      </c>
      <c r="S32" s="32">
        <v>0.11</v>
      </c>
    </row>
    <row r="33" spans="1:19" s="9" customFormat="1" ht="12.75">
      <c r="A33" s="28" t="s">
        <v>53</v>
      </c>
      <c r="B33" s="28"/>
      <c r="C33" s="28"/>
      <c r="D33" s="28"/>
      <c r="E33" s="34"/>
      <c r="F33" s="35" t="s">
        <v>27</v>
      </c>
      <c r="G33" s="31" t="s">
        <v>28</v>
      </c>
      <c r="H33" s="32">
        <v>17.63</v>
      </c>
      <c r="I33" s="32">
        <v>12.96</v>
      </c>
      <c r="J33" s="32">
        <v>23.61</v>
      </c>
      <c r="K33" s="33">
        <v>267</v>
      </c>
      <c r="L33" s="32">
        <v>0.09</v>
      </c>
      <c r="M33" s="32">
        <v>0.23</v>
      </c>
      <c r="N33" s="32">
        <v>1.18</v>
      </c>
      <c r="O33" s="32">
        <v>0.14000000000000001</v>
      </c>
      <c r="P33" s="32">
        <v>165.01</v>
      </c>
      <c r="Q33" s="32">
        <v>50.27</v>
      </c>
      <c r="R33" s="32">
        <v>148.1</v>
      </c>
      <c r="S33" s="32">
        <v>1.32</v>
      </c>
    </row>
    <row r="34" spans="1:19" s="9" customFormat="1" ht="12.75">
      <c r="A34" s="28" t="s">
        <v>54</v>
      </c>
      <c r="B34" s="28"/>
      <c r="C34" s="28"/>
      <c r="D34" s="28"/>
      <c r="E34" s="34"/>
      <c r="F34" s="35" t="s">
        <v>55</v>
      </c>
      <c r="G34" s="31">
        <v>200</v>
      </c>
      <c r="H34" s="32">
        <v>0.2</v>
      </c>
      <c r="I34" s="32">
        <v>0.05</v>
      </c>
      <c r="J34" s="32">
        <v>15.01</v>
      </c>
      <c r="K34" s="33">
        <v>57</v>
      </c>
      <c r="L34" s="32">
        <v>0</v>
      </c>
      <c r="M34" s="32">
        <v>0</v>
      </c>
      <c r="N34" s="32">
        <v>0.1</v>
      </c>
      <c r="O34" s="32">
        <v>0</v>
      </c>
      <c r="P34" s="32">
        <v>5.25</v>
      </c>
      <c r="Q34" s="32">
        <v>4.4000000000000004</v>
      </c>
      <c r="R34" s="32">
        <v>8.24</v>
      </c>
      <c r="S34" s="32">
        <v>0.87</v>
      </c>
    </row>
    <row r="35" spans="1:19" s="9" customFormat="1" ht="12.75">
      <c r="A35" s="36" t="s">
        <v>31</v>
      </c>
      <c r="B35" s="36"/>
      <c r="C35" s="36"/>
      <c r="D35" s="36"/>
      <c r="E35" s="34"/>
      <c r="F35" s="35"/>
      <c r="G35" s="31">
        <v>40</v>
      </c>
      <c r="H35" s="32">
        <v>3.04</v>
      </c>
      <c r="I35" s="32">
        <v>0.34</v>
      </c>
      <c r="J35" s="32">
        <v>19.440000000000001</v>
      </c>
      <c r="K35" s="33">
        <v>96</v>
      </c>
      <c r="L35" s="32">
        <v>0</v>
      </c>
      <c r="M35" s="32">
        <v>0.04</v>
      </c>
      <c r="N35" s="32">
        <v>0</v>
      </c>
      <c r="O35" s="32">
        <v>0.44</v>
      </c>
      <c r="P35" s="32">
        <v>8</v>
      </c>
      <c r="Q35" s="32">
        <v>5.6</v>
      </c>
      <c r="R35" s="32">
        <v>26</v>
      </c>
      <c r="S35" s="32">
        <v>0.44</v>
      </c>
    </row>
    <row r="36" spans="1:19" s="9" customFormat="1" ht="12.75">
      <c r="A36" s="37" t="s">
        <v>32</v>
      </c>
      <c r="B36" s="37"/>
      <c r="C36" s="37"/>
      <c r="D36" s="37"/>
      <c r="E36" s="38"/>
      <c r="F36" s="39"/>
      <c r="G36" s="40" t="s">
        <v>23</v>
      </c>
      <c r="H36" s="41">
        <f>H32+H33+H34+H35</f>
        <v>23.169999999999998</v>
      </c>
      <c r="I36" s="41">
        <f t="shared" ref="I36:S36" si="4">SUM(I32:I35)</f>
        <v>17.25</v>
      </c>
      <c r="J36" s="41">
        <f t="shared" si="4"/>
        <v>58.06</v>
      </c>
      <c r="K36" s="42">
        <f t="shared" si="4"/>
        <v>456</v>
      </c>
      <c r="L36" s="43">
        <f t="shared" si="4"/>
        <v>0.13</v>
      </c>
      <c r="M36" s="43">
        <f t="shared" si="4"/>
        <v>0.27</v>
      </c>
      <c r="N36" s="43">
        <f t="shared" si="4"/>
        <v>1.44</v>
      </c>
      <c r="O36" s="43">
        <f t="shared" si="4"/>
        <v>0.63</v>
      </c>
      <c r="P36" s="43">
        <f t="shared" si="4"/>
        <v>278.26</v>
      </c>
      <c r="Q36" s="43">
        <f t="shared" si="4"/>
        <v>65.27</v>
      </c>
      <c r="R36" s="43">
        <f t="shared" si="4"/>
        <v>236.34</v>
      </c>
      <c r="S36" s="43">
        <f t="shared" si="4"/>
        <v>2.74</v>
      </c>
    </row>
    <row r="37" spans="1:19" s="9" customFormat="1" ht="12.75">
      <c r="A37" s="44" t="s">
        <v>33</v>
      </c>
      <c r="B37" s="44"/>
      <c r="C37" s="44"/>
      <c r="D37" s="44"/>
      <c r="E37" s="17"/>
      <c r="F37" s="18"/>
      <c r="G37" s="26"/>
      <c r="H37" s="45"/>
      <c r="I37" s="45"/>
      <c r="J37" s="45"/>
      <c r="K37" s="46"/>
      <c r="L37" s="47"/>
      <c r="M37" s="47"/>
      <c r="N37" s="47"/>
      <c r="O37" s="47"/>
      <c r="P37" s="47"/>
      <c r="Q37" s="47"/>
      <c r="R37" s="47"/>
      <c r="S37" s="47"/>
    </row>
    <row r="38" spans="1:19" s="9" customFormat="1" ht="12.75">
      <c r="A38" s="28" t="s">
        <v>56</v>
      </c>
      <c r="B38" s="28"/>
      <c r="C38" s="28"/>
      <c r="D38" s="28"/>
      <c r="E38" s="34"/>
      <c r="F38" s="35" t="s">
        <v>57</v>
      </c>
      <c r="G38" s="31">
        <v>60</v>
      </c>
      <c r="H38" s="31">
        <v>0.66</v>
      </c>
      <c r="I38" s="31">
        <v>3.62</v>
      </c>
      <c r="J38" s="31">
        <v>2.2599999999999998</v>
      </c>
      <c r="K38" s="35">
        <v>44</v>
      </c>
      <c r="L38" s="31">
        <v>0.03</v>
      </c>
      <c r="M38" s="31">
        <v>1.2E-2</v>
      </c>
      <c r="N38" s="31">
        <v>75.459999999999994</v>
      </c>
      <c r="O38" s="31">
        <v>2.7</v>
      </c>
      <c r="P38" s="31">
        <v>13.04</v>
      </c>
      <c r="Q38" s="31">
        <v>7.64</v>
      </c>
      <c r="R38" s="31">
        <v>23.89</v>
      </c>
      <c r="S38" s="31">
        <v>0.31</v>
      </c>
    </row>
    <row r="39" spans="1:19" s="9" customFormat="1" ht="12.75">
      <c r="A39" s="28" t="s">
        <v>58</v>
      </c>
      <c r="B39" s="28"/>
      <c r="C39" s="28"/>
      <c r="D39" s="28"/>
      <c r="E39" s="34"/>
      <c r="F39" s="35" t="s">
        <v>59</v>
      </c>
      <c r="G39" s="31" t="s">
        <v>60</v>
      </c>
      <c r="H39" s="31">
        <v>1.47</v>
      </c>
      <c r="I39" s="31">
        <v>4.67</v>
      </c>
      <c r="J39" s="31">
        <v>7.31</v>
      </c>
      <c r="K39" s="35">
        <v>89</v>
      </c>
      <c r="L39" s="31">
        <v>0.09</v>
      </c>
      <c r="M39" s="31">
        <v>0.03</v>
      </c>
      <c r="N39" s="31">
        <v>8.81</v>
      </c>
      <c r="O39" s="31">
        <v>0.17</v>
      </c>
      <c r="P39" s="31">
        <v>36.950000000000003</v>
      </c>
      <c r="Q39" s="31">
        <v>19.46</v>
      </c>
      <c r="R39" s="31">
        <v>43.72</v>
      </c>
      <c r="S39" s="31">
        <v>0.95</v>
      </c>
    </row>
    <row r="40" spans="1:19" s="9" customFormat="1" ht="12.75">
      <c r="A40" s="28" t="s">
        <v>61</v>
      </c>
      <c r="B40" s="28"/>
      <c r="C40" s="28"/>
      <c r="D40" s="28"/>
      <c r="E40" s="34"/>
      <c r="F40" s="35" t="s">
        <v>62</v>
      </c>
      <c r="G40" s="31" t="s">
        <v>63</v>
      </c>
      <c r="H40" s="31">
        <v>8.56</v>
      </c>
      <c r="I40" s="31">
        <v>14.11</v>
      </c>
      <c r="J40" s="31">
        <v>9.07</v>
      </c>
      <c r="K40" s="35">
        <v>197</v>
      </c>
      <c r="L40" s="31">
        <v>0.01</v>
      </c>
      <c r="M40" s="31">
        <v>0.05</v>
      </c>
      <c r="N40" s="31">
        <v>1.86</v>
      </c>
      <c r="O40" s="31">
        <v>4.25</v>
      </c>
      <c r="P40" s="31">
        <v>16.350000000000001</v>
      </c>
      <c r="Q40" s="31">
        <v>6.76</v>
      </c>
      <c r="R40" s="31">
        <v>35.53</v>
      </c>
      <c r="S40" s="31">
        <v>0.33</v>
      </c>
    </row>
    <row r="41" spans="1:19" s="9" customFormat="1" ht="12.75">
      <c r="A41" s="28" t="s">
        <v>64</v>
      </c>
      <c r="B41" s="28"/>
      <c r="C41" s="28"/>
      <c r="D41" s="28"/>
      <c r="E41" s="48"/>
      <c r="F41" s="49" t="s">
        <v>65</v>
      </c>
      <c r="G41" s="50">
        <v>150</v>
      </c>
      <c r="H41" s="50">
        <v>8.76</v>
      </c>
      <c r="I41" s="50">
        <v>6.62</v>
      </c>
      <c r="J41" s="50">
        <v>43.08</v>
      </c>
      <c r="K41" s="49">
        <v>271</v>
      </c>
      <c r="L41" s="31">
        <v>0.05</v>
      </c>
      <c r="M41" s="31">
        <v>0.08</v>
      </c>
      <c r="N41" s="31">
        <v>0</v>
      </c>
      <c r="O41" s="31">
        <v>0.55000000000000004</v>
      </c>
      <c r="P41" s="31">
        <v>14.49</v>
      </c>
      <c r="Q41" s="31">
        <v>138.62</v>
      </c>
      <c r="R41" s="31">
        <v>207.51</v>
      </c>
      <c r="S41" s="31">
        <v>4.6500000000000004</v>
      </c>
    </row>
    <row r="42" spans="1:19" s="71" customFormat="1" ht="12.75">
      <c r="A42" s="28" t="s">
        <v>66</v>
      </c>
      <c r="B42" s="28"/>
      <c r="C42" s="28"/>
      <c r="D42" s="28"/>
      <c r="E42" s="34"/>
      <c r="F42" s="35" t="s">
        <v>67</v>
      </c>
      <c r="G42" s="31">
        <v>200</v>
      </c>
      <c r="H42" s="31">
        <v>0.34</v>
      </c>
      <c r="I42" s="31">
        <v>0.02</v>
      </c>
      <c r="J42" s="31">
        <v>24.53</v>
      </c>
      <c r="K42" s="35">
        <v>95</v>
      </c>
      <c r="L42" s="31">
        <v>0</v>
      </c>
      <c r="M42" s="31">
        <v>0</v>
      </c>
      <c r="N42" s="31">
        <v>1.04</v>
      </c>
      <c r="O42" s="31">
        <v>0.05</v>
      </c>
      <c r="P42" s="31">
        <v>6.13</v>
      </c>
      <c r="Q42" s="31">
        <v>3.98</v>
      </c>
      <c r="R42" s="31">
        <v>7.21</v>
      </c>
      <c r="S42" s="31">
        <v>0.57999999999999996</v>
      </c>
    </row>
    <row r="43" spans="1:19" s="9" customFormat="1" ht="12.75">
      <c r="A43" s="36" t="s">
        <v>45</v>
      </c>
      <c r="B43" s="36"/>
      <c r="C43" s="36"/>
      <c r="D43" s="36"/>
      <c r="E43" s="34"/>
      <c r="F43" s="35"/>
      <c r="G43" s="31">
        <v>60</v>
      </c>
      <c r="H43" s="31">
        <v>2.82</v>
      </c>
      <c r="I43" s="31">
        <v>0.6</v>
      </c>
      <c r="J43" s="31">
        <v>0.6</v>
      </c>
      <c r="K43" s="35">
        <v>126</v>
      </c>
      <c r="L43" s="31">
        <v>0</v>
      </c>
      <c r="M43" s="31">
        <v>0.04</v>
      </c>
      <c r="N43" s="31">
        <v>0</v>
      </c>
      <c r="O43" s="31">
        <v>0.78</v>
      </c>
      <c r="P43" s="31">
        <v>14.4</v>
      </c>
      <c r="Q43" s="31">
        <v>11.4</v>
      </c>
      <c r="R43" s="31">
        <v>52.2</v>
      </c>
      <c r="S43" s="31">
        <v>2.2400000000000002</v>
      </c>
    </row>
    <row r="44" spans="1:19" s="9" customFormat="1" ht="12.75">
      <c r="A44" s="55" t="s">
        <v>32</v>
      </c>
      <c r="B44" s="55"/>
      <c r="C44" s="55"/>
      <c r="D44" s="55"/>
      <c r="E44" s="34"/>
      <c r="F44" s="85"/>
      <c r="G44" s="86"/>
      <c r="H44" s="87">
        <f t="shared" ref="H44:S44" si="5">H38+H39+H40+H41+H42+H43</f>
        <v>22.610000000000003</v>
      </c>
      <c r="I44" s="87">
        <f t="shared" si="5"/>
        <v>29.64</v>
      </c>
      <c r="J44" s="87">
        <f t="shared" si="5"/>
        <v>86.85</v>
      </c>
      <c r="K44" s="87">
        <f t="shared" si="5"/>
        <v>822</v>
      </c>
      <c r="L44" s="87">
        <f t="shared" si="5"/>
        <v>0.18</v>
      </c>
      <c r="M44" s="87">
        <f t="shared" si="5"/>
        <v>0.21199999999999999</v>
      </c>
      <c r="N44" s="87">
        <f t="shared" si="5"/>
        <v>87.17</v>
      </c>
      <c r="O44" s="87">
        <f t="shared" si="5"/>
        <v>8.5</v>
      </c>
      <c r="P44" s="87">
        <f t="shared" si="5"/>
        <v>101.36</v>
      </c>
      <c r="Q44" s="87">
        <f t="shared" si="5"/>
        <v>187.86</v>
      </c>
      <c r="R44" s="87">
        <f t="shared" si="5"/>
        <v>370.05999999999995</v>
      </c>
      <c r="S44" s="87">
        <f t="shared" si="5"/>
        <v>9.06</v>
      </c>
    </row>
    <row r="45" spans="1:19" s="9" customFormat="1" ht="12.75">
      <c r="A45" s="23" t="s">
        <v>46</v>
      </c>
      <c r="B45" s="23"/>
      <c r="C45" s="23"/>
      <c r="D45" s="23"/>
      <c r="E45" s="34"/>
      <c r="F45" s="35"/>
      <c r="G45" s="31"/>
      <c r="H45" s="32"/>
      <c r="I45" s="32"/>
      <c r="J45" s="32"/>
      <c r="K45" s="33"/>
      <c r="L45" s="32"/>
      <c r="M45" s="32"/>
      <c r="N45" s="32"/>
      <c r="O45" s="32"/>
      <c r="P45" s="32"/>
      <c r="Q45" s="32"/>
      <c r="R45" s="32"/>
      <c r="S45" s="32"/>
    </row>
    <row r="46" spans="1:19" s="9" customFormat="1" ht="12.75">
      <c r="A46" s="28" t="s">
        <v>68</v>
      </c>
      <c r="B46" s="28"/>
      <c r="C46" s="28"/>
      <c r="D46" s="28"/>
      <c r="E46" s="34"/>
      <c r="F46" s="35" t="s">
        <v>69</v>
      </c>
      <c r="G46" s="31">
        <v>50</v>
      </c>
      <c r="H46" s="31">
        <v>6.65</v>
      </c>
      <c r="I46" s="31">
        <v>1.8</v>
      </c>
      <c r="J46" s="31">
        <v>5.95</v>
      </c>
      <c r="K46" s="35">
        <v>148</v>
      </c>
      <c r="L46" s="31">
        <v>0.01</v>
      </c>
      <c r="M46" s="31">
        <v>7.0000000000000007E-2</v>
      </c>
      <c r="N46" s="31">
        <v>0.38</v>
      </c>
      <c r="O46" s="31">
        <v>0</v>
      </c>
      <c r="P46" s="31">
        <v>29.22</v>
      </c>
      <c r="Q46" s="31">
        <v>14.79</v>
      </c>
      <c r="R46" s="31">
        <v>56.18</v>
      </c>
      <c r="S46" s="31">
        <v>0.79</v>
      </c>
    </row>
    <row r="47" spans="1:19" s="9" customFormat="1" ht="12.75">
      <c r="A47" s="28" t="s">
        <v>70</v>
      </c>
      <c r="B47" s="28"/>
      <c r="C47" s="28"/>
      <c r="D47" s="28"/>
      <c r="E47" s="34"/>
      <c r="F47" s="35"/>
      <c r="G47" s="31">
        <v>150</v>
      </c>
      <c r="H47" s="31">
        <v>0.60000000000000009</v>
      </c>
      <c r="I47" s="31">
        <v>0.60000000000000009</v>
      </c>
      <c r="J47" s="31">
        <v>14.7</v>
      </c>
      <c r="K47" s="35">
        <v>68</v>
      </c>
      <c r="L47" s="31">
        <v>0.05</v>
      </c>
      <c r="M47" s="31">
        <v>0.05</v>
      </c>
      <c r="N47" s="31">
        <v>24.75</v>
      </c>
      <c r="O47" s="31">
        <v>0.30000000000000004</v>
      </c>
      <c r="P47" s="31">
        <v>24</v>
      </c>
      <c r="Q47" s="31">
        <v>13.5</v>
      </c>
      <c r="R47" s="31">
        <v>16.5</v>
      </c>
      <c r="S47" s="31">
        <v>3.3</v>
      </c>
    </row>
    <row r="48" spans="1:19" s="9" customFormat="1" ht="12.75">
      <c r="A48" s="28" t="s">
        <v>71</v>
      </c>
      <c r="B48" s="28"/>
      <c r="C48" s="28"/>
      <c r="D48" s="28"/>
      <c r="E48" s="34"/>
      <c r="F48" s="35" t="s">
        <v>72</v>
      </c>
      <c r="G48" s="31">
        <v>200</v>
      </c>
      <c r="H48" s="31">
        <v>1.04</v>
      </c>
      <c r="I48" s="31">
        <v>0</v>
      </c>
      <c r="J48" s="31">
        <v>30.96</v>
      </c>
      <c r="K48" s="35">
        <v>123</v>
      </c>
      <c r="L48" s="31">
        <v>0.7</v>
      </c>
      <c r="M48" s="31">
        <v>0.02</v>
      </c>
      <c r="N48" s="31">
        <v>0.8</v>
      </c>
      <c r="O48" s="31">
        <v>1.1000000000000001</v>
      </c>
      <c r="P48" s="31">
        <v>32.4</v>
      </c>
      <c r="Q48" s="31">
        <v>21</v>
      </c>
      <c r="R48" s="31">
        <v>29.2</v>
      </c>
      <c r="S48" s="31">
        <v>0.7</v>
      </c>
    </row>
    <row r="49" spans="1:19" s="9" customFormat="1" ht="12.75">
      <c r="A49" s="55" t="s">
        <v>32</v>
      </c>
      <c r="B49" s="55"/>
      <c r="C49" s="55"/>
      <c r="D49" s="55"/>
      <c r="E49" s="88"/>
      <c r="F49" s="73"/>
      <c r="G49" s="57"/>
      <c r="H49" s="43">
        <f t="shared" ref="H49:S49" si="6">SUM(H46:H48)</f>
        <v>8.2899999999999991</v>
      </c>
      <c r="I49" s="43">
        <f t="shared" si="6"/>
        <v>2.4000000000000004</v>
      </c>
      <c r="J49" s="43">
        <f t="shared" si="6"/>
        <v>51.61</v>
      </c>
      <c r="K49" s="74">
        <f t="shared" si="6"/>
        <v>339</v>
      </c>
      <c r="L49" s="43">
        <f t="shared" si="6"/>
        <v>0.76</v>
      </c>
      <c r="M49" s="43">
        <f t="shared" si="6"/>
        <v>0.14000000000000001</v>
      </c>
      <c r="N49" s="43">
        <f t="shared" si="6"/>
        <v>25.93</v>
      </c>
      <c r="O49" s="43">
        <f t="shared" si="6"/>
        <v>1.4000000000000001</v>
      </c>
      <c r="P49" s="43">
        <f t="shared" si="6"/>
        <v>85.62</v>
      </c>
      <c r="Q49" s="43">
        <f t="shared" si="6"/>
        <v>49.29</v>
      </c>
      <c r="R49" s="43">
        <f t="shared" si="6"/>
        <v>101.88000000000001</v>
      </c>
      <c r="S49" s="43">
        <f t="shared" si="6"/>
        <v>4.79</v>
      </c>
    </row>
    <row r="50" spans="1:19" s="9" customFormat="1" ht="12.75">
      <c r="A50" s="75" t="s">
        <v>50</v>
      </c>
      <c r="B50" s="75"/>
      <c r="C50" s="75"/>
      <c r="D50" s="75"/>
      <c r="E50" s="88"/>
      <c r="F50" s="77"/>
      <c r="G50" s="78"/>
      <c r="H50" s="79">
        <f t="shared" ref="H50:S50" si="7">H36+H44+H49</f>
        <v>54.07</v>
      </c>
      <c r="I50" s="79">
        <f t="shared" si="7"/>
        <v>49.29</v>
      </c>
      <c r="J50" s="79">
        <f t="shared" si="7"/>
        <v>196.51999999999998</v>
      </c>
      <c r="K50" s="79">
        <f t="shared" si="7"/>
        <v>1617</v>
      </c>
      <c r="L50" s="79">
        <f t="shared" si="7"/>
        <v>1.07</v>
      </c>
      <c r="M50" s="79">
        <f t="shared" si="7"/>
        <v>0.622</v>
      </c>
      <c r="N50" s="79">
        <f t="shared" si="7"/>
        <v>114.53999999999999</v>
      </c>
      <c r="O50" s="79">
        <f t="shared" si="7"/>
        <v>10.530000000000001</v>
      </c>
      <c r="P50" s="79">
        <f t="shared" si="7"/>
        <v>465.24</v>
      </c>
      <c r="Q50" s="79">
        <f t="shared" si="7"/>
        <v>302.42</v>
      </c>
      <c r="R50" s="79">
        <f t="shared" si="7"/>
        <v>708.28</v>
      </c>
      <c r="S50" s="79">
        <f t="shared" si="7"/>
        <v>16.59</v>
      </c>
    </row>
    <row r="51" spans="1:19" s="93" customFormat="1" ht="12.75">
      <c r="A51" s="89"/>
      <c r="B51" s="89"/>
      <c r="C51" s="89"/>
      <c r="D51" s="89"/>
      <c r="E51" s="90"/>
      <c r="F51" s="91"/>
      <c r="G51" s="91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s="71" customFormat="1" ht="12.75">
      <c r="A52" s="62" t="s">
        <v>4</v>
      </c>
      <c r="B52" s="62"/>
      <c r="C52" s="62"/>
      <c r="D52" s="62"/>
      <c r="E52" s="94"/>
      <c r="F52" s="64" t="s">
        <v>5</v>
      </c>
      <c r="G52" s="64" t="s">
        <v>6</v>
      </c>
      <c r="H52" s="95" t="s">
        <v>7</v>
      </c>
      <c r="I52" s="95"/>
      <c r="J52" s="95"/>
      <c r="K52" s="95"/>
      <c r="L52" s="95" t="s">
        <v>8</v>
      </c>
      <c r="M52" s="95"/>
      <c r="N52" s="95"/>
      <c r="O52" s="95"/>
      <c r="P52" s="95"/>
      <c r="Q52" s="95"/>
      <c r="R52" s="95"/>
      <c r="S52" s="95"/>
    </row>
    <row r="53" spans="1:19" s="9" customFormat="1" ht="12.75">
      <c r="A53" s="62"/>
      <c r="B53" s="62"/>
      <c r="C53" s="62"/>
      <c r="D53" s="62"/>
      <c r="E53" s="67"/>
      <c r="F53" s="64"/>
      <c r="G53" s="64"/>
      <c r="H53" s="68" t="s">
        <v>9</v>
      </c>
      <c r="I53" s="68" t="s">
        <v>10</v>
      </c>
      <c r="J53" s="68" t="s">
        <v>11</v>
      </c>
      <c r="K53" s="69" t="s">
        <v>12</v>
      </c>
      <c r="L53" s="70" t="s">
        <v>13</v>
      </c>
      <c r="M53" s="70" t="s">
        <v>14</v>
      </c>
      <c r="N53" s="70" t="s">
        <v>15</v>
      </c>
      <c r="O53" s="70" t="s">
        <v>16</v>
      </c>
      <c r="P53" s="70" t="s">
        <v>17</v>
      </c>
      <c r="Q53" s="70" t="s">
        <v>18</v>
      </c>
      <c r="R53" s="70" t="s">
        <v>19</v>
      </c>
      <c r="S53" s="70" t="s">
        <v>20</v>
      </c>
    </row>
    <row r="54" spans="1:19" s="9" customFormat="1" ht="12.75">
      <c r="A54" s="81" t="s">
        <v>73</v>
      </c>
      <c r="B54" s="81"/>
      <c r="C54" s="81"/>
      <c r="D54" s="81"/>
      <c r="E54" s="72"/>
      <c r="F54" s="82"/>
      <c r="G54" s="22"/>
      <c r="H54" s="47"/>
      <c r="I54" s="47"/>
      <c r="J54" s="47"/>
      <c r="K54" s="83"/>
      <c r="L54" s="47"/>
      <c r="M54" s="47"/>
      <c r="N54" s="47"/>
      <c r="O54" s="47"/>
      <c r="P54" s="47"/>
      <c r="Q54" s="47"/>
      <c r="R54" s="47"/>
      <c r="S54" s="47"/>
    </row>
    <row r="55" spans="1:19" s="9" customFormat="1" ht="12.75">
      <c r="A55" s="23" t="s">
        <v>22</v>
      </c>
      <c r="B55" s="23"/>
      <c r="C55" s="23"/>
      <c r="D55" s="23"/>
      <c r="E55" s="24"/>
      <c r="F55" s="25"/>
      <c r="G55" s="26" t="s">
        <v>23</v>
      </c>
      <c r="H55" s="45" t="s">
        <v>23</v>
      </c>
      <c r="I55" s="45"/>
      <c r="J55" s="45" t="s">
        <v>23</v>
      </c>
      <c r="K55" s="46" t="s">
        <v>23</v>
      </c>
      <c r="L55" s="84"/>
      <c r="M55" s="84"/>
      <c r="N55" s="84"/>
      <c r="O55" s="84"/>
      <c r="P55" s="84"/>
      <c r="Q55" s="84"/>
      <c r="R55" s="84"/>
      <c r="S55" s="84"/>
    </row>
    <row r="56" spans="1:19" s="71" customFormat="1" ht="12.75">
      <c r="A56" s="96" t="s">
        <v>74</v>
      </c>
      <c r="B56" s="97"/>
      <c r="C56" s="97"/>
      <c r="D56" s="98"/>
      <c r="E56" s="99"/>
      <c r="F56" s="100"/>
      <c r="G56" s="101" t="s">
        <v>75</v>
      </c>
      <c r="H56" s="101">
        <v>2.5499999999999998</v>
      </c>
      <c r="I56" s="101">
        <v>2.2999999999999998</v>
      </c>
      <c r="J56" s="101">
        <v>0.15</v>
      </c>
      <c r="K56" s="102">
        <v>31.5</v>
      </c>
      <c r="L56" s="101">
        <v>0.04</v>
      </c>
      <c r="M56" s="101">
        <v>0</v>
      </c>
      <c r="N56" s="101">
        <v>0.18</v>
      </c>
      <c r="O56" s="101">
        <v>0</v>
      </c>
      <c r="P56" s="101">
        <v>27.5</v>
      </c>
      <c r="Q56" s="101">
        <v>92.5</v>
      </c>
      <c r="R56" s="101">
        <v>27</v>
      </c>
      <c r="S56" s="101">
        <v>1.5</v>
      </c>
    </row>
    <row r="57" spans="1:19" s="9" customFormat="1" ht="12.75">
      <c r="A57" s="28" t="s">
        <v>76</v>
      </c>
      <c r="B57" s="28"/>
      <c r="C57" s="28"/>
      <c r="D57" s="28"/>
      <c r="E57" s="34"/>
      <c r="F57" s="35" t="s">
        <v>27</v>
      </c>
      <c r="G57" s="31" t="s">
        <v>28</v>
      </c>
      <c r="H57" s="31">
        <v>22.08</v>
      </c>
      <c r="I57" s="31">
        <v>15.42</v>
      </c>
      <c r="J57" s="31">
        <v>26.55</v>
      </c>
      <c r="K57" s="35">
        <v>244</v>
      </c>
      <c r="L57" s="31">
        <v>0.08</v>
      </c>
      <c r="M57" s="31">
        <v>7.0000000000000007E-2</v>
      </c>
      <c r="N57" s="31">
        <v>1.18</v>
      </c>
      <c r="O57" s="31">
        <v>0.24</v>
      </c>
      <c r="P57" s="31">
        <v>116.06</v>
      </c>
      <c r="Q57" s="31">
        <v>32.92</v>
      </c>
      <c r="R57" s="31">
        <v>143.25</v>
      </c>
      <c r="S57" s="31">
        <v>0.51</v>
      </c>
    </row>
    <row r="58" spans="1:19" s="9" customFormat="1" ht="12.75">
      <c r="A58" s="28" t="s">
        <v>77</v>
      </c>
      <c r="B58" s="28"/>
      <c r="C58" s="28"/>
      <c r="D58" s="28"/>
      <c r="E58" s="34"/>
      <c r="F58" s="35" t="s">
        <v>78</v>
      </c>
      <c r="G58" s="31">
        <v>200</v>
      </c>
      <c r="H58" s="31">
        <v>2.5</v>
      </c>
      <c r="I58" s="31">
        <v>3.6</v>
      </c>
      <c r="J58" s="31">
        <v>28.7</v>
      </c>
      <c r="K58" s="35">
        <v>152</v>
      </c>
      <c r="L58" s="31">
        <v>0.02</v>
      </c>
      <c r="M58" s="31">
        <v>1</v>
      </c>
      <c r="N58" s="31">
        <v>0.1</v>
      </c>
      <c r="O58" s="31">
        <v>0</v>
      </c>
      <c r="P58" s="31">
        <v>61</v>
      </c>
      <c r="Q58" s="31">
        <v>45</v>
      </c>
      <c r="R58" s="31">
        <v>7</v>
      </c>
      <c r="S58" s="31">
        <v>1</v>
      </c>
    </row>
    <row r="59" spans="1:19" s="9" customFormat="1" ht="12.75">
      <c r="A59" s="36" t="s">
        <v>31</v>
      </c>
      <c r="B59" s="36"/>
      <c r="C59" s="36"/>
      <c r="D59" s="36"/>
      <c r="E59" s="34"/>
      <c r="F59" s="35"/>
      <c r="G59" s="31">
        <v>40</v>
      </c>
      <c r="H59" s="32">
        <v>3.04</v>
      </c>
      <c r="I59" s="32">
        <v>0.34</v>
      </c>
      <c r="J59" s="32">
        <v>19.440000000000001</v>
      </c>
      <c r="K59" s="33">
        <v>96</v>
      </c>
      <c r="L59" s="32">
        <v>0</v>
      </c>
      <c r="M59" s="32">
        <v>0.04</v>
      </c>
      <c r="N59" s="32">
        <v>0</v>
      </c>
      <c r="O59" s="32">
        <v>0.44</v>
      </c>
      <c r="P59" s="32">
        <v>8</v>
      </c>
      <c r="Q59" s="32">
        <v>5.6</v>
      </c>
      <c r="R59" s="32">
        <v>26</v>
      </c>
      <c r="S59" s="32">
        <v>0.44</v>
      </c>
    </row>
    <row r="60" spans="1:19" s="9" customFormat="1" ht="12.75">
      <c r="A60" s="103" t="s">
        <v>32</v>
      </c>
      <c r="B60" s="103"/>
      <c r="C60" s="103"/>
      <c r="D60" s="103"/>
      <c r="E60" s="38"/>
      <c r="F60" s="39"/>
      <c r="G60" s="40" t="s">
        <v>23</v>
      </c>
      <c r="H60" s="41">
        <f>H56+H57+H58+H59</f>
        <v>30.169999999999998</v>
      </c>
      <c r="I60" s="41">
        <f t="shared" ref="I60:S60" si="8">SUM(I56:I59)</f>
        <v>21.66</v>
      </c>
      <c r="J60" s="41">
        <f t="shared" si="8"/>
        <v>74.84</v>
      </c>
      <c r="K60" s="42">
        <f t="shared" si="8"/>
        <v>523.5</v>
      </c>
      <c r="L60" s="43">
        <f t="shared" si="8"/>
        <v>0.13999999999999999</v>
      </c>
      <c r="M60" s="43">
        <f t="shared" si="8"/>
        <v>1.1100000000000001</v>
      </c>
      <c r="N60" s="43">
        <f t="shared" si="8"/>
        <v>1.46</v>
      </c>
      <c r="O60" s="43">
        <f t="shared" si="8"/>
        <v>0.67999999999999994</v>
      </c>
      <c r="P60" s="43">
        <f t="shared" si="8"/>
        <v>212.56</v>
      </c>
      <c r="Q60" s="43">
        <f t="shared" si="8"/>
        <v>176.02</v>
      </c>
      <c r="R60" s="43">
        <f t="shared" si="8"/>
        <v>203.25</v>
      </c>
      <c r="S60" s="43">
        <f t="shared" si="8"/>
        <v>3.4499999999999997</v>
      </c>
    </row>
    <row r="61" spans="1:19" s="9" customFormat="1" ht="12.75">
      <c r="A61" s="44" t="s">
        <v>33</v>
      </c>
      <c r="B61" s="44"/>
      <c r="C61" s="44"/>
      <c r="D61" s="44"/>
      <c r="E61" s="17"/>
      <c r="F61" s="18"/>
      <c r="G61" s="26"/>
      <c r="H61" s="45"/>
      <c r="I61" s="45"/>
      <c r="J61" s="45"/>
      <c r="K61" s="46"/>
      <c r="L61" s="47"/>
      <c r="M61" s="47"/>
      <c r="N61" s="47"/>
      <c r="O61" s="47"/>
      <c r="P61" s="47"/>
      <c r="Q61" s="47"/>
      <c r="R61" s="47"/>
      <c r="S61" s="47"/>
    </row>
    <row r="62" spans="1:19" s="9" customFormat="1" ht="12.75">
      <c r="A62" s="28" t="s">
        <v>79</v>
      </c>
      <c r="B62" s="28"/>
      <c r="C62" s="28"/>
      <c r="D62" s="28"/>
      <c r="E62" s="34"/>
      <c r="F62" s="35" t="s">
        <v>80</v>
      </c>
      <c r="G62" s="31">
        <v>60</v>
      </c>
      <c r="H62" s="31">
        <v>0.96</v>
      </c>
      <c r="I62" s="31">
        <v>3.04</v>
      </c>
      <c r="J62" s="31">
        <v>5</v>
      </c>
      <c r="K62" s="31">
        <v>52</v>
      </c>
      <c r="L62" s="35">
        <v>0</v>
      </c>
      <c r="M62" s="31">
        <v>0.01</v>
      </c>
      <c r="N62" s="31">
        <v>15.18</v>
      </c>
      <c r="O62" s="31">
        <v>1.26</v>
      </c>
      <c r="P62" s="31">
        <v>25.25</v>
      </c>
      <c r="Q62" s="31">
        <v>8.6199999999999992</v>
      </c>
      <c r="R62" s="31">
        <v>18.55</v>
      </c>
      <c r="S62" s="31">
        <v>0.35</v>
      </c>
    </row>
    <row r="63" spans="1:19" s="9" customFormat="1" ht="12.75">
      <c r="A63" s="28" t="s">
        <v>81</v>
      </c>
      <c r="B63" s="28"/>
      <c r="C63" s="28"/>
      <c r="D63" s="28"/>
      <c r="E63" s="34"/>
      <c r="F63" s="35" t="s">
        <v>82</v>
      </c>
      <c r="G63" s="31" t="s">
        <v>60</v>
      </c>
      <c r="H63" s="31">
        <v>1.88</v>
      </c>
      <c r="I63" s="31">
        <v>5.0999999999999996</v>
      </c>
      <c r="J63" s="31">
        <v>13.92</v>
      </c>
      <c r="K63" s="35">
        <v>113</v>
      </c>
      <c r="L63" s="31">
        <v>7.0000000000000007E-2</v>
      </c>
      <c r="M63" s="31">
        <v>7.0000000000000007E-2</v>
      </c>
      <c r="N63" s="31">
        <v>13.44</v>
      </c>
      <c r="O63" s="31">
        <v>0.17</v>
      </c>
      <c r="P63" s="31">
        <v>23.1</v>
      </c>
      <c r="Q63" s="31">
        <v>21.8</v>
      </c>
      <c r="R63" s="31">
        <v>55.31</v>
      </c>
      <c r="S63" s="31">
        <v>0.81</v>
      </c>
    </row>
    <row r="64" spans="1:19" s="9" customFormat="1" ht="12.75">
      <c r="A64" s="28" t="s">
        <v>83</v>
      </c>
      <c r="B64" s="28"/>
      <c r="C64" s="28"/>
      <c r="D64" s="28"/>
      <c r="E64" s="34"/>
      <c r="F64" s="35" t="s">
        <v>84</v>
      </c>
      <c r="G64" s="31" t="s">
        <v>85</v>
      </c>
      <c r="H64" s="31">
        <v>14.07</v>
      </c>
      <c r="I64" s="31">
        <v>6.66</v>
      </c>
      <c r="J64" s="31">
        <v>3.63</v>
      </c>
      <c r="K64" s="35">
        <v>153</v>
      </c>
      <c r="L64" s="31">
        <v>0.02</v>
      </c>
      <c r="M64" s="31">
        <v>0.02</v>
      </c>
      <c r="N64" s="31">
        <v>1.19</v>
      </c>
      <c r="O64" s="31">
        <v>1.43</v>
      </c>
      <c r="P64" s="31">
        <v>34.75</v>
      </c>
      <c r="Q64" s="31">
        <v>23.2</v>
      </c>
      <c r="R64" s="31">
        <v>159.11000000000001</v>
      </c>
      <c r="S64" s="31">
        <v>0.77</v>
      </c>
    </row>
    <row r="65" spans="1:19" s="9" customFormat="1" ht="12.75">
      <c r="A65" s="28" t="s">
        <v>86</v>
      </c>
      <c r="B65" s="28"/>
      <c r="C65" s="28"/>
      <c r="D65" s="28"/>
      <c r="E65" s="48"/>
      <c r="F65" s="49" t="s">
        <v>87</v>
      </c>
      <c r="G65" s="50">
        <v>150</v>
      </c>
      <c r="H65" s="50">
        <v>3.22</v>
      </c>
      <c r="I65" s="50">
        <v>5.56</v>
      </c>
      <c r="J65" s="50">
        <v>22</v>
      </c>
      <c r="K65" s="49">
        <v>155</v>
      </c>
      <c r="L65" s="31">
        <v>0.09</v>
      </c>
      <c r="M65" s="31">
        <v>0.16</v>
      </c>
      <c r="N65" s="31">
        <v>25.94</v>
      </c>
      <c r="O65" s="31">
        <v>0.13</v>
      </c>
      <c r="P65" s="31">
        <v>40.450000000000003</v>
      </c>
      <c r="Q65" s="31">
        <v>32.67</v>
      </c>
      <c r="R65" s="31">
        <v>95.63</v>
      </c>
      <c r="S65" s="31">
        <v>1.17</v>
      </c>
    </row>
    <row r="66" spans="1:19" s="9" customFormat="1" ht="12.75">
      <c r="A66" s="28" t="s">
        <v>88</v>
      </c>
      <c r="B66" s="28"/>
      <c r="C66" s="28"/>
      <c r="D66" s="28"/>
      <c r="E66" s="34"/>
      <c r="F66" s="35" t="s">
        <v>72</v>
      </c>
      <c r="G66" s="31">
        <v>200</v>
      </c>
      <c r="H66" s="31">
        <v>0.36</v>
      </c>
      <c r="I66" s="31">
        <v>0</v>
      </c>
      <c r="J66" s="31">
        <v>33.159999999999997</v>
      </c>
      <c r="K66" s="35">
        <v>128</v>
      </c>
      <c r="L66" s="31">
        <v>0</v>
      </c>
      <c r="M66" s="31">
        <v>0.05</v>
      </c>
      <c r="N66" s="31">
        <v>0</v>
      </c>
      <c r="O66" s="31">
        <v>0.1</v>
      </c>
      <c r="P66" s="31">
        <v>16.399999999999999</v>
      </c>
      <c r="Q66" s="31">
        <v>8.4</v>
      </c>
      <c r="R66" s="31">
        <v>25.8</v>
      </c>
      <c r="S66" s="31">
        <v>0.66</v>
      </c>
    </row>
    <row r="67" spans="1:19" s="9" customFormat="1" ht="12.75">
      <c r="A67" s="36" t="s">
        <v>45</v>
      </c>
      <c r="B67" s="36"/>
      <c r="C67" s="36"/>
      <c r="D67" s="36"/>
      <c r="E67" s="34"/>
      <c r="F67" s="35"/>
      <c r="G67" s="31">
        <v>60</v>
      </c>
      <c r="H67" s="31">
        <v>2.82</v>
      </c>
      <c r="I67" s="31">
        <v>0.6</v>
      </c>
      <c r="J67" s="31">
        <v>0.6</v>
      </c>
      <c r="K67" s="35">
        <v>126</v>
      </c>
      <c r="L67" s="31">
        <v>0</v>
      </c>
      <c r="M67" s="31">
        <v>0.04</v>
      </c>
      <c r="N67" s="31">
        <v>0</v>
      </c>
      <c r="O67" s="31">
        <v>0.78</v>
      </c>
      <c r="P67" s="31">
        <v>14.4</v>
      </c>
      <c r="Q67" s="31">
        <v>11.4</v>
      </c>
      <c r="R67" s="31">
        <v>52.2</v>
      </c>
      <c r="S67" s="31">
        <v>2.2400000000000002</v>
      </c>
    </row>
    <row r="68" spans="1:19" s="9" customFormat="1" ht="12.75">
      <c r="A68" s="36"/>
      <c r="B68" s="36"/>
      <c r="C68" s="36"/>
      <c r="D68" s="36"/>
      <c r="E68" s="34"/>
      <c r="F68" s="35"/>
      <c r="G68" s="31"/>
      <c r="H68" s="32"/>
      <c r="I68" s="32"/>
      <c r="J68" s="32"/>
      <c r="K68" s="33"/>
      <c r="L68" s="32"/>
      <c r="M68" s="32"/>
      <c r="N68" s="32"/>
      <c r="O68" s="32"/>
      <c r="P68" s="32"/>
      <c r="Q68" s="32"/>
      <c r="R68" s="32"/>
      <c r="S68" s="32"/>
    </row>
    <row r="69" spans="1:19" s="9" customFormat="1" ht="12.75">
      <c r="A69" s="55" t="s">
        <v>32</v>
      </c>
      <c r="B69" s="55"/>
      <c r="C69" s="55"/>
      <c r="D69" s="55"/>
      <c r="E69" s="34"/>
      <c r="F69" s="85"/>
      <c r="G69" s="86"/>
      <c r="H69" s="87">
        <f t="shared" ref="H69:S69" si="9">H62+H63+H64+H65+H66+H67</f>
        <v>23.31</v>
      </c>
      <c r="I69" s="87">
        <f t="shared" si="9"/>
        <v>20.96</v>
      </c>
      <c r="J69" s="87">
        <f t="shared" si="9"/>
        <v>78.309999999999988</v>
      </c>
      <c r="K69" s="87">
        <f t="shared" si="9"/>
        <v>727</v>
      </c>
      <c r="L69" s="87">
        <f t="shared" si="9"/>
        <v>0.18</v>
      </c>
      <c r="M69" s="87">
        <f t="shared" si="9"/>
        <v>0.35</v>
      </c>
      <c r="N69" s="87">
        <f t="shared" si="9"/>
        <v>55.75</v>
      </c>
      <c r="O69" s="87">
        <f t="shared" si="9"/>
        <v>3.87</v>
      </c>
      <c r="P69" s="87">
        <f t="shared" si="9"/>
        <v>154.35</v>
      </c>
      <c r="Q69" s="87">
        <f t="shared" si="9"/>
        <v>106.09000000000002</v>
      </c>
      <c r="R69" s="87">
        <f t="shared" si="9"/>
        <v>406.6</v>
      </c>
      <c r="S69" s="87">
        <f t="shared" si="9"/>
        <v>6</v>
      </c>
    </row>
    <row r="70" spans="1:19" s="9" customFormat="1" ht="12.75">
      <c r="A70" s="23" t="s">
        <v>46</v>
      </c>
      <c r="B70" s="23"/>
      <c r="C70" s="23"/>
      <c r="D70" s="23"/>
      <c r="E70" s="34"/>
      <c r="F70" s="35"/>
      <c r="G70" s="31"/>
      <c r="H70" s="32"/>
      <c r="I70" s="32"/>
      <c r="J70" s="32"/>
      <c r="K70" s="33"/>
      <c r="L70" s="32"/>
      <c r="M70" s="32"/>
      <c r="N70" s="32"/>
      <c r="O70" s="32"/>
      <c r="P70" s="32"/>
      <c r="Q70" s="32"/>
      <c r="R70" s="32"/>
      <c r="S70" s="32"/>
    </row>
    <row r="71" spans="1:19" s="9" customFormat="1" ht="12.75">
      <c r="A71" s="28" t="s">
        <v>89</v>
      </c>
      <c r="B71" s="28"/>
      <c r="C71" s="28"/>
      <c r="D71" s="28"/>
      <c r="E71" s="34"/>
      <c r="F71" s="35" t="s">
        <v>48</v>
      </c>
      <c r="G71" s="31">
        <v>75</v>
      </c>
      <c r="H71" s="31">
        <v>8.4600000000000009</v>
      </c>
      <c r="I71" s="31">
        <v>7.34</v>
      </c>
      <c r="J71" s="31">
        <v>31.9</v>
      </c>
      <c r="K71" s="35">
        <v>229</v>
      </c>
      <c r="L71" s="31">
        <v>0.05</v>
      </c>
      <c r="M71" s="31">
        <v>0.16</v>
      </c>
      <c r="N71" s="31">
        <v>0.13</v>
      </c>
      <c r="O71" s="31">
        <v>0.15</v>
      </c>
      <c r="P71" s="31">
        <v>53.18</v>
      </c>
      <c r="Q71" s="31">
        <v>13.93</v>
      </c>
      <c r="R71" s="31">
        <v>105.74</v>
      </c>
      <c r="S71" s="31">
        <v>0.8</v>
      </c>
    </row>
    <row r="72" spans="1:19" s="9" customFormat="1" ht="12.75">
      <c r="A72" s="28" t="s">
        <v>90</v>
      </c>
      <c r="B72" s="28"/>
      <c r="C72" s="28"/>
      <c r="D72" s="28"/>
      <c r="E72" s="34"/>
      <c r="F72" s="35" t="s">
        <v>91</v>
      </c>
      <c r="G72" s="31">
        <v>200</v>
      </c>
      <c r="H72" s="31">
        <v>0.14000000000000001</v>
      </c>
      <c r="I72" s="31">
        <v>0.02</v>
      </c>
      <c r="J72" s="31">
        <v>24.43</v>
      </c>
      <c r="K72" s="35">
        <v>96</v>
      </c>
      <c r="L72" s="31">
        <v>0</v>
      </c>
      <c r="M72" s="31">
        <v>0.01</v>
      </c>
      <c r="N72" s="31">
        <v>6.4</v>
      </c>
      <c r="O72" s="31">
        <v>0.01</v>
      </c>
      <c r="P72" s="31">
        <v>6.88</v>
      </c>
      <c r="Q72" s="31">
        <v>1.92</v>
      </c>
      <c r="R72" s="31">
        <v>3.52</v>
      </c>
      <c r="S72" s="31">
        <v>0.17</v>
      </c>
    </row>
    <row r="73" spans="1:19" s="9" customFormat="1" ht="12.75">
      <c r="A73" s="36" t="s">
        <v>92</v>
      </c>
      <c r="B73" s="36"/>
      <c r="C73" s="36"/>
      <c r="D73" s="36"/>
      <c r="E73" s="34"/>
      <c r="F73" s="35"/>
      <c r="G73" s="31">
        <v>60</v>
      </c>
      <c r="H73" s="31">
        <v>0.48</v>
      </c>
      <c r="I73" s="31">
        <v>0.18</v>
      </c>
      <c r="J73" s="31">
        <v>4.8600000000000003</v>
      </c>
      <c r="K73" s="35">
        <v>24</v>
      </c>
      <c r="L73" s="31">
        <v>0</v>
      </c>
      <c r="M73" s="31">
        <v>0.04</v>
      </c>
      <c r="N73" s="31">
        <v>22.8</v>
      </c>
      <c r="O73" s="31">
        <v>0.12</v>
      </c>
      <c r="P73" s="31">
        <v>21</v>
      </c>
      <c r="Q73" s="31">
        <v>6.6</v>
      </c>
      <c r="R73" s="31">
        <v>10.199999999999999</v>
      </c>
      <c r="S73" s="31">
        <v>0.06</v>
      </c>
    </row>
    <row r="74" spans="1:19" s="9" customFormat="1" ht="12.75">
      <c r="A74" s="55" t="s">
        <v>32</v>
      </c>
      <c r="B74" s="55"/>
      <c r="C74" s="55"/>
      <c r="D74" s="55"/>
      <c r="E74" s="88"/>
      <c r="F74" s="73"/>
      <c r="G74" s="57"/>
      <c r="H74" s="43">
        <f t="shared" ref="H74:S74" si="10">H71+H72+H73</f>
        <v>9.0800000000000018</v>
      </c>
      <c r="I74" s="43">
        <f t="shared" si="10"/>
        <v>7.5399999999999991</v>
      </c>
      <c r="J74" s="43">
        <f t="shared" si="10"/>
        <v>61.19</v>
      </c>
      <c r="K74" s="43">
        <f t="shared" si="10"/>
        <v>349</v>
      </c>
      <c r="L74" s="43">
        <f t="shared" si="10"/>
        <v>0.05</v>
      </c>
      <c r="M74" s="43">
        <f t="shared" si="10"/>
        <v>0.21000000000000002</v>
      </c>
      <c r="N74" s="43">
        <f t="shared" si="10"/>
        <v>29.330000000000002</v>
      </c>
      <c r="O74" s="43">
        <f t="shared" si="10"/>
        <v>0.28000000000000003</v>
      </c>
      <c r="P74" s="43">
        <f t="shared" si="10"/>
        <v>81.06</v>
      </c>
      <c r="Q74" s="43">
        <f t="shared" si="10"/>
        <v>22.45</v>
      </c>
      <c r="R74" s="43">
        <f t="shared" si="10"/>
        <v>119.46</v>
      </c>
      <c r="S74" s="43">
        <f t="shared" si="10"/>
        <v>1.03</v>
      </c>
    </row>
    <row r="75" spans="1:19" s="9" customFormat="1" ht="12.75">
      <c r="A75" s="75" t="s">
        <v>50</v>
      </c>
      <c r="B75" s="75"/>
      <c r="C75" s="75"/>
      <c r="D75" s="75"/>
      <c r="E75" s="88"/>
      <c r="F75" s="77"/>
      <c r="G75" s="78"/>
      <c r="H75" s="79">
        <f t="shared" ref="H75:S75" si="11">H60+H69+H74</f>
        <v>62.56</v>
      </c>
      <c r="I75" s="79">
        <f t="shared" si="11"/>
        <v>50.160000000000004</v>
      </c>
      <c r="J75" s="79">
        <f t="shared" si="11"/>
        <v>214.33999999999997</v>
      </c>
      <c r="K75" s="79">
        <f t="shared" si="11"/>
        <v>1599.5</v>
      </c>
      <c r="L75" s="79">
        <f t="shared" si="11"/>
        <v>0.36999999999999994</v>
      </c>
      <c r="M75" s="79">
        <f t="shared" si="11"/>
        <v>1.67</v>
      </c>
      <c r="N75" s="79">
        <f t="shared" si="11"/>
        <v>86.54</v>
      </c>
      <c r="O75" s="79">
        <f t="shared" si="11"/>
        <v>4.83</v>
      </c>
      <c r="P75" s="79">
        <f t="shared" si="11"/>
        <v>447.96999999999997</v>
      </c>
      <c r="Q75" s="79">
        <f t="shared" si="11"/>
        <v>304.56</v>
      </c>
      <c r="R75" s="79">
        <f t="shared" si="11"/>
        <v>729.31000000000006</v>
      </c>
      <c r="S75" s="79">
        <f t="shared" si="11"/>
        <v>10.479999999999999</v>
      </c>
    </row>
    <row r="76" spans="1:19" s="9" customFormat="1" ht="15">
      <c r="A76" s="104"/>
      <c r="B76" s="105"/>
      <c r="C76" s="105"/>
      <c r="D76" s="105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7"/>
    </row>
    <row r="77" spans="1:19" s="66" customFormat="1" ht="12.75">
      <c r="A77" s="62" t="s">
        <v>4</v>
      </c>
      <c r="B77" s="62"/>
      <c r="C77" s="62"/>
      <c r="D77" s="62"/>
      <c r="E77" s="108"/>
      <c r="F77" s="64" t="s">
        <v>5</v>
      </c>
      <c r="G77" s="64" t="s">
        <v>6</v>
      </c>
      <c r="H77" s="65" t="s">
        <v>7</v>
      </c>
      <c r="I77" s="65"/>
      <c r="J77" s="65"/>
      <c r="K77" s="65"/>
      <c r="L77" s="65" t="s">
        <v>8</v>
      </c>
      <c r="M77" s="65"/>
      <c r="N77" s="65"/>
      <c r="O77" s="65"/>
      <c r="P77" s="65"/>
      <c r="Q77" s="65"/>
      <c r="R77" s="65"/>
      <c r="S77" s="65"/>
    </row>
    <row r="78" spans="1:19" s="71" customFormat="1" ht="12.75">
      <c r="A78" s="62"/>
      <c r="B78" s="62"/>
      <c r="C78" s="62"/>
      <c r="D78" s="62"/>
      <c r="E78" s="109"/>
      <c r="F78" s="64"/>
      <c r="G78" s="64"/>
      <c r="H78" s="68" t="s">
        <v>9</v>
      </c>
      <c r="I78" s="68" t="s">
        <v>10</v>
      </c>
      <c r="J78" s="68" t="s">
        <v>11</v>
      </c>
      <c r="K78" s="69" t="s">
        <v>12</v>
      </c>
      <c r="L78" s="70" t="s">
        <v>13</v>
      </c>
      <c r="M78" s="70" t="s">
        <v>14</v>
      </c>
      <c r="N78" s="70" t="s">
        <v>15</v>
      </c>
      <c r="O78" s="70" t="s">
        <v>16</v>
      </c>
      <c r="P78" s="70" t="s">
        <v>17</v>
      </c>
      <c r="Q78" s="70" t="s">
        <v>18</v>
      </c>
      <c r="R78" s="70" t="s">
        <v>19</v>
      </c>
      <c r="S78" s="70" t="s">
        <v>20</v>
      </c>
    </row>
    <row r="79" spans="1:19" s="71" customFormat="1" ht="12.75">
      <c r="A79" s="81" t="s">
        <v>93</v>
      </c>
      <c r="B79" s="81"/>
      <c r="C79" s="81"/>
      <c r="D79" s="81"/>
      <c r="E79" s="72"/>
      <c r="F79" s="82"/>
      <c r="G79" s="22"/>
      <c r="H79" s="47"/>
      <c r="I79" s="47"/>
      <c r="J79" s="47"/>
      <c r="K79" s="83"/>
      <c r="L79" s="47"/>
      <c r="M79" s="47"/>
      <c r="N79" s="47"/>
      <c r="O79" s="47"/>
      <c r="P79" s="47"/>
      <c r="Q79" s="47"/>
      <c r="R79" s="47"/>
      <c r="S79" s="47"/>
    </row>
    <row r="80" spans="1:19" s="71" customFormat="1" ht="12.75">
      <c r="A80" s="23" t="s">
        <v>22</v>
      </c>
      <c r="B80" s="23"/>
      <c r="C80" s="23"/>
      <c r="D80" s="23"/>
      <c r="E80" s="24"/>
      <c r="F80" s="25"/>
      <c r="G80" s="26" t="s">
        <v>23</v>
      </c>
      <c r="H80" s="45" t="s">
        <v>23</v>
      </c>
      <c r="I80" s="45"/>
      <c r="J80" s="45" t="s">
        <v>23</v>
      </c>
      <c r="K80" s="46" t="s">
        <v>23</v>
      </c>
      <c r="L80" s="84"/>
      <c r="M80" s="84"/>
      <c r="N80" s="84"/>
      <c r="O80" s="84"/>
      <c r="P80" s="84"/>
      <c r="Q80" s="84"/>
      <c r="R80" s="84"/>
      <c r="S80" s="84"/>
    </row>
    <row r="81" spans="1:19" s="71" customFormat="1" ht="12.75">
      <c r="A81" s="28" t="s">
        <v>24</v>
      </c>
      <c r="B81" s="28"/>
      <c r="C81" s="28"/>
      <c r="D81" s="28"/>
      <c r="E81" s="29"/>
      <c r="F81" s="30" t="s">
        <v>25</v>
      </c>
      <c r="G81" s="31">
        <v>10</v>
      </c>
      <c r="H81" s="32">
        <v>0.05</v>
      </c>
      <c r="I81" s="32">
        <v>8.25</v>
      </c>
      <c r="J81" s="32">
        <v>0.08</v>
      </c>
      <c r="K81" s="33">
        <v>75</v>
      </c>
      <c r="L81" s="32">
        <v>0.1</v>
      </c>
      <c r="M81" s="32">
        <v>0</v>
      </c>
      <c r="N81" s="32">
        <v>0</v>
      </c>
      <c r="O81" s="32">
        <v>0</v>
      </c>
      <c r="P81" s="32">
        <v>1.2</v>
      </c>
      <c r="Q81" s="32">
        <v>0.04</v>
      </c>
      <c r="R81" s="32">
        <v>1.9</v>
      </c>
      <c r="S81" s="32">
        <v>0.02</v>
      </c>
    </row>
    <row r="82" spans="1:19" s="71" customFormat="1" ht="12.75">
      <c r="A82" s="28" t="s">
        <v>94</v>
      </c>
      <c r="B82" s="28"/>
      <c r="C82" s="28"/>
      <c r="D82" s="28"/>
      <c r="E82" s="34"/>
      <c r="F82" s="35" t="s">
        <v>27</v>
      </c>
      <c r="G82" s="31" t="s">
        <v>28</v>
      </c>
      <c r="H82" s="31">
        <v>7</v>
      </c>
      <c r="I82" s="31">
        <v>9.1999999999999993</v>
      </c>
      <c r="J82" s="31">
        <v>27</v>
      </c>
      <c r="K82" s="35">
        <v>224</v>
      </c>
      <c r="L82" s="31">
        <v>0.08</v>
      </c>
      <c r="M82" s="31">
        <v>0.26</v>
      </c>
      <c r="N82" s="31">
        <v>1.18</v>
      </c>
      <c r="O82" s="31">
        <v>0.59</v>
      </c>
      <c r="P82" s="31">
        <v>181.66</v>
      </c>
      <c r="Q82" s="31">
        <v>65.12</v>
      </c>
      <c r="R82" s="31">
        <v>140.30000000000001</v>
      </c>
      <c r="S82" s="31">
        <v>1.86</v>
      </c>
    </row>
    <row r="83" spans="1:19" s="71" customFormat="1" ht="12.75">
      <c r="A83" s="28" t="s">
        <v>95</v>
      </c>
      <c r="B83" s="28"/>
      <c r="C83" s="28"/>
      <c r="D83" s="28"/>
      <c r="E83" s="34"/>
      <c r="F83" s="35" t="s">
        <v>96</v>
      </c>
      <c r="G83" s="31">
        <v>200</v>
      </c>
      <c r="H83" s="32">
        <v>1.6</v>
      </c>
      <c r="I83" s="32">
        <v>1.65</v>
      </c>
      <c r="J83" s="32">
        <v>17.36</v>
      </c>
      <c r="K83" s="33">
        <v>86</v>
      </c>
      <c r="L83" s="32">
        <v>0.02</v>
      </c>
      <c r="M83" s="32">
        <v>0.02</v>
      </c>
      <c r="N83" s="32">
        <v>0.75</v>
      </c>
      <c r="O83" s="32">
        <v>0</v>
      </c>
      <c r="P83" s="32">
        <v>65.25</v>
      </c>
      <c r="Q83" s="32">
        <v>11.4</v>
      </c>
      <c r="R83" s="32">
        <v>53.24</v>
      </c>
      <c r="S83" s="32">
        <v>0.9</v>
      </c>
    </row>
    <row r="84" spans="1:19" s="71" customFormat="1" ht="12.75">
      <c r="A84" s="36" t="s">
        <v>31</v>
      </c>
      <c r="B84" s="36"/>
      <c r="C84" s="36"/>
      <c r="D84" s="36"/>
      <c r="E84" s="34"/>
      <c r="F84" s="35"/>
      <c r="G84" s="31">
        <v>40</v>
      </c>
      <c r="H84" s="32">
        <v>3.04</v>
      </c>
      <c r="I84" s="32">
        <v>0.34</v>
      </c>
      <c r="J84" s="32">
        <v>19.440000000000001</v>
      </c>
      <c r="K84" s="33">
        <v>96</v>
      </c>
      <c r="L84" s="32">
        <v>0</v>
      </c>
      <c r="M84" s="32">
        <v>0.04</v>
      </c>
      <c r="N84" s="32">
        <v>0</v>
      </c>
      <c r="O84" s="32">
        <v>0.44</v>
      </c>
      <c r="P84" s="32">
        <v>8</v>
      </c>
      <c r="Q84" s="32">
        <v>5.6</v>
      </c>
      <c r="R84" s="32">
        <v>26</v>
      </c>
      <c r="S84" s="32">
        <v>0.44</v>
      </c>
    </row>
    <row r="85" spans="1:19" s="71" customFormat="1" ht="12.75">
      <c r="A85" s="103" t="s">
        <v>32</v>
      </c>
      <c r="B85" s="103"/>
      <c r="C85" s="103"/>
      <c r="D85" s="103"/>
      <c r="E85" s="38"/>
      <c r="F85" s="39"/>
      <c r="G85" s="40" t="s">
        <v>23</v>
      </c>
      <c r="H85" s="41">
        <f>H81+H82+H83+H84</f>
        <v>11.690000000000001</v>
      </c>
      <c r="I85" s="41">
        <f t="shared" ref="I85:S85" si="12">SUM(I81:I84)</f>
        <v>19.439999999999998</v>
      </c>
      <c r="J85" s="41">
        <f t="shared" si="12"/>
        <v>63.879999999999995</v>
      </c>
      <c r="K85" s="42">
        <f t="shared" si="12"/>
        <v>481</v>
      </c>
      <c r="L85" s="43">
        <f t="shared" si="12"/>
        <v>0.19999999999999998</v>
      </c>
      <c r="M85" s="43">
        <f t="shared" si="12"/>
        <v>0.32</v>
      </c>
      <c r="N85" s="43">
        <f t="shared" si="12"/>
        <v>1.93</v>
      </c>
      <c r="O85" s="43">
        <f t="shared" si="12"/>
        <v>1.03</v>
      </c>
      <c r="P85" s="43">
        <f t="shared" si="12"/>
        <v>256.11</v>
      </c>
      <c r="Q85" s="43">
        <f t="shared" si="12"/>
        <v>82.160000000000011</v>
      </c>
      <c r="R85" s="43">
        <f t="shared" si="12"/>
        <v>221.44000000000003</v>
      </c>
      <c r="S85" s="43">
        <f t="shared" si="12"/>
        <v>3.22</v>
      </c>
    </row>
    <row r="86" spans="1:19" s="71" customFormat="1" ht="12.75">
      <c r="A86" s="44" t="s">
        <v>33</v>
      </c>
      <c r="B86" s="44"/>
      <c r="C86" s="44"/>
      <c r="D86" s="44"/>
      <c r="E86" s="17"/>
      <c r="F86" s="18"/>
      <c r="G86" s="26"/>
      <c r="H86" s="45"/>
      <c r="I86" s="45"/>
      <c r="J86" s="45"/>
      <c r="K86" s="46"/>
      <c r="L86" s="47"/>
      <c r="M86" s="47"/>
      <c r="N86" s="47"/>
      <c r="O86" s="47"/>
      <c r="P86" s="47"/>
      <c r="Q86" s="47"/>
      <c r="R86" s="47"/>
      <c r="S86" s="47"/>
    </row>
    <row r="87" spans="1:19" s="71" customFormat="1" ht="12.75">
      <c r="A87" s="110" t="s">
        <v>97</v>
      </c>
      <c r="B87" s="110"/>
      <c r="C87" s="110"/>
      <c r="D87" s="110"/>
      <c r="E87" s="34"/>
      <c r="F87" s="35"/>
      <c r="G87" s="31">
        <v>60</v>
      </c>
      <c r="H87" s="31">
        <v>0.48</v>
      </c>
      <c r="I87" s="31">
        <v>0.12</v>
      </c>
      <c r="J87" s="31">
        <v>3.12</v>
      </c>
      <c r="K87" s="35">
        <v>12</v>
      </c>
      <c r="L87" s="31">
        <v>0.03</v>
      </c>
      <c r="M87" s="31">
        <v>12.6</v>
      </c>
      <c r="N87" s="31">
        <v>0.15</v>
      </c>
      <c r="O87" s="31">
        <v>0.19500000000000001</v>
      </c>
      <c r="P87" s="31">
        <v>7.5</v>
      </c>
      <c r="Q87" s="31">
        <v>13.5</v>
      </c>
      <c r="R87" s="31">
        <v>10.5</v>
      </c>
      <c r="S87" s="31">
        <v>0.45</v>
      </c>
    </row>
    <row r="88" spans="1:19" s="71" customFormat="1" ht="12.75">
      <c r="A88" s="28" t="s">
        <v>98</v>
      </c>
      <c r="B88" s="28"/>
      <c r="C88" s="28"/>
      <c r="D88" s="28"/>
      <c r="E88" s="34"/>
      <c r="F88" s="35" t="s">
        <v>99</v>
      </c>
      <c r="G88" s="31" t="s">
        <v>60</v>
      </c>
      <c r="H88" s="32">
        <v>1.46</v>
      </c>
      <c r="I88" s="32">
        <v>4.75</v>
      </c>
      <c r="J88" s="32">
        <v>6.22</v>
      </c>
      <c r="K88" s="33">
        <v>79</v>
      </c>
      <c r="L88" s="32">
        <v>0.08</v>
      </c>
      <c r="M88" s="32">
        <v>0.04</v>
      </c>
      <c r="N88" s="32">
        <v>14.64</v>
      </c>
      <c r="O88" s="32">
        <v>0.14000000000000001</v>
      </c>
      <c r="P88" s="32">
        <v>38.49</v>
      </c>
      <c r="Q88" s="32">
        <v>17.29</v>
      </c>
      <c r="R88" s="32">
        <v>41.11</v>
      </c>
      <c r="S88" s="32">
        <v>0.68</v>
      </c>
    </row>
    <row r="89" spans="1:19" s="71" customFormat="1" ht="12.75">
      <c r="A89" s="28" t="s">
        <v>100</v>
      </c>
      <c r="B89" s="28"/>
      <c r="C89" s="28"/>
      <c r="D89" s="28"/>
      <c r="E89" s="111"/>
      <c r="F89" s="31" t="s">
        <v>101</v>
      </c>
      <c r="G89" s="31" t="s">
        <v>85</v>
      </c>
      <c r="H89" s="31">
        <v>9.3800000000000008</v>
      </c>
      <c r="I89" s="31">
        <v>16.100000000000001</v>
      </c>
      <c r="J89" s="31">
        <v>10.1</v>
      </c>
      <c r="K89" s="31">
        <v>179</v>
      </c>
      <c r="L89" s="35">
        <v>0</v>
      </c>
      <c r="M89" s="31">
        <v>0.05</v>
      </c>
      <c r="N89" s="31">
        <v>1</v>
      </c>
      <c r="O89" s="31">
        <v>2.08</v>
      </c>
      <c r="P89" s="31">
        <v>23.75</v>
      </c>
      <c r="Q89" s="31">
        <v>7.39</v>
      </c>
      <c r="R89" s="31">
        <v>50.15</v>
      </c>
      <c r="S89" s="31">
        <v>0.48</v>
      </c>
    </row>
    <row r="90" spans="1:19" s="71" customFormat="1" ht="12.75">
      <c r="A90" s="28" t="s">
        <v>102</v>
      </c>
      <c r="B90" s="28"/>
      <c r="C90" s="28"/>
      <c r="D90" s="28"/>
      <c r="E90" s="48"/>
      <c r="F90" s="49" t="s">
        <v>27</v>
      </c>
      <c r="G90" s="50">
        <v>150</v>
      </c>
      <c r="H90" s="50">
        <v>5.32</v>
      </c>
      <c r="I90" s="50">
        <v>4.8899999999999997</v>
      </c>
      <c r="J90" s="50">
        <v>35.520000000000003</v>
      </c>
      <c r="K90" s="49">
        <v>211</v>
      </c>
      <c r="L90" s="31">
        <v>0.05</v>
      </c>
      <c r="M90" s="31">
        <v>0.09</v>
      </c>
      <c r="N90" s="31">
        <v>0</v>
      </c>
      <c r="O90" s="31">
        <v>0.76</v>
      </c>
      <c r="P90" s="31">
        <v>10.3</v>
      </c>
      <c r="Q90" s="31">
        <v>8.16</v>
      </c>
      <c r="R90" s="31">
        <v>45.28</v>
      </c>
      <c r="S90" s="31">
        <v>0.82</v>
      </c>
    </row>
    <row r="91" spans="1:19" s="71" customFormat="1" ht="12.75">
      <c r="A91" s="28" t="s">
        <v>103</v>
      </c>
      <c r="B91" s="28"/>
      <c r="C91" s="28"/>
      <c r="D91" s="28"/>
      <c r="E91" s="34"/>
      <c r="F91" s="35" t="s">
        <v>104</v>
      </c>
      <c r="G91" s="31">
        <v>200</v>
      </c>
      <c r="H91" s="31">
        <v>0.16</v>
      </c>
      <c r="I91" s="31">
        <v>0.16</v>
      </c>
      <c r="J91" s="31">
        <v>27.87</v>
      </c>
      <c r="K91" s="35">
        <v>109</v>
      </c>
      <c r="L91" s="31">
        <v>0.01</v>
      </c>
      <c r="M91" s="31">
        <v>0.01</v>
      </c>
      <c r="N91" s="31">
        <v>6.6</v>
      </c>
      <c r="O91" s="31">
        <v>0.08</v>
      </c>
      <c r="P91" s="31">
        <v>6.88</v>
      </c>
      <c r="Q91" s="31">
        <v>3.6</v>
      </c>
      <c r="R91" s="31">
        <v>4.4000000000000004</v>
      </c>
      <c r="S91" s="31">
        <v>0.95</v>
      </c>
    </row>
    <row r="92" spans="1:19" s="71" customFormat="1" ht="12.75">
      <c r="A92" s="36" t="s">
        <v>45</v>
      </c>
      <c r="B92" s="36"/>
      <c r="C92" s="36"/>
      <c r="D92" s="36"/>
      <c r="E92" s="34"/>
      <c r="F92" s="35"/>
      <c r="G92" s="31">
        <v>60</v>
      </c>
      <c r="H92" s="31">
        <v>2.82</v>
      </c>
      <c r="I92" s="31">
        <v>0.6</v>
      </c>
      <c r="J92" s="31">
        <v>0.6</v>
      </c>
      <c r="K92" s="35">
        <v>126</v>
      </c>
      <c r="L92" s="31">
        <v>0</v>
      </c>
      <c r="M92" s="31">
        <v>0.04</v>
      </c>
      <c r="N92" s="31">
        <v>0</v>
      </c>
      <c r="O92" s="31">
        <v>0.78</v>
      </c>
      <c r="P92" s="31">
        <v>14.4</v>
      </c>
      <c r="Q92" s="31">
        <v>11.4</v>
      </c>
      <c r="R92" s="31">
        <v>52.2</v>
      </c>
      <c r="S92" s="31">
        <v>2.2400000000000002</v>
      </c>
    </row>
    <row r="93" spans="1:19" s="71" customFormat="1" ht="12.75">
      <c r="A93" s="36"/>
      <c r="B93" s="36"/>
      <c r="C93" s="36"/>
      <c r="D93" s="36"/>
      <c r="E93" s="34"/>
      <c r="F93" s="35"/>
      <c r="G93" s="31"/>
      <c r="H93" s="32"/>
      <c r="I93" s="32"/>
      <c r="J93" s="32"/>
      <c r="K93" s="33"/>
      <c r="L93" s="32"/>
      <c r="M93" s="32"/>
      <c r="N93" s="32"/>
      <c r="O93" s="32"/>
      <c r="P93" s="32"/>
      <c r="Q93" s="32"/>
      <c r="R93" s="32"/>
      <c r="S93" s="32"/>
    </row>
    <row r="94" spans="1:19" s="71" customFormat="1" ht="12.75">
      <c r="A94" s="55" t="s">
        <v>32</v>
      </c>
      <c r="B94" s="55"/>
      <c r="C94" s="55"/>
      <c r="D94" s="55"/>
      <c r="E94" s="34"/>
      <c r="F94" s="85"/>
      <c r="G94" s="86"/>
      <c r="H94" s="87">
        <v>27.44</v>
      </c>
      <c r="I94" s="87">
        <v>25.72</v>
      </c>
      <c r="J94" s="87">
        <v>82.53</v>
      </c>
      <c r="K94" s="87">
        <v>716</v>
      </c>
      <c r="L94" s="87">
        <v>0.28999999999999998</v>
      </c>
      <c r="M94" s="87">
        <v>12.78</v>
      </c>
      <c r="N94" s="87">
        <v>26.19</v>
      </c>
      <c r="O94" s="87">
        <v>2.52</v>
      </c>
      <c r="P94" s="87">
        <v>104.49</v>
      </c>
      <c r="Q94" s="87">
        <v>91.09</v>
      </c>
      <c r="R94" s="87">
        <v>249.26</v>
      </c>
      <c r="S94" s="87">
        <v>7.26</v>
      </c>
    </row>
    <row r="95" spans="1:19" s="71" customFormat="1" ht="12.75">
      <c r="A95" s="23" t="s">
        <v>46</v>
      </c>
      <c r="B95" s="23"/>
      <c r="C95" s="23"/>
      <c r="D95" s="23"/>
      <c r="E95" s="34"/>
      <c r="F95" s="35"/>
      <c r="G95" s="31"/>
      <c r="H95" s="32"/>
      <c r="I95" s="32"/>
      <c r="J95" s="32"/>
      <c r="K95" s="33"/>
      <c r="L95" s="32"/>
      <c r="M95" s="32"/>
      <c r="N95" s="32"/>
      <c r="O95" s="32"/>
      <c r="P95" s="32"/>
      <c r="Q95" s="32"/>
      <c r="R95" s="32"/>
      <c r="S95" s="32"/>
    </row>
    <row r="96" spans="1:19" s="71" customFormat="1" ht="12.75">
      <c r="A96" s="28" t="s">
        <v>105</v>
      </c>
      <c r="B96" s="28"/>
      <c r="C96" s="28"/>
      <c r="D96" s="28"/>
      <c r="E96" s="34"/>
      <c r="F96" s="35"/>
      <c r="G96" s="31">
        <v>40</v>
      </c>
      <c r="H96" s="31">
        <v>2.38</v>
      </c>
      <c r="I96" s="31">
        <v>9.68</v>
      </c>
      <c r="J96" s="31">
        <v>18.64</v>
      </c>
      <c r="K96" s="35">
        <v>180</v>
      </c>
      <c r="L96" s="31">
        <v>8.0000000000000002E-3</v>
      </c>
      <c r="M96" s="31">
        <v>0</v>
      </c>
      <c r="N96" s="31">
        <v>0</v>
      </c>
      <c r="O96" s="31">
        <v>0</v>
      </c>
      <c r="P96" s="31">
        <v>6</v>
      </c>
      <c r="Q96" s="31">
        <v>0</v>
      </c>
      <c r="R96" s="31">
        <v>25.13</v>
      </c>
      <c r="S96" s="31">
        <v>0.62</v>
      </c>
    </row>
    <row r="97" spans="1:19" s="71" customFormat="1" ht="12.75">
      <c r="A97" s="28" t="s">
        <v>106</v>
      </c>
      <c r="B97" s="28"/>
      <c r="C97" s="28"/>
      <c r="D97" s="28"/>
      <c r="E97" s="34"/>
      <c r="F97" s="35"/>
      <c r="G97" s="31">
        <v>150</v>
      </c>
      <c r="H97" s="31">
        <v>2.25</v>
      </c>
      <c r="I97" s="31">
        <v>0.15</v>
      </c>
      <c r="J97" s="31">
        <v>31.5</v>
      </c>
      <c r="K97" s="35">
        <v>74</v>
      </c>
      <c r="L97" s="31">
        <v>0</v>
      </c>
      <c r="M97" s="31">
        <v>0.12</v>
      </c>
      <c r="N97" s="31">
        <v>30</v>
      </c>
      <c r="O97" s="31">
        <v>0.60000000000000009</v>
      </c>
      <c r="P97" s="31">
        <v>12</v>
      </c>
      <c r="Q97" s="31">
        <v>63</v>
      </c>
      <c r="R97" s="31">
        <v>42</v>
      </c>
      <c r="S97" s="31">
        <v>0.9</v>
      </c>
    </row>
    <row r="98" spans="1:19" s="71" customFormat="1" ht="12.75">
      <c r="A98" s="28" t="s">
        <v>107</v>
      </c>
      <c r="B98" s="28"/>
      <c r="C98" s="28"/>
      <c r="D98" s="28"/>
      <c r="E98" s="34"/>
      <c r="F98" s="35" t="s">
        <v>91</v>
      </c>
      <c r="G98" s="31">
        <v>200</v>
      </c>
      <c r="H98" s="31">
        <v>0.2</v>
      </c>
      <c r="I98" s="31">
        <v>0.04</v>
      </c>
      <c r="J98" s="31">
        <v>25.73</v>
      </c>
      <c r="K98" s="35">
        <v>100</v>
      </c>
      <c r="L98" s="31">
        <v>0.01</v>
      </c>
      <c r="M98" s="31">
        <v>0.01</v>
      </c>
      <c r="N98" s="31">
        <v>13.2</v>
      </c>
      <c r="O98" s="31">
        <v>0.04</v>
      </c>
      <c r="P98" s="31">
        <v>7.96</v>
      </c>
      <c r="Q98" s="31">
        <v>2.86</v>
      </c>
      <c r="R98" s="31">
        <v>5.0599999999999996</v>
      </c>
      <c r="S98" s="31">
        <v>0.14000000000000001</v>
      </c>
    </row>
    <row r="99" spans="1:19" s="71" customFormat="1" ht="12.75">
      <c r="A99" s="28"/>
      <c r="B99" s="28"/>
      <c r="C99" s="28"/>
      <c r="D99" s="28"/>
      <c r="E99" s="34"/>
      <c r="F99" s="35"/>
      <c r="G99" s="31"/>
      <c r="H99" s="32"/>
      <c r="I99" s="32"/>
      <c r="J99" s="32"/>
      <c r="K99" s="33"/>
      <c r="L99" s="32"/>
      <c r="M99" s="32"/>
      <c r="N99" s="32"/>
      <c r="O99" s="32"/>
      <c r="P99" s="32"/>
      <c r="Q99" s="32"/>
      <c r="R99" s="32"/>
      <c r="S99" s="32"/>
    </row>
    <row r="100" spans="1:19" s="71" customFormat="1" ht="12.75">
      <c r="A100" s="55" t="s">
        <v>32</v>
      </c>
      <c r="B100" s="55"/>
      <c r="C100" s="55"/>
      <c r="D100" s="55"/>
      <c r="E100" s="88"/>
      <c r="F100" s="73"/>
      <c r="G100" s="57"/>
      <c r="H100" s="43">
        <f t="shared" ref="H100:S100" si="13">SUM(H96:H99)</f>
        <v>4.83</v>
      </c>
      <c r="I100" s="43">
        <f t="shared" si="13"/>
        <v>9.8699999999999992</v>
      </c>
      <c r="J100" s="43">
        <f t="shared" si="13"/>
        <v>75.87</v>
      </c>
      <c r="K100" s="74">
        <f t="shared" si="13"/>
        <v>354</v>
      </c>
      <c r="L100" s="43">
        <f t="shared" si="13"/>
        <v>1.8000000000000002E-2</v>
      </c>
      <c r="M100" s="43">
        <f t="shared" si="13"/>
        <v>0.13</v>
      </c>
      <c r="N100" s="43">
        <f t="shared" si="13"/>
        <v>43.2</v>
      </c>
      <c r="O100" s="43">
        <f t="shared" si="13"/>
        <v>0.64000000000000012</v>
      </c>
      <c r="P100" s="43">
        <f t="shared" si="13"/>
        <v>25.96</v>
      </c>
      <c r="Q100" s="43">
        <f t="shared" si="13"/>
        <v>65.86</v>
      </c>
      <c r="R100" s="43">
        <f t="shared" si="13"/>
        <v>72.19</v>
      </c>
      <c r="S100" s="43">
        <f t="shared" si="13"/>
        <v>1.6600000000000001</v>
      </c>
    </row>
    <row r="101" spans="1:19" s="71" customFormat="1" ht="12.75">
      <c r="A101" s="75" t="s">
        <v>50</v>
      </c>
      <c r="B101" s="75"/>
      <c r="C101" s="75"/>
      <c r="D101" s="75"/>
      <c r="E101" s="88"/>
      <c r="F101" s="77"/>
      <c r="G101" s="78"/>
      <c r="H101" s="79">
        <f t="shared" ref="H101:S101" si="14">H85+H94+H100</f>
        <v>43.96</v>
      </c>
      <c r="I101" s="79">
        <f t="shared" si="14"/>
        <v>55.029999999999994</v>
      </c>
      <c r="J101" s="79">
        <f t="shared" si="14"/>
        <v>222.28</v>
      </c>
      <c r="K101" s="79">
        <f t="shared" si="14"/>
        <v>1551</v>
      </c>
      <c r="L101" s="79">
        <f t="shared" si="14"/>
        <v>0.50800000000000001</v>
      </c>
      <c r="M101" s="79">
        <f t="shared" si="14"/>
        <v>13.23</v>
      </c>
      <c r="N101" s="79">
        <f t="shared" si="14"/>
        <v>71.320000000000007</v>
      </c>
      <c r="O101" s="79">
        <f t="shared" si="14"/>
        <v>4.1899999999999995</v>
      </c>
      <c r="P101" s="79">
        <f t="shared" si="14"/>
        <v>386.56</v>
      </c>
      <c r="Q101" s="79">
        <f t="shared" si="14"/>
        <v>239.11</v>
      </c>
      <c r="R101" s="79">
        <f t="shared" si="14"/>
        <v>542.8900000000001</v>
      </c>
      <c r="S101" s="79">
        <f t="shared" si="14"/>
        <v>12.14</v>
      </c>
    </row>
    <row r="102" spans="1:19" s="116" customFormat="1" ht="12.75">
      <c r="A102" s="112"/>
      <c r="B102" s="112"/>
      <c r="C102" s="112"/>
      <c r="D102" s="112"/>
      <c r="E102" s="113"/>
      <c r="F102" s="114"/>
      <c r="G102" s="114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</row>
    <row r="103" spans="1:19" s="71" customFormat="1" ht="12.75">
      <c r="A103" s="62" t="s">
        <v>4</v>
      </c>
      <c r="B103" s="62"/>
      <c r="C103" s="62"/>
      <c r="D103" s="62"/>
      <c r="E103" s="94"/>
      <c r="F103" s="64" t="s">
        <v>5</v>
      </c>
      <c r="G103" s="64" t="s">
        <v>6</v>
      </c>
      <c r="H103" s="117" t="s">
        <v>7</v>
      </c>
      <c r="I103" s="117"/>
      <c r="J103" s="117"/>
      <c r="K103" s="117"/>
      <c r="L103" s="117" t="s">
        <v>8</v>
      </c>
      <c r="M103" s="117"/>
      <c r="N103" s="117"/>
      <c r="O103" s="117"/>
      <c r="P103" s="117"/>
      <c r="Q103" s="117"/>
      <c r="R103" s="117"/>
      <c r="S103" s="117"/>
    </row>
    <row r="104" spans="1:19" s="71" customFormat="1" ht="12.75">
      <c r="A104" s="62"/>
      <c r="B104" s="62"/>
      <c r="C104" s="62"/>
      <c r="D104" s="62"/>
      <c r="E104" s="67"/>
      <c r="F104" s="64"/>
      <c r="G104" s="64"/>
      <c r="H104" s="118" t="s">
        <v>9</v>
      </c>
      <c r="I104" s="118" t="s">
        <v>10</v>
      </c>
      <c r="J104" s="118" t="s">
        <v>11</v>
      </c>
      <c r="K104" s="119" t="s">
        <v>12</v>
      </c>
      <c r="L104" s="120" t="s">
        <v>13</v>
      </c>
      <c r="M104" s="120" t="s">
        <v>14</v>
      </c>
      <c r="N104" s="120" t="s">
        <v>15</v>
      </c>
      <c r="O104" s="120" t="s">
        <v>16</v>
      </c>
      <c r="P104" s="120" t="s">
        <v>17</v>
      </c>
      <c r="Q104" s="120" t="s">
        <v>18</v>
      </c>
      <c r="R104" s="120" t="s">
        <v>19</v>
      </c>
      <c r="S104" s="120" t="s">
        <v>20</v>
      </c>
    </row>
    <row r="105" spans="1:19" s="71" customFormat="1" ht="12.75">
      <c r="A105" s="81" t="s">
        <v>108</v>
      </c>
      <c r="B105" s="81"/>
      <c r="C105" s="81"/>
      <c r="D105" s="81"/>
      <c r="E105" s="72"/>
      <c r="F105" s="82"/>
      <c r="G105" s="22"/>
      <c r="H105" s="47"/>
      <c r="I105" s="47"/>
      <c r="J105" s="47"/>
      <c r="K105" s="83"/>
      <c r="L105" s="47"/>
      <c r="M105" s="47"/>
      <c r="N105" s="47"/>
      <c r="O105" s="47"/>
      <c r="P105" s="47"/>
      <c r="Q105" s="47"/>
      <c r="R105" s="47"/>
      <c r="S105" s="47"/>
    </row>
    <row r="106" spans="1:19" s="71" customFormat="1" ht="12.75">
      <c r="A106" s="23" t="s">
        <v>22</v>
      </c>
      <c r="B106" s="23"/>
      <c r="C106" s="23"/>
      <c r="D106" s="23"/>
      <c r="E106" s="24"/>
      <c r="F106" s="25"/>
      <c r="G106" s="26" t="s">
        <v>23</v>
      </c>
      <c r="H106" s="45" t="s">
        <v>23</v>
      </c>
      <c r="I106" s="45"/>
      <c r="J106" s="45" t="s">
        <v>23</v>
      </c>
      <c r="K106" s="46" t="s">
        <v>23</v>
      </c>
      <c r="L106" s="84"/>
      <c r="M106" s="84"/>
      <c r="N106" s="84"/>
      <c r="O106" s="84"/>
      <c r="P106" s="84"/>
      <c r="Q106" s="84"/>
      <c r="R106" s="84"/>
      <c r="S106" s="84"/>
    </row>
    <row r="107" spans="1:19" s="71" customFormat="1" ht="12.75">
      <c r="A107" s="28" t="s">
        <v>52</v>
      </c>
      <c r="B107" s="28"/>
      <c r="C107" s="28"/>
      <c r="D107" s="28"/>
      <c r="E107" s="29"/>
      <c r="F107" s="30" t="s">
        <v>25</v>
      </c>
      <c r="G107" s="31">
        <v>10</v>
      </c>
      <c r="H107" s="32">
        <v>2.2999999999999998</v>
      </c>
      <c r="I107" s="32">
        <v>3.9</v>
      </c>
      <c r="J107" s="32">
        <v>0</v>
      </c>
      <c r="K107" s="33">
        <v>36</v>
      </c>
      <c r="L107" s="32">
        <v>0.04</v>
      </c>
      <c r="M107" s="32">
        <v>0</v>
      </c>
      <c r="N107" s="32">
        <v>0.16</v>
      </c>
      <c r="O107" s="32">
        <v>0.05</v>
      </c>
      <c r="P107" s="32">
        <v>100</v>
      </c>
      <c r="Q107" s="32">
        <v>5</v>
      </c>
      <c r="R107" s="32">
        <v>54</v>
      </c>
      <c r="S107" s="32">
        <v>0.11</v>
      </c>
    </row>
    <row r="108" spans="1:19" s="71" customFormat="1" ht="12.75">
      <c r="A108" s="28" t="s">
        <v>109</v>
      </c>
      <c r="B108" s="28"/>
      <c r="C108" s="28"/>
      <c r="D108" s="28"/>
      <c r="E108" s="34"/>
      <c r="F108" s="35" t="s">
        <v>27</v>
      </c>
      <c r="G108" s="31" t="s">
        <v>28</v>
      </c>
      <c r="H108" s="31">
        <v>17.63</v>
      </c>
      <c r="I108" s="31">
        <v>12.96</v>
      </c>
      <c r="J108" s="31">
        <v>23.61</v>
      </c>
      <c r="K108" s="35">
        <v>267</v>
      </c>
      <c r="L108" s="31">
        <v>0.09</v>
      </c>
      <c r="M108" s="31">
        <v>0.23</v>
      </c>
      <c r="N108" s="31">
        <v>1.18</v>
      </c>
      <c r="O108" s="31">
        <v>0.14000000000000001</v>
      </c>
      <c r="P108" s="31">
        <v>145.01</v>
      </c>
      <c r="Q108" s="31">
        <v>50.27</v>
      </c>
      <c r="R108" s="31">
        <v>168.1</v>
      </c>
      <c r="S108" s="31">
        <v>1.32</v>
      </c>
    </row>
    <row r="109" spans="1:19" s="71" customFormat="1" ht="12.75">
      <c r="A109" s="28" t="s">
        <v>29</v>
      </c>
      <c r="B109" s="28"/>
      <c r="C109" s="28"/>
      <c r="D109" s="28"/>
      <c r="E109" s="34"/>
      <c r="F109" s="35" t="s">
        <v>30</v>
      </c>
      <c r="G109" s="31">
        <v>200</v>
      </c>
      <c r="H109" s="32">
        <v>0.26</v>
      </c>
      <c r="I109" s="32">
        <v>0.06</v>
      </c>
      <c r="J109" s="32">
        <v>15.22</v>
      </c>
      <c r="K109" s="33">
        <v>59</v>
      </c>
      <c r="L109" s="32">
        <v>0</v>
      </c>
      <c r="M109" s="32">
        <v>0</v>
      </c>
      <c r="N109" s="32">
        <v>2.9</v>
      </c>
      <c r="O109" s="32">
        <v>0</v>
      </c>
      <c r="P109" s="32">
        <v>8.0500000000000007</v>
      </c>
      <c r="Q109" s="32">
        <v>5.24</v>
      </c>
      <c r="R109" s="32">
        <v>9.7799999999999994</v>
      </c>
      <c r="S109" s="32">
        <v>0.91</v>
      </c>
    </row>
    <row r="110" spans="1:19" s="71" customFormat="1" ht="12.75">
      <c r="A110" s="36" t="s">
        <v>31</v>
      </c>
      <c r="B110" s="36"/>
      <c r="C110" s="36"/>
      <c r="D110" s="36"/>
      <c r="E110" s="34"/>
      <c r="F110" s="35"/>
      <c r="G110" s="31">
        <v>40</v>
      </c>
      <c r="H110" s="32">
        <v>3.04</v>
      </c>
      <c r="I110" s="32">
        <v>0.34</v>
      </c>
      <c r="J110" s="32">
        <v>19.440000000000001</v>
      </c>
      <c r="K110" s="33">
        <v>96</v>
      </c>
      <c r="L110" s="32">
        <v>0</v>
      </c>
      <c r="M110" s="32">
        <v>0.04</v>
      </c>
      <c r="N110" s="32">
        <v>0</v>
      </c>
      <c r="O110" s="32">
        <v>0.44</v>
      </c>
      <c r="P110" s="32">
        <v>8</v>
      </c>
      <c r="Q110" s="32">
        <v>5.6</v>
      </c>
      <c r="R110" s="32">
        <v>26</v>
      </c>
      <c r="S110" s="32">
        <v>0.44</v>
      </c>
    </row>
    <row r="111" spans="1:19" s="71" customFormat="1" ht="12.75">
      <c r="A111" s="37" t="s">
        <v>32</v>
      </c>
      <c r="B111" s="37"/>
      <c r="C111" s="37"/>
      <c r="D111" s="37"/>
      <c r="E111" s="38"/>
      <c r="F111" s="39"/>
      <c r="G111" s="40" t="s">
        <v>23</v>
      </c>
      <c r="H111" s="41">
        <f t="shared" ref="H111:S111" si="15">SUM(H107:H110)</f>
        <v>23.23</v>
      </c>
      <c r="I111" s="41">
        <f t="shared" si="15"/>
        <v>17.259999999999998</v>
      </c>
      <c r="J111" s="41">
        <f t="shared" si="15"/>
        <v>58.269999999999996</v>
      </c>
      <c r="K111" s="42">
        <f t="shared" si="15"/>
        <v>458</v>
      </c>
      <c r="L111" s="43">
        <f t="shared" si="15"/>
        <v>0.13</v>
      </c>
      <c r="M111" s="43">
        <f t="shared" si="15"/>
        <v>0.27</v>
      </c>
      <c r="N111" s="43">
        <f t="shared" si="15"/>
        <v>4.24</v>
      </c>
      <c r="O111" s="43">
        <f t="shared" si="15"/>
        <v>0.63</v>
      </c>
      <c r="P111" s="43">
        <f t="shared" si="15"/>
        <v>261.06</v>
      </c>
      <c r="Q111" s="43">
        <f t="shared" si="15"/>
        <v>66.11</v>
      </c>
      <c r="R111" s="43">
        <f t="shared" si="15"/>
        <v>257.88</v>
      </c>
      <c r="S111" s="43">
        <f t="shared" si="15"/>
        <v>2.7800000000000002</v>
      </c>
    </row>
    <row r="112" spans="1:19" s="71" customFormat="1" ht="12.75">
      <c r="A112" s="44" t="s">
        <v>33</v>
      </c>
      <c r="B112" s="44"/>
      <c r="C112" s="44"/>
      <c r="D112" s="44"/>
      <c r="E112" s="17"/>
      <c r="F112" s="18"/>
      <c r="G112" s="26"/>
      <c r="H112" s="45"/>
      <c r="I112" s="45"/>
      <c r="J112" s="45"/>
      <c r="K112" s="46"/>
      <c r="L112" s="47"/>
      <c r="M112" s="47"/>
      <c r="N112" s="47"/>
      <c r="O112" s="47"/>
      <c r="P112" s="47"/>
      <c r="Q112" s="47"/>
      <c r="R112" s="47"/>
      <c r="S112" s="47"/>
    </row>
    <row r="113" spans="1:19" s="71" customFormat="1" ht="12.75">
      <c r="A113" s="28" t="s">
        <v>110</v>
      </c>
      <c r="B113" s="28"/>
      <c r="C113" s="28"/>
      <c r="D113" s="28"/>
      <c r="E113" s="34"/>
      <c r="F113" s="35" t="s">
        <v>111</v>
      </c>
      <c r="G113" s="31">
        <v>60</v>
      </c>
      <c r="H113" s="32">
        <v>0.76</v>
      </c>
      <c r="I113" s="32">
        <v>9.0399999999999991</v>
      </c>
      <c r="J113" s="32">
        <v>4.59</v>
      </c>
      <c r="K113" s="33">
        <v>103</v>
      </c>
      <c r="L113" s="32">
        <v>0.01</v>
      </c>
      <c r="M113" s="32">
        <v>0.01</v>
      </c>
      <c r="N113" s="32">
        <v>5.0999999999999996</v>
      </c>
      <c r="O113" s="32">
        <v>4.0199999999999996</v>
      </c>
      <c r="P113" s="32">
        <v>18.87</v>
      </c>
      <c r="Q113" s="32">
        <v>11.22</v>
      </c>
      <c r="R113" s="32">
        <v>21.93</v>
      </c>
      <c r="S113" s="32">
        <v>0.71</v>
      </c>
    </row>
    <row r="114" spans="1:19" s="71" customFormat="1" ht="12.75">
      <c r="A114" s="28" t="s">
        <v>112</v>
      </c>
      <c r="B114" s="28"/>
      <c r="C114" s="28"/>
      <c r="D114" s="28"/>
      <c r="E114" s="34"/>
      <c r="F114" s="35" t="s">
        <v>113</v>
      </c>
      <c r="G114" s="31">
        <v>200</v>
      </c>
      <c r="H114" s="31">
        <v>2.2599999999999998</v>
      </c>
      <c r="I114" s="31">
        <v>4.3</v>
      </c>
      <c r="J114" s="31">
        <v>16.68</v>
      </c>
      <c r="K114" s="35">
        <v>117</v>
      </c>
      <c r="L114" s="31">
        <v>0.06</v>
      </c>
      <c r="M114" s="31">
        <v>0.08</v>
      </c>
      <c r="N114" s="31">
        <v>13.2</v>
      </c>
      <c r="O114" s="31">
        <v>0.23</v>
      </c>
      <c r="P114" s="31">
        <v>18.63</v>
      </c>
      <c r="Q114" s="31">
        <v>19.61</v>
      </c>
      <c r="R114" s="31">
        <v>52.91</v>
      </c>
      <c r="S114" s="31">
        <v>0.85</v>
      </c>
    </row>
    <row r="115" spans="1:19" s="71" customFormat="1" ht="12.75">
      <c r="A115" s="28" t="s">
        <v>114</v>
      </c>
      <c r="B115" s="28"/>
      <c r="C115" s="28"/>
      <c r="D115" s="28"/>
      <c r="E115" s="34"/>
      <c r="F115" s="31" t="s">
        <v>115</v>
      </c>
      <c r="G115" s="31">
        <v>150</v>
      </c>
      <c r="H115" s="32">
        <v>16.96</v>
      </c>
      <c r="I115" s="32">
        <v>15.11</v>
      </c>
      <c r="J115" s="32">
        <v>15.09</v>
      </c>
      <c r="K115" s="32">
        <v>252.85</v>
      </c>
      <c r="L115" s="32">
        <f>0.22/1.46</f>
        <v>0.15068493150684931</v>
      </c>
      <c r="M115" s="32">
        <f>22.2/1.46</f>
        <v>15.205479452054794</v>
      </c>
      <c r="N115" s="32">
        <v>0</v>
      </c>
      <c r="O115" s="32">
        <f>0.88/1.46</f>
        <v>0.60273972602739723</v>
      </c>
      <c r="P115" s="32">
        <f>43.56/1.46</f>
        <v>29.835616438356166</v>
      </c>
      <c r="Q115" s="32">
        <f>450/1.46</f>
        <v>308.21917808219177</v>
      </c>
      <c r="R115" s="32">
        <f>87.12/1.46</f>
        <v>59.671232876712331</v>
      </c>
      <c r="S115" s="32">
        <f>6.38/1.46</f>
        <v>4.3698630136986303</v>
      </c>
    </row>
    <row r="116" spans="1:19" s="9" customFormat="1" ht="12.75">
      <c r="A116" s="28" t="s">
        <v>43</v>
      </c>
      <c r="B116" s="28"/>
      <c r="C116" s="28"/>
      <c r="D116" s="28"/>
      <c r="E116" s="34"/>
      <c r="F116" s="35" t="s">
        <v>44</v>
      </c>
      <c r="G116" s="31">
        <v>200</v>
      </c>
      <c r="H116" s="31">
        <v>0.44</v>
      </c>
      <c r="I116" s="31">
        <v>0</v>
      </c>
      <c r="J116" s="31">
        <v>28.88</v>
      </c>
      <c r="K116" s="35">
        <v>116</v>
      </c>
      <c r="L116" s="31">
        <v>0</v>
      </c>
      <c r="M116" s="31">
        <v>0</v>
      </c>
      <c r="N116" s="31">
        <v>0.4</v>
      </c>
      <c r="O116" s="31">
        <v>0</v>
      </c>
      <c r="P116" s="31">
        <v>44.8</v>
      </c>
      <c r="Q116" s="31">
        <v>6</v>
      </c>
      <c r="R116" s="31">
        <v>15.4</v>
      </c>
      <c r="S116" s="31">
        <v>1.26</v>
      </c>
    </row>
    <row r="117" spans="1:19" s="71" customFormat="1" ht="12.75">
      <c r="A117" s="36" t="s">
        <v>45</v>
      </c>
      <c r="B117" s="36"/>
      <c r="C117" s="36"/>
      <c r="D117" s="36"/>
      <c r="E117" s="34"/>
      <c r="F117" s="35"/>
      <c r="G117" s="31">
        <v>60</v>
      </c>
      <c r="H117" s="32">
        <v>2.82</v>
      </c>
      <c r="I117" s="32">
        <v>0.6</v>
      </c>
      <c r="J117" s="32">
        <v>0.6</v>
      </c>
      <c r="K117" s="33">
        <v>126</v>
      </c>
      <c r="L117" s="32">
        <v>0</v>
      </c>
      <c r="M117" s="32">
        <v>0.04</v>
      </c>
      <c r="N117" s="32">
        <v>0</v>
      </c>
      <c r="O117" s="32">
        <v>0.78</v>
      </c>
      <c r="P117" s="32">
        <v>14.4</v>
      </c>
      <c r="Q117" s="32">
        <v>11.4</v>
      </c>
      <c r="R117" s="32">
        <v>52.2</v>
      </c>
      <c r="S117" s="32">
        <v>2.2400000000000002</v>
      </c>
    </row>
    <row r="118" spans="1:19" s="71" customFormat="1" ht="12.75">
      <c r="A118" s="36"/>
      <c r="B118" s="36"/>
      <c r="C118" s="36"/>
      <c r="D118" s="36"/>
      <c r="E118" s="34"/>
      <c r="F118" s="35"/>
      <c r="G118" s="31"/>
      <c r="H118" s="32"/>
      <c r="I118" s="32"/>
      <c r="J118" s="32"/>
      <c r="K118" s="33"/>
      <c r="L118" s="32"/>
      <c r="M118" s="32"/>
      <c r="N118" s="32"/>
      <c r="O118" s="32"/>
      <c r="P118" s="32"/>
      <c r="Q118" s="32"/>
      <c r="R118" s="32"/>
      <c r="S118" s="32"/>
    </row>
    <row r="119" spans="1:19" s="71" customFormat="1" ht="12.75">
      <c r="A119" s="55" t="s">
        <v>32</v>
      </c>
      <c r="B119" s="55"/>
      <c r="C119" s="55"/>
      <c r="D119" s="55"/>
      <c r="E119" s="88"/>
      <c r="F119" s="73"/>
      <c r="G119" s="57"/>
      <c r="H119" s="43">
        <f>H113+H114+H115+H116+H117</f>
        <v>23.240000000000002</v>
      </c>
      <c r="I119" s="43">
        <f t="shared" ref="I119:S119" si="16">SUM(I113:I118)</f>
        <v>29.05</v>
      </c>
      <c r="J119" s="43">
        <f t="shared" si="16"/>
        <v>65.839999999999989</v>
      </c>
      <c r="K119" s="74">
        <f t="shared" si="16"/>
        <v>714.85</v>
      </c>
      <c r="L119" s="43">
        <f t="shared" si="16"/>
        <v>0.22068493150684931</v>
      </c>
      <c r="M119" s="43">
        <f t="shared" si="16"/>
        <v>15.335479452054793</v>
      </c>
      <c r="N119" s="43">
        <f t="shared" si="16"/>
        <v>18.699999999999996</v>
      </c>
      <c r="O119" s="43">
        <f t="shared" si="16"/>
        <v>5.6327397260273973</v>
      </c>
      <c r="P119" s="43">
        <f t="shared" si="16"/>
        <v>126.53561643835617</v>
      </c>
      <c r="Q119" s="43">
        <f t="shared" si="16"/>
        <v>356.44917808219174</v>
      </c>
      <c r="R119" s="43">
        <f t="shared" si="16"/>
        <v>202.11123287671234</v>
      </c>
      <c r="S119" s="43">
        <f t="shared" si="16"/>
        <v>9.4298630136986308</v>
      </c>
    </row>
    <row r="120" spans="1:19" s="71" customFormat="1" ht="12.75">
      <c r="A120" s="23" t="s">
        <v>46</v>
      </c>
      <c r="B120" s="23"/>
      <c r="C120" s="23"/>
      <c r="D120" s="23"/>
      <c r="E120" s="34"/>
      <c r="F120" s="35"/>
      <c r="G120" s="31"/>
      <c r="H120" s="32"/>
      <c r="I120" s="32"/>
      <c r="J120" s="32"/>
      <c r="K120" s="33"/>
      <c r="L120" s="32"/>
      <c r="M120" s="32"/>
      <c r="N120" s="32"/>
      <c r="O120" s="32"/>
      <c r="P120" s="32"/>
      <c r="Q120" s="32"/>
      <c r="R120" s="32"/>
      <c r="S120" s="32"/>
    </row>
    <row r="121" spans="1:19" s="71" customFormat="1" ht="12.75">
      <c r="A121" s="28" t="s">
        <v>116</v>
      </c>
      <c r="B121" s="28"/>
      <c r="C121" s="28"/>
      <c r="D121" s="28"/>
      <c r="E121" s="34"/>
      <c r="F121" s="35" t="s">
        <v>117</v>
      </c>
      <c r="G121" s="31">
        <v>150</v>
      </c>
      <c r="H121" s="31">
        <v>16.760000000000002</v>
      </c>
      <c r="I121" s="31">
        <v>11.34</v>
      </c>
      <c r="J121" s="31">
        <v>51.39</v>
      </c>
      <c r="K121" s="35">
        <v>375</v>
      </c>
      <c r="L121" s="31">
        <v>0.06</v>
      </c>
      <c r="M121" s="31">
        <v>0.17</v>
      </c>
      <c r="N121" s="31">
        <v>0.9</v>
      </c>
      <c r="O121" s="31">
        <v>0.73</v>
      </c>
      <c r="P121" s="31">
        <v>152.5</v>
      </c>
      <c r="Q121" s="31">
        <v>26.6</v>
      </c>
      <c r="R121" s="31">
        <v>208.5</v>
      </c>
      <c r="S121" s="31">
        <v>1.1000000000000001</v>
      </c>
    </row>
    <row r="122" spans="1:19" s="9" customFormat="1" ht="12.75">
      <c r="A122" s="28" t="s">
        <v>54</v>
      </c>
      <c r="B122" s="28"/>
      <c r="C122" s="28"/>
      <c r="D122" s="28"/>
      <c r="E122" s="34"/>
      <c r="F122" s="35" t="s">
        <v>55</v>
      </c>
      <c r="G122" s="31">
        <v>200</v>
      </c>
      <c r="H122" s="32">
        <v>0.2</v>
      </c>
      <c r="I122" s="32">
        <v>0.05</v>
      </c>
      <c r="J122" s="32">
        <v>15.01</v>
      </c>
      <c r="K122" s="33">
        <v>57</v>
      </c>
      <c r="L122" s="32">
        <v>0</v>
      </c>
      <c r="M122" s="32">
        <v>0</v>
      </c>
      <c r="N122" s="32">
        <v>0.1</v>
      </c>
      <c r="O122" s="32">
        <v>0</v>
      </c>
      <c r="P122" s="32">
        <v>5.25</v>
      </c>
      <c r="Q122" s="32">
        <v>4.4000000000000004</v>
      </c>
      <c r="R122" s="32">
        <v>8.24</v>
      </c>
      <c r="S122" s="32">
        <v>0.87</v>
      </c>
    </row>
    <row r="123" spans="1:19" s="71" customFormat="1" ht="12.75">
      <c r="A123" s="55" t="s">
        <v>32</v>
      </c>
      <c r="B123" s="55"/>
      <c r="C123" s="55"/>
      <c r="D123" s="55"/>
      <c r="E123" s="88"/>
      <c r="F123" s="73"/>
      <c r="G123" s="57"/>
      <c r="H123" s="43">
        <f>SUM(H121:H122)</f>
        <v>16.96</v>
      </c>
      <c r="I123" s="43">
        <v>2.06</v>
      </c>
      <c r="J123" s="43">
        <f t="shared" ref="J123:S123" si="17">SUM(J121:J122)</f>
        <v>66.400000000000006</v>
      </c>
      <c r="K123" s="74">
        <f t="shared" si="17"/>
        <v>432</v>
      </c>
      <c r="L123" s="43">
        <f t="shared" si="17"/>
        <v>0.06</v>
      </c>
      <c r="M123" s="43">
        <f t="shared" si="17"/>
        <v>0.17</v>
      </c>
      <c r="N123" s="43">
        <f t="shared" si="17"/>
        <v>1</v>
      </c>
      <c r="O123" s="43">
        <f t="shared" si="17"/>
        <v>0.73</v>
      </c>
      <c r="P123" s="43">
        <f t="shared" si="17"/>
        <v>157.75</v>
      </c>
      <c r="Q123" s="43">
        <f t="shared" si="17"/>
        <v>31</v>
      </c>
      <c r="R123" s="43">
        <f t="shared" si="17"/>
        <v>216.74</v>
      </c>
      <c r="S123" s="43">
        <f t="shared" si="17"/>
        <v>1.9700000000000002</v>
      </c>
    </row>
    <row r="124" spans="1:19" s="93" customFormat="1" ht="12.75">
      <c r="A124" s="75" t="s">
        <v>50</v>
      </c>
      <c r="B124" s="75"/>
      <c r="C124" s="75"/>
      <c r="D124" s="75"/>
      <c r="E124" s="76"/>
      <c r="F124" s="77"/>
      <c r="G124" s="78"/>
      <c r="H124" s="79">
        <f>H111+H119+H123</f>
        <v>63.43</v>
      </c>
      <c r="I124" s="79">
        <f>I111:J111+I119:J119+I123:J123</f>
        <v>48.370000000000005</v>
      </c>
      <c r="J124" s="79">
        <f>J111+J119+J123</f>
        <v>190.51</v>
      </c>
      <c r="K124" s="80">
        <f>K123+K119+K111</f>
        <v>1604.85</v>
      </c>
      <c r="L124" s="79">
        <f>L111+L119+L123</f>
        <v>0.41068493150684932</v>
      </c>
      <c r="M124" s="79">
        <f t="shared" ref="M124:S124" si="18">M123+M119+M111</f>
        <v>15.775479452054793</v>
      </c>
      <c r="N124" s="79">
        <f t="shared" si="18"/>
        <v>23.939999999999998</v>
      </c>
      <c r="O124" s="79">
        <f t="shared" si="18"/>
        <v>6.9927397260273976</v>
      </c>
      <c r="P124" s="79">
        <f t="shared" si="18"/>
        <v>545.34561643835616</v>
      </c>
      <c r="Q124" s="79">
        <f t="shared" si="18"/>
        <v>453.55917808219175</v>
      </c>
      <c r="R124" s="79">
        <f t="shared" si="18"/>
        <v>676.73123287671228</v>
      </c>
      <c r="S124" s="79">
        <f t="shared" si="18"/>
        <v>14.179863013698633</v>
      </c>
    </row>
    <row r="125" spans="1:19" s="71" customFormat="1" ht="12.75">
      <c r="A125" s="121"/>
      <c r="B125" s="121"/>
      <c r="C125" s="121"/>
      <c r="D125" s="121"/>
      <c r="E125" s="122"/>
      <c r="F125" s="123"/>
      <c r="G125" s="123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</row>
    <row r="126" spans="1:19" s="66" customFormat="1" ht="12.75">
      <c r="A126" s="62" t="s">
        <v>4</v>
      </c>
      <c r="B126" s="62"/>
      <c r="C126" s="62"/>
      <c r="D126" s="62"/>
      <c r="E126" s="63"/>
      <c r="F126" s="64" t="s">
        <v>5</v>
      </c>
      <c r="G126" s="64" t="s">
        <v>6</v>
      </c>
      <c r="H126" s="65" t="s">
        <v>7</v>
      </c>
      <c r="I126" s="65"/>
      <c r="J126" s="65"/>
      <c r="K126" s="65"/>
      <c r="L126" s="65" t="s">
        <v>8</v>
      </c>
      <c r="M126" s="65"/>
      <c r="N126" s="65"/>
      <c r="O126" s="65"/>
      <c r="P126" s="65"/>
      <c r="Q126" s="65"/>
      <c r="R126" s="65"/>
      <c r="S126" s="65"/>
    </row>
    <row r="127" spans="1:19" s="71" customFormat="1" ht="12.75">
      <c r="A127" s="62"/>
      <c r="B127" s="62"/>
      <c r="C127" s="62"/>
      <c r="D127" s="62"/>
      <c r="E127" s="67"/>
      <c r="F127" s="64"/>
      <c r="G127" s="64"/>
      <c r="H127" s="68" t="s">
        <v>9</v>
      </c>
      <c r="I127" s="68" t="s">
        <v>10</v>
      </c>
      <c r="J127" s="68" t="s">
        <v>11</v>
      </c>
      <c r="K127" s="69" t="s">
        <v>12</v>
      </c>
      <c r="L127" s="70" t="s">
        <v>13</v>
      </c>
      <c r="M127" s="70" t="s">
        <v>14</v>
      </c>
      <c r="N127" s="70" t="s">
        <v>15</v>
      </c>
      <c r="O127" s="70" t="s">
        <v>16</v>
      </c>
      <c r="P127" s="70" t="s">
        <v>17</v>
      </c>
      <c r="Q127" s="70" t="s">
        <v>18</v>
      </c>
      <c r="R127" s="70" t="s">
        <v>19</v>
      </c>
      <c r="S127" s="70" t="s">
        <v>20</v>
      </c>
    </row>
    <row r="128" spans="1:19" s="71" customFormat="1" ht="12.75">
      <c r="A128" s="81" t="s">
        <v>118</v>
      </c>
      <c r="B128" s="81"/>
      <c r="C128" s="81"/>
      <c r="D128" s="81"/>
      <c r="E128" s="72"/>
      <c r="F128" s="82"/>
      <c r="G128" s="22"/>
      <c r="H128" s="47"/>
      <c r="I128" s="47"/>
      <c r="J128" s="47"/>
      <c r="K128" s="83"/>
      <c r="L128" s="47"/>
      <c r="M128" s="47"/>
      <c r="N128" s="47"/>
      <c r="O128" s="47"/>
      <c r="P128" s="47"/>
      <c r="Q128" s="47"/>
      <c r="R128" s="47"/>
      <c r="S128" s="47"/>
    </row>
    <row r="129" spans="1:19" s="71" customFormat="1" ht="12.75">
      <c r="A129" s="23" t="s">
        <v>22</v>
      </c>
      <c r="B129" s="23"/>
      <c r="C129" s="23"/>
      <c r="D129" s="23"/>
      <c r="E129" s="24"/>
      <c r="F129" s="25"/>
      <c r="G129" s="26" t="s">
        <v>23</v>
      </c>
      <c r="H129" s="45" t="s">
        <v>23</v>
      </c>
      <c r="I129" s="45"/>
      <c r="J129" s="45" t="s">
        <v>23</v>
      </c>
      <c r="K129" s="46" t="s">
        <v>23</v>
      </c>
      <c r="L129" s="84"/>
      <c r="M129" s="84"/>
      <c r="N129" s="84"/>
      <c r="O129" s="84"/>
      <c r="P129" s="84"/>
      <c r="Q129" s="84"/>
      <c r="R129" s="84"/>
      <c r="S129" s="84"/>
    </row>
    <row r="130" spans="1:19" s="71" customFormat="1" ht="12.75">
      <c r="A130" s="28" t="s">
        <v>24</v>
      </c>
      <c r="B130" s="28"/>
      <c r="C130" s="28"/>
      <c r="D130" s="28"/>
      <c r="E130" s="29"/>
      <c r="F130" s="30" t="s">
        <v>25</v>
      </c>
      <c r="G130" s="31">
        <v>10</v>
      </c>
      <c r="H130" s="32">
        <v>0.05</v>
      </c>
      <c r="I130" s="32">
        <v>8.25</v>
      </c>
      <c r="J130" s="32">
        <v>0.08</v>
      </c>
      <c r="K130" s="33">
        <v>75</v>
      </c>
      <c r="L130" s="32">
        <v>0.1</v>
      </c>
      <c r="M130" s="32">
        <v>0</v>
      </c>
      <c r="N130" s="32">
        <v>0</v>
      </c>
      <c r="O130" s="32">
        <v>0</v>
      </c>
      <c r="P130" s="32">
        <v>1.2</v>
      </c>
      <c r="Q130" s="32">
        <v>0.04</v>
      </c>
      <c r="R130" s="32">
        <v>1.9</v>
      </c>
      <c r="S130" s="32">
        <v>0.02</v>
      </c>
    </row>
    <row r="131" spans="1:19" s="71" customFormat="1" ht="12.75">
      <c r="A131" s="28" t="s">
        <v>119</v>
      </c>
      <c r="B131" s="28"/>
      <c r="C131" s="28"/>
      <c r="D131" s="28"/>
      <c r="E131" s="34"/>
      <c r="F131" s="35" t="s">
        <v>27</v>
      </c>
      <c r="G131" s="31" t="s">
        <v>28</v>
      </c>
      <c r="H131" s="31">
        <v>17.66</v>
      </c>
      <c r="I131" s="31">
        <v>20.190000000000001</v>
      </c>
      <c r="J131" s="31">
        <v>20.38</v>
      </c>
      <c r="K131" s="35">
        <v>244</v>
      </c>
      <c r="L131" s="31">
        <v>0.08</v>
      </c>
      <c r="M131" s="31">
        <v>0.1</v>
      </c>
      <c r="N131" s="31">
        <v>1.23</v>
      </c>
      <c r="O131" s="31">
        <v>0.43</v>
      </c>
      <c r="P131" s="31">
        <v>174.02</v>
      </c>
      <c r="Q131" s="31">
        <v>20.72</v>
      </c>
      <c r="R131" s="31">
        <v>69.12</v>
      </c>
      <c r="S131" s="31">
        <v>0.52</v>
      </c>
    </row>
    <row r="132" spans="1:19" s="71" customFormat="1" ht="12.75">
      <c r="A132" s="28" t="s">
        <v>120</v>
      </c>
      <c r="B132" s="28"/>
      <c r="C132" s="28"/>
      <c r="D132" s="28"/>
      <c r="E132" s="34"/>
      <c r="F132" s="35" t="s">
        <v>121</v>
      </c>
      <c r="G132" s="31">
        <v>200</v>
      </c>
      <c r="H132" s="31">
        <v>3.04</v>
      </c>
      <c r="I132" s="31">
        <v>3.39</v>
      </c>
      <c r="J132" s="31">
        <v>27.91</v>
      </c>
      <c r="K132" s="35">
        <v>149</v>
      </c>
      <c r="L132" s="31">
        <v>0</v>
      </c>
      <c r="M132" s="31">
        <v>0.14099999999999999</v>
      </c>
      <c r="N132" s="31">
        <v>1.1599999999999999</v>
      </c>
      <c r="O132" s="31">
        <v>0</v>
      </c>
      <c r="P132" s="31">
        <v>113.1</v>
      </c>
      <c r="Q132" s="31">
        <v>0</v>
      </c>
      <c r="R132" s="31">
        <v>0</v>
      </c>
      <c r="S132" s="31">
        <v>0.93</v>
      </c>
    </row>
    <row r="133" spans="1:19" s="71" customFormat="1" ht="12.75">
      <c r="A133" s="36" t="s">
        <v>31</v>
      </c>
      <c r="B133" s="36"/>
      <c r="C133" s="36"/>
      <c r="D133" s="36"/>
      <c r="E133" s="34"/>
      <c r="F133" s="35"/>
      <c r="G133" s="31">
        <v>40</v>
      </c>
      <c r="H133" s="32">
        <v>3.04</v>
      </c>
      <c r="I133" s="32">
        <v>0.34</v>
      </c>
      <c r="J133" s="32">
        <v>19.440000000000001</v>
      </c>
      <c r="K133" s="33">
        <v>96</v>
      </c>
      <c r="L133" s="32">
        <v>0</v>
      </c>
      <c r="M133" s="32">
        <v>0.04</v>
      </c>
      <c r="N133" s="32">
        <v>0</v>
      </c>
      <c r="O133" s="32">
        <v>0.44</v>
      </c>
      <c r="P133" s="32">
        <v>8</v>
      </c>
      <c r="Q133" s="32">
        <v>5.6</v>
      </c>
      <c r="R133" s="32">
        <v>26</v>
      </c>
      <c r="S133" s="32">
        <v>0.44</v>
      </c>
    </row>
    <row r="134" spans="1:19" s="71" customFormat="1" ht="12.75">
      <c r="A134" s="37" t="s">
        <v>32</v>
      </c>
      <c r="B134" s="37"/>
      <c r="C134" s="37"/>
      <c r="D134" s="37"/>
      <c r="E134" s="38"/>
      <c r="F134" s="39"/>
      <c r="G134" s="40" t="s">
        <v>23</v>
      </c>
      <c r="H134" s="41">
        <f>H130+H131+H132+H133</f>
        <v>23.79</v>
      </c>
      <c r="I134" s="41">
        <f>I130+I131+I132+I133</f>
        <v>32.17</v>
      </c>
      <c r="J134" s="41">
        <f t="shared" ref="J134:S134" si="19">SUM(J130:J133)</f>
        <v>67.81</v>
      </c>
      <c r="K134" s="42">
        <f t="shared" si="19"/>
        <v>564</v>
      </c>
      <c r="L134" s="43">
        <f t="shared" si="19"/>
        <v>0.18</v>
      </c>
      <c r="M134" s="43">
        <f t="shared" si="19"/>
        <v>0.28099999999999997</v>
      </c>
      <c r="N134" s="43">
        <f t="shared" si="19"/>
        <v>2.3899999999999997</v>
      </c>
      <c r="O134" s="43">
        <f t="shared" si="19"/>
        <v>0.87</v>
      </c>
      <c r="P134" s="43">
        <f t="shared" si="19"/>
        <v>296.32</v>
      </c>
      <c r="Q134" s="43">
        <f t="shared" si="19"/>
        <v>26.36</v>
      </c>
      <c r="R134" s="43">
        <f t="shared" si="19"/>
        <v>97.02000000000001</v>
      </c>
      <c r="S134" s="43">
        <f t="shared" si="19"/>
        <v>1.9100000000000001</v>
      </c>
    </row>
    <row r="135" spans="1:19" s="71" customFormat="1" ht="12.75">
      <c r="A135" s="44" t="s">
        <v>33</v>
      </c>
      <c r="B135" s="44"/>
      <c r="C135" s="44"/>
      <c r="D135" s="44"/>
      <c r="E135" s="17"/>
      <c r="F135" s="18"/>
      <c r="G135" s="26"/>
      <c r="H135" s="45"/>
      <c r="I135" s="45"/>
      <c r="J135" s="45"/>
      <c r="K135" s="46"/>
      <c r="L135" s="47"/>
      <c r="M135" s="47"/>
      <c r="N135" s="47"/>
      <c r="O135" s="47"/>
      <c r="P135" s="47"/>
      <c r="Q135" s="47"/>
      <c r="R135" s="47"/>
      <c r="S135" s="47"/>
    </row>
    <row r="136" spans="1:19" s="9" customFormat="1" ht="12.75">
      <c r="A136" s="28" t="s">
        <v>122</v>
      </c>
      <c r="B136" s="28"/>
      <c r="C136" s="28"/>
      <c r="D136" s="28"/>
      <c r="E136" s="34"/>
      <c r="F136" s="35" t="s">
        <v>123</v>
      </c>
      <c r="G136" s="31">
        <v>60</v>
      </c>
      <c r="H136" s="31">
        <v>0.82</v>
      </c>
      <c r="I136" s="31">
        <v>6.07</v>
      </c>
      <c r="J136" s="31">
        <v>4.5199999999999996</v>
      </c>
      <c r="K136" s="35">
        <v>76</v>
      </c>
      <c r="L136" s="31">
        <v>0.54</v>
      </c>
      <c r="M136" s="31">
        <v>0.03</v>
      </c>
      <c r="N136" s="31">
        <v>7.77</v>
      </c>
      <c r="O136" s="31">
        <v>2.72</v>
      </c>
      <c r="P136" s="31">
        <v>16.829999999999998</v>
      </c>
      <c r="Q136" s="31">
        <v>11.12</v>
      </c>
      <c r="R136" s="31">
        <v>24.65</v>
      </c>
      <c r="S136" s="31">
        <v>0.46</v>
      </c>
    </row>
    <row r="137" spans="1:19" s="71" customFormat="1" ht="12.75">
      <c r="A137" s="28" t="s">
        <v>124</v>
      </c>
      <c r="B137" s="28"/>
      <c r="C137" s="28"/>
      <c r="D137" s="28"/>
      <c r="E137" s="34"/>
      <c r="F137" s="35" t="s">
        <v>125</v>
      </c>
      <c r="G137" s="31" t="s">
        <v>60</v>
      </c>
      <c r="H137" s="31">
        <v>1.51</v>
      </c>
      <c r="I137" s="31">
        <v>3.32</v>
      </c>
      <c r="J137" s="31">
        <v>9.24</v>
      </c>
      <c r="K137" s="31">
        <v>106</v>
      </c>
      <c r="L137" s="35">
        <v>0.04</v>
      </c>
      <c r="M137" s="31">
        <v>0.04</v>
      </c>
      <c r="N137" s="31">
        <v>8</v>
      </c>
      <c r="O137" s="31">
        <v>0.32</v>
      </c>
      <c r="P137" s="31">
        <v>19.28</v>
      </c>
      <c r="Q137" s="31">
        <v>16.62</v>
      </c>
      <c r="R137" s="31">
        <v>40.840000000000003</v>
      </c>
      <c r="S137" s="31">
        <v>0.53</v>
      </c>
    </row>
    <row r="138" spans="1:19" s="71" customFormat="1" ht="12.75">
      <c r="A138" s="28" t="s">
        <v>126</v>
      </c>
      <c r="B138" s="28"/>
      <c r="C138" s="28"/>
      <c r="D138" s="28"/>
      <c r="E138" s="111"/>
      <c r="F138" s="31" t="s">
        <v>101</v>
      </c>
      <c r="G138" s="31" t="s">
        <v>85</v>
      </c>
      <c r="H138" s="31">
        <v>9.3800000000000008</v>
      </c>
      <c r="I138" s="31">
        <v>16.100000000000001</v>
      </c>
      <c r="J138" s="31">
        <v>10.1</v>
      </c>
      <c r="K138" s="31">
        <v>179</v>
      </c>
      <c r="L138" s="35">
        <v>0</v>
      </c>
      <c r="M138" s="31">
        <v>0.05</v>
      </c>
      <c r="N138" s="31">
        <v>1</v>
      </c>
      <c r="O138" s="31">
        <v>2.08</v>
      </c>
      <c r="P138" s="31">
        <v>23.75</v>
      </c>
      <c r="Q138" s="31">
        <v>7.39</v>
      </c>
      <c r="R138" s="31">
        <v>50.15</v>
      </c>
      <c r="S138" s="31">
        <v>0.48</v>
      </c>
    </row>
    <row r="139" spans="1:19" s="71" customFormat="1" ht="12.75">
      <c r="A139" s="28" t="s">
        <v>127</v>
      </c>
      <c r="B139" s="28"/>
      <c r="C139" s="28"/>
      <c r="D139" s="28"/>
      <c r="E139" s="48"/>
      <c r="F139" s="49" t="s">
        <v>128</v>
      </c>
      <c r="G139" s="50">
        <v>150</v>
      </c>
      <c r="H139" s="50">
        <v>3.6</v>
      </c>
      <c r="I139" s="50">
        <v>4.5199999999999996</v>
      </c>
      <c r="J139" s="50">
        <v>15.3</v>
      </c>
      <c r="K139" s="49">
        <v>115</v>
      </c>
      <c r="L139" s="31">
        <v>0.42</v>
      </c>
      <c r="M139" s="31">
        <v>0.6</v>
      </c>
      <c r="N139" s="31">
        <v>79.72</v>
      </c>
      <c r="O139" s="31">
        <v>1.5</v>
      </c>
      <c r="P139" s="31">
        <v>87.66</v>
      </c>
      <c r="Q139" s="31">
        <v>31.59</v>
      </c>
      <c r="R139" s="31">
        <v>63.36</v>
      </c>
      <c r="S139" s="125">
        <v>1.22</v>
      </c>
    </row>
    <row r="140" spans="1:19" s="71" customFormat="1" ht="12.75">
      <c r="A140" s="28" t="s">
        <v>71</v>
      </c>
      <c r="B140" s="28"/>
      <c r="C140" s="28"/>
      <c r="D140" s="28"/>
      <c r="E140" s="34"/>
      <c r="F140" s="35" t="s">
        <v>72</v>
      </c>
      <c r="G140" s="31">
        <v>200</v>
      </c>
      <c r="H140" s="31">
        <v>1.04</v>
      </c>
      <c r="I140" s="31">
        <v>0</v>
      </c>
      <c r="J140" s="31">
        <v>30.96</v>
      </c>
      <c r="K140" s="35">
        <v>123</v>
      </c>
      <c r="L140" s="31">
        <v>0.7</v>
      </c>
      <c r="M140" s="31">
        <v>0.02</v>
      </c>
      <c r="N140" s="31">
        <v>0.8</v>
      </c>
      <c r="O140" s="31">
        <v>1.1000000000000001</v>
      </c>
      <c r="P140" s="31">
        <v>32.4</v>
      </c>
      <c r="Q140" s="31">
        <v>21</v>
      </c>
      <c r="R140" s="31">
        <v>29.2</v>
      </c>
      <c r="S140" s="31">
        <v>0.7</v>
      </c>
    </row>
    <row r="141" spans="1:19" s="71" customFormat="1" ht="12.75">
      <c r="A141" s="36" t="s">
        <v>45</v>
      </c>
      <c r="B141" s="36"/>
      <c r="C141" s="36"/>
      <c r="D141" s="36"/>
      <c r="E141" s="34"/>
      <c r="F141" s="126"/>
      <c r="G141" s="31">
        <v>60</v>
      </c>
      <c r="H141" s="31">
        <v>2.82</v>
      </c>
      <c r="I141" s="31">
        <v>0.6</v>
      </c>
      <c r="J141" s="31">
        <v>0.6</v>
      </c>
      <c r="K141" s="35">
        <v>126</v>
      </c>
      <c r="L141" s="31">
        <v>0</v>
      </c>
      <c r="M141" s="31">
        <v>0.04</v>
      </c>
      <c r="N141" s="31">
        <v>0</v>
      </c>
      <c r="O141" s="31">
        <v>0.78</v>
      </c>
      <c r="P141" s="31">
        <v>14.4</v>
      </c>
      <c r="Q141" s="31">
        <v>11.4</v>
      </c>
      <c r="R141" s="31">
        <v>52.2</v>
      </c>
      <c r="S141" s="31">
        <v>2.2400000000000002</v>
      </c>
    </row>
    <row r="142" spans="1:19" s="71" customFormat="1" ht="12.75">
      <c r="A142" s="36"/>
      <c r="B142" s="36"/>
      <c r="C142" s="36"/>
      <c r="D142" s="36"/>
      <c r="E142" s="34"/>
      <c r="F142" s="126"/>
      <c r="G142" s="31"/>
      <c r="H142" s="31"/>
      <c r="I142" s="31"/>
      <c r="J142" s="31"/>
      <c r="K142" s="35"/>
      <c r="L142" s="31"/>
      <c r="M142" s="31"/>
      <c r="N142" s="31"/>
      <c r="O142" s="31"/>
      <c r="P142" s="31"/>
      <c r="Q142" s="31"/>
      <c r="R142" s="31"/>
      <c r="S142" s="31"/>
    </row>
    <row r="143" spans="1:19" s="71" customFormat="1" ht="12.75">
      <c r="A143" s="55" t="s">
        <v>32</v>
      </c>
      <c r="B143" s="55"/>
      <c r="C143" s="55"/>
      <c r="D143" s="55"/>
      <c r="E143" s="88"/>
      <c r="F143" s="73"/>
      <c r="G143" s="57"/>
      <c r="H143" s="43">
        <f>H136+H137+H138+H139+H140+H141+H142</f>
        <v>19.170000000000002</v>
      </c>
      <c r="I143" s="43">
        <f t="shared" ref="I143:S143" si="20">SUM(I136:I142)</f>
        <v>30.610000000000003</v>
      </c>
      <c r="J143" s="43">
        <f t="shared" si="20"/>
        <v>70.72</v>
      </c>
      <c r="K143" s="74">
        <f t="shared" si="20"/>
        <v>725</v>
      </c>
      <c r="L143" s="43">
        <f t="shared" si="20"/>
        <v>1.7</v>
      </c>
      <c r="M143" s="43">
        <f t="shared" si="20"/>
        <v>0.78</v>
      </c>
      <c r="N143" s="43">
        <f t="shared" si="20"/>
        <v>97.289999999999992</v>
      </c>
      <c r="O143" s="43">
        <f t="shared" si="20"/>
        <v>8.5</v>
      </c>
      <c r="P143" s="43">
        <f t="shared" si="20"/>
        <v>194.32</v>
      </c>
      <c r="Q143" s="43">
        <f t="shared" si="20"/>
        <v>99.12</v>
      </c>
      <c r="R143" s="43">
        <f t="shared" si="20"/>
        <v>260.39999999999998</v>
      </c>
      <c r="S143" s="43">
        <f t="shared" si="20"/>
        <v>5.63</v>
      </c>
    </row>
    <row r="144" spans="1:19" s="71" customFormat="1" ht="12.75">
      <c r="A144" s="23" t="s">
        <v>46</v>
      </c>
      <c r="B144" s="23"/>
      <c r="C144" s="23"/>
      <c r="D144" s="23"/>
      <c r="E144" s="34"/>
      <c r="F144" s="35"/>
      <c r="G144" s="31"/>
      <c r="H144" s="32"/>
      <c r="I144" s="32"/>
      <c r="J144" s="32"/>
      <c r="K144" s="33"/>
      <c r="L144" s="32"/>
      <c r="M144" s="32"/>
      <c r="N144" s="32"/>
      <c r="O144" s="32"/>
      <c r="P144" s="32"/>
      <c r="Q144" s="32"/>
      <c r="R144" s="32"/>
      <c r="S144" s="32"/>
    </row>
    <row r="145" spans="1:19" s="71" customFormat="1" ht="12.75">
      <c r="A145" s="28" t="s">
        <v>129</v>
      </c>
      <c r="B145" s="28"/>
      <c r="C145" s="28"/>
      <c r="D145" s="28"/>
      <c r="E145" s="34"/>
      <c r="F145" s="35" t="s">
        <v>130</v>
      </c>
      <c r="G145" s="31">
        <v>100</v>
      </c>
      <c r="H145" s="31">
        <v>5.1100000000000003</v>
      </c>
      <c r="I145" s="31">
        <v>4.9400000000000004</v>
      </c>
      <c r="J145" s="31">
        <v>45.31</v>
      </c>
      <c r="K145" s="35">
        <v>246</v>
      </c>
      <c r="L145" s="31">
        <v>0.02</v>
      </c>
      <c r="M145" s="31">
        <v>0.09</v>
      </c>
      <c r="N145" s="31">
        <v>6.16</v>
      </c>
      <c r="O145" s="31">
        <v>1.24</v>
      </c>
      <c r="P145" s="31">
        <v>20.7</v>
      </c>
      <c r="Q145" s="31">
        <v>11.93</v>
      </c>
      <c r="R145" s="31">
        <v>58.68</v>
      </c>
      <c r="S145" s="31">
        <v>1.6</v>
      </c>
    </row>
    <row r="146" spans="1:19" s="71" customFormat="1" ht="12.75">
      <c r="A146" s="28" t="s">
        <v>131</v>
      </c>
      <c r="B146" s="28"/>
      <c r="C146" s="28"/>
      <c r="D146" s="28"/>
      <c r="E146" s="34"/>
      <c r="F146" s="35"/>
      <c r="G146" s="31">
        <v>150</v>
      </c>
      <c r="H146" s="31">
        <v>1.35</v>
      </c>
      <c r="I146" s="31">
        <v>0.3</v>
      </c>
      <c r="J146" s="31">
        <v>12.15</v>
      </c>
      <c r="K146" s="35">
        <v>60</v>
      </c>
      <c r="L146" s="31">
        <v>0.08</v>
      </c>
      <c r="M146" s="31">
        <v>0.06</v>
      </c>
      <c r="N146" s="31">
        <v>90</v>
      </c>
      <c r="O146" s="31">
        <v>0.3</v>
      </c>
      <c r="P146" s="31">
        <v>51</v>
      </c>
      <c r="Q146" s="31">
        <v>19.5</v>
      </c>
      <c r="R146" s="31">
        <v>34.5</v>
      </c>
      <c r="S146" s="31">
        <v>0.45</v>
      </c>
    </row>
    <row r="147" spans="1:19" s="71" customFormat="1" ht="12.75">
      <c r="A147" s="28" t="s">
        <v>132</v>
      </c>
      <c r="B147" s="28"/>
      <c r="C147" s="28"/>
      <c r="D147" s="28"/>
      <c r="E147" s="34"/>
      <c r="F147" s="35" t="s">
        <v>133</v>
      </c>
      <c r="G147" s="31">
        <v>200</v>
      </c>
      <c r="H147" s="31">
        <v>0.68</v>
      </c>
      <c r="I147" s="31">
        <v>0.28000000000000003</v>
      </c>
      <c r="J147" s="31">
        <v>20</v>
      </c>
      <c r="K147" s="35">
        <v>133</v>
      </c>
      <c r="L147" s="31">
        <v>0</v>
      </c>
      <c r="M147" s="31">
        <v>0.01</v>
      </c>
      <c r="N147" s="31">
        <v>0.06</v>
      </c>
      <c r="O147" s="31">
        <v>0</v>
      </c>
      <c r="P147" s="31">
        <v>12.4</v>
      </c>
      <c r="Q147" s="31">
        <v>3.4</v>
      </c>
      <c r="R147" s="31">
        <v>3.4</v>
      </c>
      <c r="S147" s="31">
        <v>0.66</v>
      </c>
    </row>
    <row r="148" spans="1:19" s="71" customFormat="1" ht="12.75">
      <c r="A148" s="28"/>
      <c r="B148" s="28"/>
      <c r="C148" s="28"/>
      <c r="D148" s="28"/>
      <c r="E148" s="34"/>
      <c r="F148" s="35"/>
      <c r="G148" s="31"/>
      <c r="H148" s="31"/>
      <c r="I148" s="31"/>
      <c r="J148" s="31"/>
      <c r="K148" s="35"/>
      <c r="L148" s="31"/>
      <c r="M148" s="31"/>
      <c r="N148" s="31"/>
      <c r="O148" s="31"/>
      <c r="P148" s="31"/>
      <c r="Q148" s="31"/>
      <c r="R148" s="31"/>
      <c r="S148" s="31"/>
    </row>
    <row r="149" spans="1:19" s="71" customFormat="1" ht="12.75">
      <c r="A149" s="55" t="s">
        <v>32</v>
      </c>
      <c r="B149" s="55"/>
      <c r="C149" s="55"/>
      <c r="D149" s="55"/>
      <c r="E149" s="88"/>
      <c r="F149" s="73"/>
      <c r="G149" s="57"/>
      <c r="H149" s="43">
        <f t="shared" ref="H149:S149" si="21">SUM(H145:H148)</f>
        <v>7.1400000000000006</v>
      </c>
      <c r="I149" s="43">
        <f t="shared" si="21"/>
        <v>5.5200000000000005</v>
      </c>
      <c r="J149" s="43">
        <f t="shared" si="21"/>
        <v>77.460000000000008</v>
      </c>
      <c r="K149" s="74">
        <f t="shared" si="21"/>
        <v>439</v>
      </c>
      <c r="L149" s="43">
        <f t="shared" si="21"/>
        <v>0.1</v>
      </c>
      <c r="M149" s="43">
        <f t="shared" si="21"/>
        <v>0.16</v>
      </c>
      <c r="N149" s="43">
        <f t="shared" si="21"/>
        <v>96.22</v>
      </c>
      <c r="O149" s="43">
        <f t="shared" si="21"/>
        <v>1.54</v>
      </c>
      <c r="P149" s="43">
        <f t="shared" si="21"/>
        <v>84.100000000000009</v>
      </c>
      <c r="Q149" s="43">
        <f t="shared" si="21"/>
        <v>34.83</v>
      </c>
      <c r="R149" s="43">
        <f t="shared" si="21"/>
        <v>96.580000000000013</v>
      </c>
      <c r="S149" s="43">
        <f t="shared" si="21"/>
        <v>2.7100000000000004</v>
      </c>
    </row>
    <row r="150" spans="1:19" s="93" customFormat="1" ht="12.75">
      <c r="A150" s="75" t="s">
        <v>50</v>
      </c>
      <c r="B150" s="75"/>
      <c r="C150" s="75"/>
      <c r="D150" s="75"/>
      <c r="E150" s="76"/>
      <c r="F150" s="77"/>
      <c r="G150" s="78"/>
      <c r="H150" s="79">
        <f>H134+H143+H149</f>
        <v>50.1</v>
      </c>
      <c r="I150" s="79">
        <f>I134:J134+I143:J143+I149:J149</f>
        <v>68.3</v>
      </c>
      <c r="J150" s="79">
        <f>J134+J143+J149</f>
        <v>215.99</v>
      </c>
      <c r="K150" s="80">
        <f>K149+K143+K134</f>
        <v>1728</v>
      </c>
      <c r="L150" s="79">
        <f>L134+L143+L149</f>
        <v>1.98</v>
      </c>
      <c r="M150" s="79">
        <f t="shared" ref="M150:R150" si="22">M149+M143+M134</f>
        <v>1.2210000000000001</v>
      </c>
      <c r="N150" s="79">
        <f t="shared" si="22"/>
        <v>195.89999999999998</v>
      </c>
      <c r="O150" s="79">
        <f t="shared" si="22"/>
        <v>10.909999999999998</v>
      </c>
      <c r="P150" s="79">
        <f t="shared" si="22"/>
        <v>574.74</v>
      </c>
      <c r="Q150" s="79">
        <f t="shared" si="22"/>
        <v>160.31</v>
      </c>
      <c r="R150" s="79">
        <f t="shared" si="22"/>
        <v>454</v>
      </c>
      <c r="S150" s="79">
        <v>11.32</v>
      </c>
    </row>
    <row r="151" spans="1:19" s="71" customFormat="1" ht="12.75">
      <c r="A151" s="121"/>
      <c r="B151" s="121"/>
      <c r="C151" s="121"/>
      <c r="D151" s="121"/>
      <c r="E151" s="122"/>
      <c r="F151" s="123"/>
      <c r="G151" s="123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</row>
    <row r="152" spans="1:19" s="66" customFormat="1" ht="12.75">
      <c r="A152" s="62" t="s">
        <v>4</v>
      </c>
      <c r="B152" s="62"/>
      <c r="C152" s="62"/>
      <c r="D152" s="62"/>
      <c r="E152" s="63"/>
      <c r="F152" s="64" t="s">
        <v>5</v>
      </c>
      <c r="G152" s="64" t="s">
        <v>6</v>
      </c>
      <c r="H152" s="65" t="s">
        <v>7</v>
      </c>
      <c r="I152" s="65"/>
      <c r="J152" s="65"/>
      <c r="K152" s="65"/>
      <c r="L152" s="65" t="s">
        <v>8</v>
      </c>
      <c r="M152" s="65"/>
      <c r="N152" s="65"/>
      <c r="O152" s="65"/>
      <c r="P152" s="65"/>
      <c r="Q152" s="65"/>
      <c r="R152" s="65"/>
      <c r="S152" s="65"/>
    </row>
    <row r="153" spans="1:19" s="71" customFormat="1" ht="12.75">
      <c r="A153" s="62"/>
      <c r="B153" s="62"/>
      <c r="C153" s="62"/>
      <c r="D153" s="62"/>
      <c r="E153" s="67"/>
      <c r="F153" s="64"/>
      <c r="G153" s="64"/>
      <c r="H153" s="68" t="s">
        <v>9</v>
      </c>
      <c r="I153" s="68" t="s">
        <v>10</v>
      </c>
      <c r="J153" s="68" t="s">
        <v>11</v>
      </c>
      <c r="K153" s="69" t="s">
        <v>12</v>
      </c>
      <c r="L153" s="70" t="s">
        <v>13</v>
      </c>
      <c r="M153" s="70" t="s">
        <v>14</v>
      </c>
      <c r="N153" s="70" t="s">
        <v>15</v>
      </c>
      <c r="O153" s="70" t="s">
        <v>16</v>
      </c>
      <c r="P153" s="70" t="s">
        <v>17</v>
      </c>
      <c r="Q153" s="70" t="s">
        <v>18</v>
      </c>
      <c r="R153" s="70" t="s">
        <v>19</v>
      </c>
      <c r="S153" s="70" t="s">
        <v>20</v>
      </c>
    </row>
    <row r="154" spans="1:19" s="71" customFormat="1" ht="12.75">
      <c r="A154" s="81" t="s">
        <v>134</v>
      </c>
      <c r="B154" s="81"/>
      <c r="C154" s="81"/>
      <c r="D154" s="81"/>
      <c r="E154" s="127"/>
      <c r="F154" s="128"/>
      <c r="G154" s="129"/>
      <c r="H154" s="130"/>
      <c r="I154" s="130"/>
      <c r="J154" s="130"/>
      <c r="K154" s="131"/>
      <c r="L154" s="47"/>
      <c r="M154" s="47"/>
      <c r="N154" s="47"/>
      <c r="O154" s="47"/>
      <c r="P154" s="47"/>
      <c r="Q154" s="47"/>
      <c r="R154" s="47"/>
      <c r="S154" s="47"/>
    </row>
    <row r="155" spans="1:19" s="71" customFormat="1" ht="12.75">
      <c r="A155" s="23" t="s">
        <v>22</v>
      </c>
      <c r="B155" s="23"/>
      <c r="C155" s="23"/>
      <c r="D155" s="23"/>
      <c r="E155" s="24"/>
      <c r="F155" s="25"/>
      <c r="G155" s="26" t="s">
        <v>23</v>
      </c>
      <c r="H155" s="45" t="s">
        <v>23</v>
      </c>
      <c r="I155" s="45"/>
      <c r="J155" s="45" t="s">
        <v>23</v>
      </c>
      <c r="K155" s="46" t="s">
        <v>23</v>
      </c>
      <c r="L155" s="84"/>
      <c r="M155" s="84"/>
      <c r="N155" s="84"/>
      <c r="O155" s="84"/>
      <c r="P155" s="84"/>
      <c r="Q155" s="84"/>
      <c r="R155" s="84"/>
      <c r="S155" s="84"/>
    </row>
    <row r="156" spans="1:19" s="71" customFormat="1" ht="12.75">
      <c r="A156" s="28" t="s">
        <v>52</v>
      </c>
      <c r="B156" s="28"/>
      <c r="C156" s="28"/>
      <c r="D156" s="28"/>
      <c r="E156" s="29"/>
      <c r="F156" s="30" t="s">
        <v>25</v>
      </c>
      <c r="G156" s="31">
        <v>10</v>
      </c>
      <c r="H156" s="32">
        <v>2.2999999999999998</v>
      </c>
      <c r="I156" s="32">
        <v>3.9</v>
      </c>
      <c r="J156" s="32">
        <v>0</v>
      </c>
      <c r="K156" s="33">
        <v>36</v>
      </c>
      <c r="L156" s="32">
        <v>0.04</v>
      </c>
      <c r="M156" s="32">
        <v>0</v>
      </c>
      <c r="N156" s="32">
        <v>0.16</v>
      </c>
      <c r="O156" s="32">
        <v>0.05</v>
      </c>
      <c r="P156" s="32">
        <v>100</v>
      </c>
      <c r="Q156" s="32">
        <v>5</v>
      </c>
      <c r="R156" s="32">
        <v>54</v>
      </c>
      <c r="S156" s="32">
        <v>0.11</v>
      </c>
    </row>
    <row r="157" spans="1:19" s="71" customFormat="1" ht="12.75">
      <c r="A157" s="28" t="s">
        <v>26</v>
      </c>
      <c r="B157" s="28"/>
      <c r="C157" s="28"/>
      <c r="D157" s="28"/>
      <c r="E157" s="34"/>
      <c r="F157" s="35" t="s">
        <v>27</v>
      </c>
      <c r="G157" s="31" t="s">
        <v>28</v>
      </c>
      <c r="H157" s="32">
        <v>18.440000000000001</v>
      </c>
      <c r="I157" s="32">
        <v>9.14</v>
      </c>
      <c r="J157" s="32">
        <v>21.03</v>
      </c>
      <c r="K157" s="33">
        <v>262</v>
      </c>
      <c r="L157" s="32">
        <v>0.08</v>
      </c>
      <c r="M157" s="32">
        <v>0.17</v>
      </c>
      <c r="N157" s="32">
        <v>1.18</v>
      </c>
      <c r="O157" s="32">
        <v>0.77</v>
      </c>
      <c r="P157" s="32">
        <v>168.08</v>
      </c>
      <c r="Q157" s="32">
        <v>12.92</v>
      </c>
      <c r="R157" s="32">
        <v>150.04</v>
      </c>
      <c r="S157" s="32">
        <v>2.09</v>
      </c>
    </row>
    <row r="158" spans="1:19" s="71" customFormat="1" ht="12.75">
      <c r="A158" s="28" t="s">
        <v>95</v>
      </c>
      <c r="B158" s="28"/>
      <c r="C158" s="28"/>
      <c r="D158" s="28"/>
      <c r="E158" s="34"/>
      <c r="F158" s="35" t="s">
        <v>96</v>
      </c>
      <c r="G158" s="31">
        <v>200</v>
      </c>
      <c r="H158" s="32">
        <v>1.6</v>
      </c>
      <c r="I158" s="32">
        <v>1.65</v>
      </c>
      <c r="J158" s="32">
        <v>17.36</v>
      </c>
      <c r="K158" s="33">
        <v>86</v>
      </c>
      <c r="L158" s="32">
        <v>0.02</v>
      </c>
      <c r="M158" s="32">
        <v>0.02</v>
      </c>
      <c r="N158" s="32">
        <v>0.75</v>
      </c>
      <c r="O158" s="32">
        <v>0</v>
      </c>
      <c r="P158" s="32">
        <v>65.25</v>
      </c>
      <c r="Q158" s="32">
        <v>11.4</v>
      </c>
      <c r="R158" s="32">
        <v>53.24</v>
      </c>
      <c r="S158" s="32">
        <v>0.9</v>
      </c>
    </row>
    <row r="159" spans="1:19" s="71" customFormat="1" ht="12.75">
      <c r="A159" s="36" t="s">
        <v>31</v>
      </c>
      <c r="B159" s="36"/>
      <c r="C159" s="36"/>
      <c r="D159" s="36"/>
      <c r="E159" s="34"/>
      <c r="F159" s="35"/>
      <c r="G159" s="31">
        <v>40</v>
      </c>
      <c r="H159" s="32">
        <v>3.04</v>
      </c>
      <c r="I159" s="32">
        <v>0.34</v>
      </c>
      <c r="J159" s="32">
        <v>19.440000000000001</v>
      </c>
      <c r="K159" s="33">
        <v>96</v>
      </c>
      <c r="L159" s="32">
        <v>0</v>
      </c>
      <c r="M159" s="32">
        <v>0.04</v>
      </c>
      <c r="N159" s="32">
        <v>0</v>
      </c>
      <c r="O159" s="32">
        <v>0.44</v>
      </c>
      <c r="P159" s="32">
        <v>8</v>
      </c>
      <c r="Q159" s="32">
        <v>5.6</v>
      </c>
      <c r="R159" s="32">
        <v>26</v>
      </c>
      <c r="S159" s="32">
        <v>0.44</v>
      </c>
    </row>
    <row r="160" spans="1:19" s="71" customFormat="1" ht="12.75">
      <c r="A160" s="37" t="s">
        <v>32</v>
      </c>
      <c r="B160" s="37"/>
      <c r="C160" s="37"/>
      <c r="D160" s="37"/>
      <c r="E160" s="38"/>
      <c r="F160" s="39"/>
      <c r="G160" s="40" t="s">
        <v>23</v>
      </c>
      <c r="H160" s="41">
        <f>H156+H157+H158+H159</f>
        <v>25.380000000000003</v>
      </c>
      <c r="I160" s="41">
        <f t="shared" ref="I160:S160" si="23">SUM(I156:I159)</f>
        <v>15.030000000000001</v>
      </c>
      <c r="J160" s="41">
        <f t="shared" si="23"/>
        <v>57.83</v>
      </c>
      <c r="K160" s="42">
        <f t="shared" si="23"/>
        <v>480</v>
      </c>
      <c r="L160" s="43">
        <f t="shared" si="23"/>
        <v>0.13999999999999999</v>
      </c>
      <c r="M160" s="43">
        <f t="shared" si="23"/>
        <v>0.23</v>
      </c>
      <c r="N160" s="43">
        <f t="shared" si="23"/>
        <v>2.09</v>
      </c>
      <c r="O160" s="43">
        <f t="shared" si="23"/>
        <v>1.26</v>
      </c>
      <c r="P160" s="43">
        <f t="shared" si="23"/>
        <v>341.33000000000004</v>
      </c>
      <c r="Q160" s="43">
        <f t="shared" si="23"/>
        <v>34.92</v>
      </c>
      <c r="R160" s="43">
        <f t="shared" si="23"/>
        <v>283.27999999999997</v>
      </c>
      <c r="S160" s="43">
        <f t="shared" si="23"/>
        <v>3.5399999999999996</v>
      </c>
    </row>
    <row r="161" spans="1:19" s="71" customFormat="1" ht="12.75">
      <c r="A161" s="44" t="s">
        <v>33</v>
      </c>
      <c r="B161" s="44"/>
      <c r="C161" s="44"/>
      <c r="D161" s="44"/>
      <c r="E161" s="17"/>
      <c r="F161" s="18"/>
      <c r="G161" s="26"/>
      <c r="H161" s="45"/>
      <c r="I161" s="45"/>
      <c r="J161" s="45"/>
      <c r="K161" s="46"/>
      <c r="L161" s="47"/>
      <c r="M161" s="47"/>
      <c r="N161" s="47"/>
      <c r="O161" s="47"/>
      <c r="P161" s="47"/>
      <c r="Q161" s="47"/>
      <c r="R161" s="47"/>
      <c r="S161" s="47"/>
    </row>
    <row r="162" spans="1:19" s="9" customFormat="1" ht="12.75">
      <c r="A162" s="28" t="s">
        <v>34</v>
      </c>
      <c r="B162" s="28"/>
      <c r="C162" s="28"/>
      <c r="D162" s="28"/>
      <c r="E162" s="34"/>
      <c r="F162" s="35" t="s">
        <v>35</v>
      </c>
      <c r="G162" s="31">
        <v>60</v>
      </c>
      <c r="H162" s="32">
        <v>0.47</v>
      </c>
      <c r="I162" s="32">
        <v>0.61</v>
      </c>
      <c r="J162" s="32">
        <v>0.86</v>
      </c>
      <c r="K162" s="33">
        <v>63</v>
      </c>
      <c r="L162" s="32">
        <v>0.03</v>
      </c>
      <c r="M162" s="32">
        <v>0.12</v>
      </c>
      <c r="N162" s="32">
        <v>5.5</v>
      </c>
      <c r="O162" s="32">
        <v>2.7</v>
      </c>
      <c r="P162" s="32">
        <v>13.04</v>
      </c>
      <c r="Q162" s="32">
        <v>7.64</v>
      </c>
      <c r="R162" s="32">
        <v>23.9</v>
      </c>
      <c r="S162" s="32">
        <v>0.34</v>
      </c>
    </row>
    <row r="163" spans="1:19" s="9" customFormat="1" ht="12.75">
      <c r="A163" s="28" t="s">
        <v>36</v>
      </c>
      <c r="B163" s="28"/>
      <c r="C163" s="28"/>
      <c r="D163" s="28"/>
      <c r="E163" s="34"/>
      <c r="F163" s="35" t="s">
        <v>37</v>
      </c>
      <c r="G163" s="31">
        <v>200</v>
      </c>
      <c r="H163" s="31">
        <v>4.71</v>
      </c>
      <c r="I163" s="31">
        <v>3.73</v>
      </c>
      <c r="J163" s="31">
        <v>15.96</v>
      </c>
      <c r="K163" s="35">
        <v>118</v>
      </c>
      <c r="L163" s="31">
        <v>0.05</v>
      </c>
      <c r="M163" s="31">
        <v>0.19</v>
      </c>
      <c r="N163" s="31">
        <v>9.1999999999999993</v>
      </c>
      <c r="O163" s="31">
        <v>0.21</v>
      </c>
      <c r="P163" s="31">
        <v>30.72</v>
      </c>
      <c r="Q163" s="31">
        <v>27.9</v>
      </c>
      <c r="R163" s="31">
        <v>70.66</v>
      </c>
      <c r="S163" s="31">
        <v>1.67</v>
      </c>
    </row>
    <row r="164" spans="1:19" s="9" customFormat="1" ht="12.75">
      <c r="A164" s="28" t="s">
        <v>38</v>
      </c>
      <c r="B164" s="28"/>
      <c r="C164" s="28"/>
      <c r="D164" s="28"/>
      <c r="E164" s="34"/>
      <c r="F164" s="35" t="s">
        <v>39</v>
      </c>
      <c r="G164" s="31" t="s">
        <v>40</v>
      </c>
      <c r="H164" s="31">
        <v>10.85</v>
      </c>
      <c r="I164" s="31">
        <v>8.82</v>
      </c>
      <c r="J164" s="31">
        <v>2.0299999999999998</v>
      </c>
      <c r="K164" s="35">
        <v>131</v>
      </c>
      <c r="L164" s="31">
        <v>7.0000000000000007E-2</v>
      </c>
      <c r="M164" s="31">
        <v>0.06</v>
      </c>
      <c r="N164" s="31">
        <v>0.47</v>
      </c>
      <c r="O164" s="31">
        <v>2.21</v>
      </c>
      <c r="P164" s="31">
        <v>16.68</v>
      </c>
      <c r="Q164" s="31">
        <v>14.11</v>
      </c>
      <c r="R164" s="31">
        <v>115.83</v>
      </c>
      <c r="S164" s="31">
        <v>0.93</v>
      </c>
    </row>
    <row r="165" spans="1:19" s="71" customFormat="1" ht="12.75">
      <c r="A165" s="28" t="s">
        <v>41</v>
      </c>
      <c r="B165" s="28"/>
      <c r="C165" s="28"/>
      <c r="D165" s="28"/>
      <c r="E165" s="48"/>
      <c r="F165" s="49" t="s">
        <v>42</v>
      </c>
      <c r="G165" s="50">
        <v>150</v>
      </c>
      <c r="H165" s="50">
        <v>5.32</v>
      </c>
      <c r="I165" s="50">
        <v>4.8899999999999997</v>
      </c>
      <c r="J165" s="50">
        <v>35.520000000000003</v>
      </c>
      <c r="K165" s="49">
        <v>211</v>
      </c>
      <c r="L165" s="31">
        <v>0.05</v>
      </c>
      <c r="M165" s="31">
        <v>0.09</v>
      </c>
      <c r="N165" s="31">
        <v>0</v>
      </c>
      <c r="O165" s="31">
        <v>0.76</v>
      </c>
      <c r="P165" s="31">
        <v>10.3</v>
      </c>
      <c r="Q165" s="31">
        <v>8.16</v>
      </c>
      <c r="R165" s="31">
        <v>45.28</v>
      </c>
      <c r="S165" s="31">
        <v>0.82</v>
      </c>
    </row>
    <row r="166" spans="1:19" s="71" customFormat="1" ht="12.75">
      <c r="A166" s="28" t="s">
        <v>66</v>
      </c>
      <c r="B166" s="28"/>
      <c r="C166" s="28"/>
      <c r="D166" s="28"/>
      <c r="E166" s="34"/>
      <c r="F166" s="35" t="s">
        <v>67</v>
      </c>
      <c r="G166" s="31">
        <v>200</v>
      </c>
      <c r="H166" s="31">
        <v>0.34</v>
      </c>
      <c r="I166" s="31">
        <v>0.02</v>
      </c>
      <c r="J166" s="31">
        <v>24.53</v>
      </c>
      <c r="K166" s="35">
        <v>95</v>
      </c>
      <c r="L166" s="31">
        <v>0</v>
      </c>
      <c r="M166" s="31">
        <v>0</v>
      </c>
      <c r="N166" s="31">
        <v>1.04</v>
      </c>
      <c r="O166" s="31">
        <v>0.05</v>
      </c>
      <c r="P166" s="31">
        <v>6.13</v>
      </c>
      <c r="Q166" s="31">
        <v>3.98</v>
      </c>
      <c r="R166" s="31">
        <v>7.21</v>
      </c>
      <c r="S166" s="31">
        <v>0.57999999999999996</v>
      </c>
    </row>
    <row r="167" spans="1:19" s="71" customFormat="1" ht="12.75">
      <c r="A167" s="36" t="s">
        <v>45</v>
      </c>
      <c r="B167" s="36"/>
      <c r="C167" s="36"/>
      <c r="D167" s="36"/>
      <c r="E167" s="34"/>
      <c r="F167" s="35"/>
      <c r="G167" s="31">
        <v>60</v>
      </c>
      <c r="H167" s="31">
        <v>2.82</v>
      </c>
      <c r="I167" s="31">
        <v>0.6</v>
      </c>
      <c r="J167" s="31">
        <v>0.6</v>
      </c>
      <c r="K167" s="35">
        <v>126</v>
      </c>
      <c r="L167" s="31">
        <v>0</v>
      </c>
      <c r="M167" s="31">
        <v>0.04</v>
      </c>
      <c r="N167" s="31">
        <v>0</v>
      </c>
      <c r="O167" s="31">
        <v>0.78</v>
      </c>
      <c r="P167" s="31">
        <v>14.4</v>
      </c>
      <c r="Q167" s="31">
        <v>11.4</v>
      </c>
      <c r="R167" s="31">
        <v>52.2</v>
      </c>
      <c r="S167" s="31">
        <v>2.2400000000000002</v>
      </c>
    </row>
    <row r="168" spans="1:19" s="71" customFormat="1" ht="12.75">
      <c r="A168" s="36"/>
      <c r="B168" s="36"/>
      <c r="C168" s="36"/>
      <c r="D168" s="36"/>
      <c r="E168" s="34"/>
      <c r="F168" s="35"/>
      <c r="G168" s="31"/>
      <c r="H168" s="32"/>
      <c r="I168" s="32"/>
      <c r="J168" s="32"/>
      <c r="K168" s="33"/>
      <c r="L168" s="32"/>
      <c r="M168" s="32"/>
      <c r="N168" s="32"/>
      <c r="O168" s="32"/>
      <c r="P168" s="32"/>
      <c r="Q168" s="32"/>
      <c r="R168" s="32"/>
      <c r="S168" s="32"/>
    </row>
    <row r="169" spans="1:19" s="71" customFormat="1" ht="12.75">
      <c r="A169" s="55" t="s">
        <v>32</v>
      </c>
      <c r="B169" s="55"/>
      <c r="C169" s="55"/>
      <c r="D169" s="55"/>
      <c r="E169" s="132"/>
      <c r="F169" s="85"/>
      <c r="G169" s="86"/>
      <c r="H169" s="87">
        <f>H162+H163+H164+H165+H166+H167+H168</f>
        <v>24.51</v>
      </c>
      <c r="I169" s="87">
        <f>I162+I163+I164+I165+I166+I167+I168</f>
        <v>18.670000000000002</v>
      </c>
      <c r="J169" s="87">
        <f>J162+J163+J164+J165+J166+J167+J168</f>
        <v>79.5</v>
      </c>
      <c r="K169" s="87">
        <f>K162+K163+K164+K165+K166+K167+K168</f>
        <v>744</v>
      </c>
      <c r="L169" s="87">
        <f>SUM(L162:L168)</f>
        <v>0.2</v>
      </c>
      <c r="M169" s="87">
        <f t="shared" ref="M169:S169" si="24">M162+M163+M164+M165+M166+M167</f>
        <v>0.49999999999999994</v>
      </c>
      <c r="N169" s="87">
        <f t="shared" si="24"/>
        <v>16.21</v>
      </c>
      <c r="O169" s="87">
        <f t="shared" si="24"/>
        <v>6.71</v>
      </c>
      <c r="P169" s="87">
        <f t="shared" si="24"/>
        <v>91.27</v>
      </c>
      <c r="Q169" s="87">
        <f t="shared" si="24"/>
        <v>73.19</v>
      </c>
      <c r="R169" s="87">
        <f t="shared" si="24"/>
        <v>315.08</v>
      </c>
      <c r="S169" s="87">
        <f t="shared" si="24"/>
        <v>6.58</v>
      </c>
    </row>
    <row r="170" spans="1:19" s="71" customFormat="1" ht="12.75">
      <c r="A170" s="23" t="s">
        <v>46</v>
      </c>
      <c r="B170" s="23"/>
      <c r="C170" s="23"/>
      <c r="D170" s="23"/>
      <c r="E170" s="34"/>
      <c r="F170" s="35"/>
      <c r="G170" s="31"/>
      <c r="H170" s="32"/>
      <c r="I170" s="32"/>
      <c r="J170" s="32"/>
      <c r="K170" s="33"/>
      <c r="L170" s="32"/>
      <c r="M170" s="32"/>
      <c r="N170" s="32"/>
      <c r="O170" s="32"/>
      <c r="P170" s="32"/>
      <c r="Q170" s="32"/>
      <c r="R170" s="32"/>
      <c r="S170" s="32"/>
    </row>
    <row r="171" spans="1:19" s="71" customFormat="1" ht="12.75">
      <c r="A171" s="28" t="s">
        <v>47</v>
      </c>
      <c r="B171" s="28"/>
      <c r="C171" s="28"/>
      <c r="D171" s="28"/>
      <c r="E171" s="34"/>
      <c r="F171" s="35" t="s">
        <v>48</v>
      </c>
      <c r="G171" s="31">
        <v>75</v>
      </c>
      <c r="H171" s="31">
        <v>4.62</v>
      </c>
      <c r="I171" s="31">
        <v>2.38</v>
      </c>
      <c r="J171" s="31">
        <v>28.08</v>
      </c>
      <c r="K171" s="35">
        <v>235</v>
      </c>
      <c r="L171" s="31">
        <v>0.09</v>
      </c>
      <c r="M171" s="31">
        <v>0.01</v>
      </c>
      <c r="N171" s="31">
        <v>0.05</v>
      </c>
      <c r="O171" s="31">
        <v>0.15</v>
      </c>
      <c r="P171" s="31">
        <v>15.11</v>
      </c>
      <c r="Q171" s="31">
        <v>10.039999999999999</v>
      </c>
      <c r="R171" s="31">
        <v>49.14</v>
      </c>
      <c r="S171" s="31">
        <v>0.92</v>
      </c>
    </row>
    <row r="172" spans="1:19" s="71" customFormat="1" ht="12.75">
      <c r="A172" s="28" t="s">
        <v>49</v>
      </c>
      <c r="B172" s="28"/>
      <c r="C172" s="28"/>
      <c r="D172" s="28"/>
      <c r="E172" s="34"/>
      <c r="F172" s="35"/>
      <c r="G172" s="31">
        <v>200</v>
      </c>
      <c r="H172" s="31">
        <v>1.4</v>
      </c>
      <c r="I172" s="31">
        <v>0.2</v>
      </c>
      <c r="J172" s="31">
        <v>26.4</v>
      </c>
      <c r="K172" s="35">
        <v>120</v>
      </c>
      <c r="L172" s="31">
        <v>0</v>
      </c>
      <c r="M172" s="31">
        <v>0.12</v>
      </c>
      <c r="N172" s="31">
        <v>80</v>
      </c>
      <c r="O172" s="31">
        <v>0.4</v>
      </c>
      <c r="P172" s="31">
        <v>36</v>
      </c>
      <c r="Q172" s="31">
        <v>22</v>
      </c>
      <c r="R172" s="31">
        <v>26</v>
      </c>
      <c r="S172" s="31">
        <v>0.6</v>
      </c>
    </row>
    <row r="173" spans="1:19" s="71" customFormat="1" ht="12.75">
      <c r="A173" s="28"/>
      <c r="B173" s="28"/>
      <c r="C173" s="28"/>
      <c r="D173" s="28"/>
      <c r="E173" s="34"/>
      <c r="F173" s="35"/>
      <c r="G173" s="31"/>
      <c r="H173" s="32"/>
      <c r="I173" s="32"/>
      <c r="J173" s="32"/>
      <c r="K173" s="33"/>
      <c r="L173" s="32"/>
      <c r="M173" s="32"/>
      <c r="N173" s="32"/>
      <c r="O173" s="32"/>
      <c r="P173" s="32"/>
      <c r="Q173" s="32"/>
      <c r="R173" s="32"/>
      <c r="S173" s="32"/>
    </row>
    <row r="174" spans="1:19" s="71" customFormat="1" ht="12.75">
      <c r="A174" s="55" t="s">
        <v>32</v>
      </c>
      <c r="B174" s="55"/>
      <c r="C174" s="55"/>
      <c r="D174" s="55"/>
      <c r="E174" s="88"/>
      <c r="F174" s="73"/>
      <c r="G174" s="57"/>
      <c r="H174" s="43">
        <f t="shared" ref="H174:S174" si="25">SUM(H171:H173)</f>
        <v>6.02</v>
      </c>
      <c r="I174" s="43">
        <f t="shared" si="25"/>
        <v>2.58</v>
      </c>
      <c r="J174" s="43">
        <f t="shared" si="25"/>
        <v>54.48</v>
      </c>
      <c r="K174" s="74">
        <f t="shared" si="25"/>
        <v>355</v>
      </c>
      <c r="L174" s="43">
        <f t="shared" si="25"/>
        <v>0.09</v>
      </c>
      <c r="M174" s="43">
        <f t="shared" si="25"/>
        <v>0.13</v>
      </c>
      <c r="N174" s="43">
        <f t="shared" si="25"/>
        <v>80.05</v>
      </c>
      <c r="O174" s="43">
        <f t="shared" si="25"/>
        <v>0.55000000000000004</v>
      </c>
      <c r="P174" s="43">
        <f t="shared" si="25"/>
        <v>51.11</v>
      </c>
      <c r="Q174" s="43">
        <f t="shared" si="25"/>
        <v>32.04</v>
      </c>
      <c r="R174" s="43">
        <f t="shared" si="25"/>
        <v>75.14</v>
      </c>
      <c r="S174" s="43">
        <f t="shared" si="25"/>
        <v>1.52</v>
      </c>
    </row>
    <row r="175" spans="1:19" s="93" customFormat="1" ht="12.75">
      <c r="A175" s="75" t="s">
        <v>50</v>
      </c>
      <c r="B175" s="75"/>
      <c r="C175" s="75"/>
      <c r="D175" s="75"/>
      <c r="E175" s="76"/>
      <c r="F175" s="77"/>
      <c r="G175" s="78"/>
      <c r="H175" s="79">
        <f t="shared" ref="H175:S175" si="26">H160+H169+H174</f>
        <v>55.91</v>
      </c>
      <c r="I175" s="79">
        <f t="shared" si="26"/>
        <v>36.28</v>
      </c>
      <c r="J175" s="79">
        <f t="shared" si="26"/>
        <v>191.80999999999997</v>
      </c>
      <c r="K175" s="79">
        <f t="shared" si="26"/>
        <v>1579</v>
      </c>
      <c r="L175" s="79">
        <f t="shared" si="26"/>
        <v>0.42999999999999994</v>
      </c>
      <c r="M175" s="79">
        <f t="shared" si="26"/>
        <v>0.86</v>
      </c>
      <c r="N175" s="79">
        <f t="shared" si="26"/>
        <v>98.35</v>
      </c>
      <c r="O175" s="79">
        <f t="shared" si="26"/>
        <v>8.52</v>
      </c>
      <c r="P175" s="79">
        <f t="shared" si="26"/>
        <v>483.71000000000004</v>
      </c>
      <c r="Q175" s="79">
        <f t="shared" si="26"/>
        <v>140.15</v>
      </c>
      <c r="R175" s="79">
        <f t="shared" si="26"/>
        <v>673.49999999999989</v>
      </c>
      <c r="S175" s="79">
        <f t="shared" si="26"/>
        <v>11.639999999999999</v>
      </c>
    </row>
    <row r="176" spans="1:19" s="71" customFormat="1" ht="12.75">
      <c r="A176" s="121"/>
      <c r="B176" s="121"/>
      <c r="C176" s="121"/>
      <c r="D176" s="121"/>
      <c r="E176" s="122"/>
      <c r="F176" s="123"/>
      <c r="G176" s="123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</row>
    <row r="177" spans="1:19" s="66" customFormat="1" ht="12.75">
      <c r="A177" s="62" t="s">
        <v>4</v>
      </c>
      <c r="B177" s="62"/>
      <c r="C177" s="62"/>
      <c r="D177" s="62"/>
      <c r="E177" s="63"/>
      <c r="F177" s="64" t="s">
        <v>5</v>
      </c>
      <c r="G177" s="64" t="s">
        <v>6</v>
      </c>
      <c r="H177" s="65" t="s">
        <v>7</v>
      </c>
      <c r="I177" s="65"/>
      <c r="J177" s="65"/>
      <c r="K177" s="65"/>
      <c r="L177" s="65" t="s">
        <v>8</v>
      </c>
      <c r="M177" s="65"/>
      <c r="N177" s="65"/>
      <c r="O177" s="65"/>
      <c r="P177" s="65"/>
      <c r="Q177" s="65"/>
      <c r="R177" s="65"/>
      <c r="S177" s="65"/>
    </row>
    <row r="178" spans="1:19" s="71" customFormat="1" ht="12.75">
      <c r="A178" s="62"/>
      <c r="B178" s="62"/>
      <c r="C178" s="62"/>
      <c r="D178" s="62"/>
      <c r="E178" s="67"/>
      <c r="F178" s="64"/>
      <c r="G178" s="64"/>
      <c r="H178" s="68" t="s">
        <v>9</v>
      </c>
      <c r="I178" s="68" t="s">
        <v>10</v>
      </c>
      <c r="J178" s="68" t="s">
        <v>11</v>
      </c>
      <c r="K178" s="69" t="s">
        <v>12</v>
      </c>
      <c r="L178" s="70" t="s">
        <v>13</v>
      </c>
      <c r="M178" s="70" t="s">
        <v>14</v>
      </c>
      <c r="N178" s="70" t="s">
        <v>15</v>
      </c>
      <c r="O178" s="70" t="s">
        <v>16</v>
      </c>
      <c r="P178" s="70" t="s">
        <v>17</v>
      </c>
      <c r="Q178" s="70" t="s">
        <v>18</v>
      </c>
      <c r="R178" s="70" t="s">
        <v>19</v>
      </c>
      <c r="S178" s="70" t="s">
        <v>20</v>
      </c>
    </row>
    <row r="179" spans="1:19" s="71" customFormat="1" ht="12.75">
      <c r="A179" s="81" t="s">
        <v>135</v>
      </c>
      <c r="B179" s="81"/>
      <c r="C179" s="81"/>
      <c r="D179" s="81"/>
      <c r="E179" s="72"/>
      <c r="F179" s="82"/>
      <c r="G179" s="22"/>
      <c r="H179" s="47"/>
      <c r="I179" s="47"/>
      <c r="J179" s="47"/>
      <c r="K179" s="83"/>
      <c r="L179" s="47"/>
      <c r="M179" s="47"/>
      <c r="N179" s="47"/>
      <c r="O179" s="47"/>
      <c r="P179" s="47"/>
      <c r="Q179" s="47"/>
      <c r="R179" s="47"/>
      <c r="S179" s="47"/>
    </row>
    <row r="180" spans="1:19" s="71" customFormat="1" ht="12.75">
      <c r="A180" s="23" t="s">
        <v>22</v>
      </c>
      <c r="B180" s="23"/>
      <c r="C180" s="23"/>
      <c r="D180" s="23"/>
      <c r="E180" s="24"/>
      <c r="F180" s="25"/>
      <c r="G180" s="26" t="s">
        <v>23</v>
      </c>
      <c r="H180" s="45" t="s">
        <v>23</v>
      </c>
      <c r="I180" s="45"/>
      <c r="J180" s="45" t="s">
        <v>23</v>
      </c>
      <c r="K180" s="46" t="s">
        <v>23</v>
      </c>
      <c r="L180" s="84"/>
      <c r="M180" s="84"/>
      <c r="N180" s="84"/>
      <c r="O180" s="84"/>
      <c r="P180" s="84"/>
      <c r="Q180" s="84"/>
      <c r="R180" s="84"/>
      <c r="S180" s="84"/>
    </row>
    <row r="181" spans="1:19" s="71" customFormat="1" ht="12.75">
      <c r="A181" s="28" t="s">
        <v>136</v>
      </c>
      <c r="B181" s="28"/>
      <c r="C181" s="28"/>
      <c r="D181" s="28"/>
      <c r="E181" s="29"/>
      <c r="F181" s="30" t="s">
        <v>137</v>
      </c>
      <c r="G181" s="31">
        <v>40</v>
      </c>
      <c r="H181" s="32">
        <v>1.2</v>
      </c>
      <c r="I181" s="32">
        <v>4.3</v>
      </c>
      <c r="J181" s="32">
        <v>22</v>
      </c>
      <c r="K181" s="33">
        <v>132</v>
      </c>
      <c r="L181" s="32">
        <v>0.03</v>
      </c>
      <c r="M181" s="32">
        <v>0.02</v>
      </c>
      <c r="N181" s="32">
        <v>8</v>
      </c>
      <c r="O181" s="32">
        <v>0.4</v>
      </c>
      <c r="P181" s="32">
        <v>8</v>
      </c>
      <c r="Q181" s="32">
        <v>5</v>
      </c>
      <c r="R181" s="32">
        <v>14</v>
      </c>
      <c r="S181" s="32">
        <v>0.3</v>
      </c>
    </row>
    <row r="182" spans="1:19" s="71" customFormat="1" ht="12.75">
      <c r="A182" s="28" t="s">
        <v>53</v>
      </c>
      <c r="B182" s="28"/>
      <c r="C182" s="28"/>
      <c r="D182" s="28"/>
      <c r="E182" s="34"/>
      <c r="F182" s="35" t="s">
        <v>27</v>
      </c>
      <c r="G182" s="31" t="s">
        <v>28</v>
      </c>
      <c r="H182" s="32">
        <v>17.63</v>
      </c>
      <c r="I182" s="32">
        <v>12.96</v>
      </c>
      <c r="J182" s="32">
        <v>23.61</v>
      </c>
      <c r="K182" s="33">
        <v>267</v>
      </c>
      <c r="L182" s="32">
        <v>0.09</v>
      </c>
      <c r="M182" s="32">
        <v>0.23</v>
      </c>
      <c r="N182" s="32">
        <v>1.18</v>
      </c>
      <c r="O182" s="32">
        <v>0.14000000000000001</v>
      </c>
      <c r="P182" s="32">
        <v>165.01</v>
      </c>
      <c r="Q182" s="32">
        <v>50.27</v>
      </c>
      <c r="R182" s="32">
        <v>148.1</v>
      </c>
      <c r="S182" s="32">
        <v>1.32</v>
      </c>
    </row>
    <row r="183" spans="1:19" s="71" customFormat="1" ht="12.75">
      <c r="A183" s="28" t="s">
        <v>29</v>
      </c>
      <c r="B183" s="28"/>
      <c r="C183" s="28"/>
      <c r="D183" s="28"/>
      <c r="E183" s="34"/>
      <c r="F183" s="35" t="s">
        <v>30</v>
      </c>
      <c r="G183" s="31">
        <v>200</v>
      </c>
      <c r="H183" s="32">
        <v>0.26</v>
      </c>
      <c r="I183" s="32">
        <v>0.06</v>
      </c>
      <c r="J183" s="32">
        <v>15.22</v>
      </c>
      <c r="K183" s="33">
        <v>59</v>
      </c>
      <c r="L183" s="32">
        <v>0</v>
      </c>
      <c r="M183" s="32">
        <v>0</v>
      </c>
      <c r="N183" s="32">
        <v>2.9</v>
      </c>
      <c r="O183" s="32">
        <v>0</v>
      </c>
      <c r="P183" s="32">
        <v>8.0500000000000007</v>
      </c>
      <c r="Q183" s="32">
        <v>5.24</v>
      </c>
      <c r="R183" s="32">
        <v>9.7799999999999994</v>
      </c>
      <c r="S183" s="32">
        <v>0.91</v>
      </c>
    </row>
    <row r="184" spans="1:19" s="71" customFormat="1" ht="12.75">
      <c r="A184" s="36" t="s">
        <v>31</v>
      </c>
      <c r="B184" s="36"/>
      <c r="C184" s="36"/>
      <c r="D184" s="36"/>
      <c r="E184" s="34"/>
      <c r="F184" s="35"/>
      <c r="G184" s="31">
        <v>40</v>
      </c>
      <c r="H184" s="32">
        <v>3.04</v>
      </c>
      <c r="I184" s="32">
        <v>0.34</v>
      </c>
      <c r="J184" s="32">
        <v>19.440000000000001</v>
      </c>
      <c r="K184" s="33">
        <v>96</v>
      </c>
      <c r="L184" s="32">
        <v>0</v>
      </c>
      <c r="M184" s="32">
        <v>0.04</v>
      </c>
      <c r="N184" s="32">
        <v>0</v>
      </c>
      <c r="O184" s="32">
        <v>0.44</v>
      </c>
      <c r="P184" s="32">
        <v>8</v>
      </c>
      <c r="Q184" s="32">
        <v>5.6</v>
      </c>
      <c r="R184" s="32">
        <v>26</v>
      </c>
      <c r="S184" s="32">
        <v>0.44</v>
      </c>
    </row>
    <row r="185" spans="1:19" s="71" customFormat="1" ht="12.75">
      <c r="A185" s="103" t="s">
        <v>32</v>
      </c>
      <c r="B185" s="103"/>
      <c r="C185" s="103"/>
      <c r="D185" s="103"/>
      <c r="E185" s="38"/>
      <c r="F185" s="39"/>
      <c r="G185" s="40" t="s">
        <v>23</v>
      </c>
      <c r="H185" s="41">
        <f>H181+H182+H183+H184</f>
        <v>22.13</v>
      </c>
      <c r="I185" s="41">
        <f>I181+I182+I183+I184</f>
        <v>17.66</v>
      </c>
      <c r="J185" s="41">
        <f t="shared" ref="J185:S185" si="27">SUM(J181:J184)</f>
        <v>80.27</v>
      </c>
      <c r="K185" s="42">
        <f t="shared" si="27"/>
        <v>554</v>
      </c>
      <c r="L185" s="43">
        <f t="shared" si="27"/>
        <v>0.12</v>
      </c>
      <c r="M185" s="43">
        <f t="shared" si="27"/>
        <v>0.28999999999999998</v>
      </c>
      <c r="N185" s="43">
        <f t="shared" si="27"/>
        <v>12.08</v>
      </c>
      <c r="O185" s="43">
        <f t="shared" si="27"/>
        <v>0.98</v>
      </c>
      <c r="P185" s="43">
        <f t="shared" si="27"/>
        <v>189.06</v>
      </c>
      <c r="Q185" s="43">
        <f t="shared" si="27"/>
        <v>66.11</v>
      </c>
      <c r="R185" s="43">
        <f t="shared" si="27"/>
        <v>197.88</v>
      </c>
      <c r="S185" s="43">
        <f t="shared" si="27"/>
        <v>2.97</v>
      </c>
    </row>
    <row r="186" spans="1:19" s="71" customFormat="1" ht="12.75">
      <c r="A186" s="44" t="s">
        <v>33</v>
      </c>
      <c r="B186" s="44"/>
      <c r="C186" s="44"/>
      <c r="D186" s="44"/>
      <c r="E186" s="17"/>
      <c r="F186" s="18"/>
      <c r="G186" s="26"/>
      <c r="H186" s="45"/>
      <c r="I186" s="45"/>
      <c r="J186" s="45"/>
      <c r="K186" s="46"/>
      <c r="L186" s="47"/>
      <c r="M186" s="47"/>
      <c r="N186" s="47"/>
      <c r="O186" s="47"/>
      <c r="P186" s="47"/>
      <c r="Q186" s="47"/>
      <c r="R186" s="47"/>
      <c r="S186" s="47"/>
    </row>
    <row r="187" spans="1:19" s="71" customFormat="1" ht="12.75">
      <c r="A187" s="110" t="s">
        <v>97</v>
      </c>
      <c r="B187" s="110"/>
      <c r="C187" s="110"/>
      <c r="D187" s="110"/>
      <c r="E187" s="34"/>
      <c r="F187" s="34"/>
      <c r="G187" s="31">
        <v>60</v>
      </c>
      <c r="H187" s="31">
        <v>0.48</v>
      </c>
      <c r="I187" s="31">
        <v>0.12</v>
      </c>
      <c r="J187" s="31">
        <v>3.12</v>
      </c>
      <c r="K187" s="35">
        <v>12</v>
      </c>
      <c r="L187" s="31">
        <v>0.03</v>
      </c>
      <c r="M187" s="31">
        <v>12.6</v>
      </c>
      <c r="N187" s="31">
        <v>0.15</v>
      </c>
      <c r="O187" s="31">
        <v>0.19500000000000001</v>
      </c>
      <c r="P187" s="31">
        <v>7.5</v>
      </c>
      <c r="Q187" s="31">
        <v>13.5</v>
      </c>
      <c r="R187" s="31">
        <v>10.5</v>
      </c>
      <c r="S187" s="31">
        <v>0.45</v>
      </c>
    </row>
    <row r="188" spans="1:19" s="71" customFormat="1" ht="12.75">
      <c r="A188" s="28" t="s">
        <v>58</v>
      </c>
      <c r="B188" s="28"/>
      <c r="C188" s="28"/>
      <c r="D188" s="28"/>
      <c r="E188" s="34"/>
      <c r="F188" s="35" t="s">
        <v>59</v>
      </c>
      <c r="G188" s="31" t="s">
        <v>60</v>
      </c>
      <c r="H188" s="31">
        <v>1.47</v>
      </c>
      <c r="I188" s="31">
        <v>4.67</v>
      </c>
      <c r="J188" s="31">
        <v>7.31</v>
      </c>
      <c r="K188" s="35">
        <v>89</v>
      </c>
      <c r="L188" s="31">
        <v>0.09</v>
      </c>
      <c r="M188" s="31">
        <v>0.03</v>
      </c>
      <c r="N188" s="31">
        <v>8.81</v>
      </c>
      <c r="O188" s="31">
        <v>0.17</v>
      </c>
      <c r="P188" s="31">
        <v>36.950000000000003</v>
      </c>
      <c r="Q188" s="31">
        <v>19.46</v>
      </c>
      <c r="R188" s="31">
        <v>43.72</v>
      </c>
      <c r="S188" s="31">
        <v>0.95</v>
      </c>
    </row>
    <row r="189" spans="1:19" s="71" customFormat="1" ht="12.75">
      <c r="A189" s="28" t="s">
        <v>138</v>
      </c>
      <c r="B189" s="28"/>
      <c r="C189" s="28"/>
      <c r="D189" s="28"/>
      <c r="E189" s="34"/>
      <c r="F189" s="35" t="s">
        <v>139</v>
      </c>
      <c r="G189" s="31" t="s">
        <v>85</v>
      </c>
      <c r="H189" s="31">
        <v>14.14</v>
      </c>
      <c r="I189" s="31">
        <v>18.68</v>
      </c>
      <c r="J189" s="31">
        <v>5.4</v>
      </c>
      <c r="K189" s="35">
        <v>213</v>
      </c>
      <c r="L189" s="31">
        <v>0.08</v>
      </c>
      <c r="M189" s="31">
        <v>7.0000000000000007E-2</v>
      </c>
      <c r="N189" s="31">
        <v>0.52</v>
      </c>
      <c r="O189" s="31">
        <v>2.0299999999999998</v>
      </c>
      <c r="P189" s="31">
        <v>18.53</v>
      </c>
      <c r="Q189" s="31">
        <v>15.68</v>
      </c>
      <c r="R189" s="31">
        <v>128.74</v>
      </c>
      <c r="S189" s="31">
        <v>1.03</v>
      </c>
    </row>
    <row r="190" spans="1:19" s="71" customFormat="1" ht="12.75">
      <c r="A190" s="28" t="s">
        <v>140</v>
      </c>
      <c r="B190" s="28"/>
      <c r="C190" s="28"/>
      <c r="D190" s="28"/>
      <c r="E190" s="48"/>
      <c r="F190" s="49" t="s">
        <v>141</v>
      </c>
      <c r="G190" s="50">
        <v>150</v>
      </c>
      <c r="H190" s="50">
        <v>3.81</v>
      </c>
      <c r="I190" s="50">
        <v>6.11</v>
      </c>
      <c r="J190" s="50">
        <v>38.61</v>
      </c>
      <c r="K190" s="49">
        <v>228</v>
      </c>
      <c r="L190" s="31">
        <v>7.0000000000000007E-2</v>
      </c>
      <c r="M190" s="31">
        <v>0.04</v>
      </c>
      <c r="N190" s="31">
        <v>0</v>
      </c>
      <c r="O190" s="31">
        <v>0.44</v>
      </c>
      <c r="P190" s="31">
        <v>5.13</v>
      </c>
      <c r="Q190" s="31">
        <v>27.03</v>
      </c>
      <c r="R190" s="31">
        <v>82.28</v>
      </c>
      <c r="S190" s="31">
        <v>0.55000000000000004</v>
      </c>
    </row>
    <row r="191" spans="1:19" s="71" customFormat="1" ht="12.75">
      <c r="A191" s="28" t="s">
        <v>43</v>
      </c>
      <c r="B191" s="28"/>
      <c r="C191" s="28"/>
      <c r="D191" s="28"/>
      <c r="E191" s="34"/>
      <c r="F191" s="35" t="s">
        <v>44</v>
      </c>
      <c r="G191" s="31">
        <v>200</v>
      </c>
      <c r="H191" s="31">
        <v>0.44</v>
      </c>
      <c r="I191" s="31">
        <v>0</v>
      </c>
      <c r="J191" s="31">
        <v>28.88</v>
      </c>
      <c r="K191" s="35">
        <v>116</v>
      </c>
      <c r="L191" s="31">
        <v>0</v>
      </c>
      <c r="M191" s="31">
        <v>0</v>
      </c>
      <c r="N191" s="31">
        <v>0.4</v>
      </c>
      <c r="O191" s="31">
        <v>0</v>
      </c>
      <c r="P191" s="31">
        <v>44.8</v>
      </c>
      <c r="Q191" s="31">
        <v>6</v>
      </c>
      <c r="R191" s="31">
        <v>15.4</v>
      </c>
      <c r="S191" s="31">
        <v>1.26</v>
      </c>
    </row>
    <row r="192" spans="1:19" s="71" customFormat="1" ht="12.75">
      <c r="A192" s="36" t="s">
        <v>45</v>
      </c>
      <c r="B192" s="36"/>
      <c r="C192" s="36"/>
      <c r="D192" s="36"/>
      <c r="E192" s="34"/>
      <c r="F192" s="35"/>
      <c r="G192" s="31">
        <v>60</v>
      </c>
      <c r="H192" s="31">
        <v>2.82</v>
      </c>
      <c r="I192" s="31">
        <v>0.6</v>
      </c>
      <c r="J192" s="31">
        <v>0.6</v>
      </c>
      <c r="K192" s="35">
        <v>126</v>
      </c>
      <c r="L192" s="31">
        <v>0</v>
      </c>
      <c r="M192" s="31">
        <v>0.04</v>
      </c>
      <c r="N192" s="31">
        <v>0</v>
      </c>
      <c r="O192" s="31">
        <v>0.78</v>
      </c>
      <c r="P192" s="31">
        <v>14.4</v>
      </c>
      <c r="Q192" s="31">
        <v>11.4</v>
      </c>
      <c r="R192" s="31">
        <v>52.2</v>
      </c>
      <c r="S192" s="31">
        <v>2.2400000000000002</v>
      </c>
    </row>
    <row r="193" spans="1:19" s="71" customFormat="1" ht="12.75">
      <c r="A193" s="36"/>
      <c r="B193" s="36"/>
      <c r="C193" s="36"/>
      <c r="D193" s="36"/>
      <c r="E193" s="34"/>
      <c r="F193" s="35"/>
      <c r="G193" s="31"/>
      <c r="H193" s="32"/>
      <c r="I193" s="32"/>
      <c r="J193" s="32"/>
      <c r="K193" s="33"/>
      <c r="L193" s="32"/>
      <c r="M193" s="32"/>
      <c r="N193" s="32"/>
      <c r="O193" s="32"/>
      <c r="P193" s="32"/>
      <c r="Q193" s="32"/>
      <c r="R193" s="32"/>
      <c r="S193" s="32"/>
    </row>
    <row r="194" spans="1:19" s="71" customFormat="1" ht="12.75">
      <c r="A194" s="55" t="s">
        <v>32</v>
      </c>
      <c r="B194" s="55"/>
      <c r="C194" s="55"/>
      <c r="D194" s="55"/>
      <c r="E194" s="34"/>
      <c r="F194" s="85"/>
      <c r="G194" s="86"/>
      <c r="H194" s="87">
        <f t="shared" ref="H194:S194" si="28">H187+H188+H189+H190+H191+H192</f>
        <v>23.16</v>
      </c>
      <c r="I194" s="87">
        <f t="shared" si="28"/>
        <v>30.18</v>
      </c>
      <c r="J194" s="87">
        <f t="shared" si="28"/>
        <v>83.919999999999987</v>
      </c>
      <c r="K194" s="87">
        <f t="shared" si="28"/>
        <v>784</v>
      </c>
      <c r="L194" s="87">
        <f t="shared" si="28"/>
        <v>0.27</v>
      </c>
      <c r="M194" s="87">
        <f t="shared" si="28"/>
        <v>12.779999999999998</v>
      </c>
      <c r="N194" s="87">
        <f t="shared" si="28"/>
        <v>9.8800000000000008</v>
      </c>
      <c r="O194" s="87">
        <f t="shared" si="28"/>
        <v>3.6149999999999993</v>
      </c>
      <c r="P194" s="87">
        <f t="shared" si="28"/>
        <v>127.31</v>
      </c>
      <c r="Q194" s="87">
        <f t="shared" si="28"/>
        <v>93.070000000000007</v>
      </c>
      <c r="R194" s="87">
        <f t="shared" si="28"/>
        <v>332.84</v>
      </c>
      <c r="S194" s="87">
        <f t="shared" si="28"/>
        <v>6.4799999999999995</v>
      </c>
    </row>
    <row r="195" spans="1:19" s="71" customFormat="1" ht="12.75">
      <c r="A195" s="23" t="s">
        <v>46</v>
      </c>
      <c r="B195" s="23"/>
      <c r="C195" s="23"/>
      <c r="D195" s="23"/>
      <c r="E195" s="34"/>
      <c r="F195" s="35"/>
      <c r="G195" s="31"/>
      <c r="H195" s="32"/>
      <c r="I195" s="32"/>
      <c r="J195" s="32"/>
      <c r="K195" s="33"/>
      <c r="L195" s="32"/>
      <c r="M195" s="32"/>
      <c r="N195" s="32"/>
      <c r="O195" s="32"/>
      <c r="P195" s="32"/>
      <c r="Q195" s="32"/>
      <c r="R195" s="32"/>
      <c r="S195" s="32"/>
    </row>
    <row r="196" spans="1:19" s="71" customFormat="1" ht="12.75">
      <c r="A196" s="28" t="s">
        <v>89</v>
      </c>
      <c r="B196" s="28"/>
      <c r="C196" s="28"/>
      <c r="D196" s="28"/>
      <c r="E196" s="34"/>
      <c r="F196" s="35" t="s">
        <v>48</v>
      </c>
      <c r="G196" s="31">
        <v>75</v>
      </c>
      <c r="H196" s="31">
        <v>8.4600000000000009</v>
      </c>
      <c r="I196" s="31">
        <v>7.34</v>
      </c>
      <c r="J196" s="31">
        <v>31.9</v>
      </c>
      <c r="K196" s="35">
        <v>229</v>
      </c>
      <c r="L196" s="31">
        <v>0.05</v>
      </c>
      <c r="M196" s="31">
        <v>0.16</v>
      </c>
      <c r="N196" s="31">
        <v>0.13</v>
      </c>
      <c r="O196" s="31">
        <v>0.15</v>
      </c>
      <c r="P196" s="31">
        <v>53.18</v>
      </c>
      <c r="Q196" s="31">
        <v>13.93</v>
      </c>
      <c r="R196" s="31">
        <v>105.74</v>
      </c>
      <c r="S196" s="31">
        <v>0.8</v>
      </c>
    </row>
    <row r="197" spans="1:19" s="71" customFormat="1" ht="12.75">
      <c r="A197" s="28" t="s">
        <v>70</v>
      </c>
      <c r="B197" s="28"/>
      <c r="C197" s="28"/>
      <c r="D197" s="28"/>
      <c r="E197" s="34"/>
      <c r="F197" s="35"/>
      <c r="G197" s="31">
        <v>150</v>
      </c>
      <c r="H197" s="31">
        <v>0.60000000000000009</v>
      </c>
      <c r="I197" s="31">
        <v>0.60000000000000009</v>
      </c>
      <c r="J197" s="31">
        <v>14.7</v>
      </c>
      <c r="K197" s="35">
        <v>68</v>
      </c>
      <c r="L197" s="31">
        <v>0.05</v>
      </c>
      <c r="M197" s="31">
        <v>0.05</v>
      </c>
      <c r="N197" s="31">
        <v>24.75</v>
      </c>
      <c r="O197" s="31">
        <v>0.30000000000000004</v>
      </c>
      <c r="P197" s="31">
        <v>24</v>
      </c>
      <c r="Q197" s="31">
        <v>13.5</v>
      </c>
      <c r="R197" s="31">
        <v>16.5</v>
      </c>
      <c r="S197" s="31">
        <v>3.3</v>
      </c>
    </row>
    <row r="198" spans="1:19" s="71" customFormat="1" ht="12.75">
      <c r="A198" s="28" t="s">
        <v>90</v>
      </c>
      <c r="B198" s="28"/>
      <c r="C198" s="28"/>
      <c r="D198" s="28"/>
      <c r="E198" s="34"/>
      <c r="F198" s="35" t="s">
        <v>91</v>
      </c>
      <c r="G198" s="31">
        <v>200</v>
      </c>
      <c r="H198" s="31">
        <v>0.14000000000000001</v>
      </c>
      <c r="I198" s="31">
        <v>0.02</v>
      </c>
      <c r="J198" s="31">
        <v>24.43</v>
      </c>
      <c r="K198" s="35">
        <v>96</v>
      </c>
      <c r="L198" s="31">
        <v>0</v>
      </c>
      <c r="M198" s="31">
        <v>0.01</v>
      </c>
      <c r="N198" s="31">
        <v>6.4</v>
      </c>
      <c r="O198" s="31">
        <v>0.01</v>
      </c>
      <c r="P198" s="31">
        <v>6.88</v>
      </c>
      <c r="Q198" s="31">
        <v>1.92</v>
      </c>
      <c r="R198" s="31">
        <v>3.52</v>
      </c>
      <c r="S198" s="31">
        <v>0.17</v>
      </c>
    </row>
    <row r="199" spans="1:19" s="71" customFormat="1" ht="12.75">
      <c r="A199" s="55" t="s">
        <v>32</v>
      </c>
      <c r="B199" s="55"/>
      <c r="C199" s="55"/>
      <c r="D199" s="55"/>
      <c r="E199" s="88"/>
      <c r="F199" s="73"/>
      <c r="G199" s="57"/>
      <c r="H199" s="43">
        <f t="shared" ref="H199:S199" si="29">SUM(H196:H198)</f>
        <v>9.2000000000000011</v>
      </c>
      <c r="I199" s="43">
        <f t="shared" si="29"/>
        <v>7.9599999999999991</v>
      </c>
      <c r="J199" s="43">
        <f t="shared" si="29"/>
        <v>71.03</v>
      </c>
      <c r="K199" s="74">
        <f t="shared" si="29"/>
        <v>393</v>
      </c>
      <c r="L199" s="43">
        <f t="shared" si="29"/>
        <v>0.1</v>
      </c>
      <c r="M199" s="43">
        <f t="shared" si="29"/>
        <v>0.22000000000000003</v>
      </c>
      <c r="N199" s="43">
        <f t="shared" si="29"/>
        <v>31.28</v>
      </c>
      <c r="O199" s="43">
        <f t="shared" si="29"/>
        <v>0.46000000000000008</v>
      </c>
      <c r="P199" s="43">
        <f t="shared" si="29"/>
        <v>84.06</v>
      </c>
      <c r="Q199" s="43">
        <f t="shared" si="29"/>
        <v>29.35</v>
      </c>
      <c r="R199" s="43">
        <f t="shared" si="29"/>
        <v>125.75999999999999</v>
      </c>
      <c r="S199" s="43">
        <f t="shared" si="29"/>
        <v>4.2699999999999996</v>
      </c>
    </row>
    <row r="200" spans="1:19" s="71" customFormat="1" ht="12.75">
      <c r="A200" s="75" t="s">
        <v>50</v>
      </c>
      <c r="B200" s="75"/>
      <c r="C200" s="75"/>
      <c r="D200" s="75"/>
      <c r="E200" s="88"/>
      <c r="F200" s="77"/>
      <c r="G200" s="78"/>
      <c r="H200" s="79">
        <f t="shared" ref="H200:S200" si="30">H185+H194+H199</f>
        <v>54.49</v>
      </c>
      <c r="I200" s="79">
        <f t="shared" si="30"/>
        <v>55.800000000000004</v>
      </c>
      <c r="J200" s="79">
        <f t="shared" si="30"/>
        <v>235.22</v>
      </c>
      <c r="K200" s="79">
        <f t="shared" si="30"/>
        <v>1731</v>
      </c>
      <c r="L200" s="79">
        <f t="shared" si="30"/>
        <v>0.49</v>
      </c>
      <c r="M200" s="79">
        <f t="shared" si="30"/>
        <v>13.289999999999997</v>
      </c>
      <c r="N200" s="79">
        <f t="shared" si="30"/>
        <v>53.24</v>
      </c>
      <c r="O200" s="79">
        <f t="shared" si="30"/>
        <v>5.0549999999999988</v>
      </c>
      <c r="P200" s="79">
        <f t="shared" si="30"/>
        <v>400.43</v>
      </c>
      <c r="Q200" s="79">
        <f t="shared" si="30"/>
        <v>188.53</v>
      </c>
      <c r="R200" s="79">
        <f t="shared" si="30"/>
        <v>656.48</v>
      </c>
      <c r="S200" s="79">
        <f t="shared" si="30"/>
        <v>13.719999999999999</v>
      </c>
    </row>
    <row r="201" spans="1:19" s="71" customFormat="1" ht="12.75">
      <c r="A201" s="121"/>
      <c r="B201" s="121"/>
      <c r="C201" s="121"/>
      <c r="D201" s="121"/>
      <c r="E201" s="122"/>
      <c r="F201" s="123"/>
      <c r="G201" s="123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</row>
    <row r="202" spans="1:19" s="66" customFormat="1" ht="12.75">
      <c r="A202" s="62" t="s">
        <v>4</v>
      </c>
      <c r="B202" s="62"/>
      <c r="C202" s="62"/>
      <c r="D202" s="62"/>
      <c r="E202" s="63"/>
      <c r="F202" s="64" t="s">
        <v>5</v>
      </c>
      <c r="G202" s="64" t="s">
        <v>6</v>
      </c>
      <c r="H202" s="65" t="s">
        <v>7</v>
      </c>
      <c r="I202" s="65"/>
      <c r="J202" s="65"/>
      <c r="K202" s="65"/>
      <c r="L202" s="65" t="s">
        <v>8</v>
      </c>
      <c r="M202" s="65"/>
      <c r="N202" s="65"/>
      <c r="O202" s="65"/>
      <c r="P202" s="65"/>
      <c r="Q202" s="65"/>
      <c r="R202" s="65"/>
      <c r="S202" s="65"/>
    </row>
    <row r="203" spans="1:19" s="71" customFormat="1" ht="12.75">
      <c r="A203" s="62"/>
      <c r="B203" s="62"/>
      <c r="C203" s="62"/>
      <c r="D203" s="62"/>
      <c r="E203" s="67"/>
      <c r="F203" s="64"/>
      <c r="G203" s="64"/>
      <c r="H203" s="68" t="s">
        <v>9</v>
      </c>
      <c r="I203" s="68" t="s">
        <v>10</v>
      </c>
      <c r="J203" s="68" t="s">
        <v>11</v>
      </c>
      <c r="K203" s="69" t="s">
        <v>12</v>
      </c>
      <c r="L203" s="70" t="s">
        <v>13</v>
      </c>
      <c r="M203" s="70" t="s">
        <v>14</v>
      </c>
      <c r="N203" s="70" t="s">
        <v>15</v>
      </c>
      <c r="O203" s="70" t="s">
        <v>16</v>
      </c>
      <c r="P203" s="70" t="s">
        <v>17</v>
      </c>
      <c r="Q203" s="70" t="s">
        <v>18</v>
      </c>
      <c r="R203" s="70" t="s">
        <v>19</v>
      </c>
      <c r="S203" s="70" t="s">
        <v>20</v>
      </c>
    </row>
    <row r="204" spans="1:19" s="27" customFormat="1" ht="12.75">
      <c r="A204" s="81" t="s">
        <v>142</v>
      </c>
      <c r="B204" s="81"/>
      <c r="C204" s="81"/>
      <c r="D204" s="81"/>
      <c r="E204" s="133"/>
      <c r="F204" s="22"/>
      <c r="G204" s="22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</row>
    <row r="205" spans="1:19" s="71" customFormat="1" ht="12.75">
      <c r="A205" s="23" t="s">
        <v>22</v>
      </c>
      <c r="B205" s="23"/>
      <c r="C205" s="23"/>
      <c r="D205" s="23"/>
      <c r="E205" s="134"/>
      <c r="F205" s="135"/>
      <c r="G205" s="129" t="s">
        <v>23</v>
      </c>
      <c r="H205" s="130" t="s">
        <v>23</v>
      </c>
      <c r="I205" s="130"/>
      <c r="J205" s="130" t="s">
        <v>23</v>
      </c>
      <c r="K205" s="131" t="s">
        <v>23</v>
      </c>
      <c r="L205" s="136"/>
      <c r="M205" s="136"/>
      <c r="N205" s="136"/>
      <c r="O205" s="136"/>
      <c r="P205" s="136"/>
      <c r="Q205" s="136"/>
      <c r="R205" s="136"/>
      <c r="S205" s="136"/>
    </row>
    <row r="206" spans="1:19" s="71" customFormat="1" ht="12.75">
      <c r="A206" s="28" t="s">
        <v>24</v>
      </c>
      <c r="B206" s="28"/>
      <c r="C206" s="28"/>
      <c r="D206" s="28"/>
      <c r="E206" s="29"/>
      <c r="F206" s="30" t="s">
        <v>25</v>
      </c>
      <c r="G206" s="31">
        <v>10</v>
      </c>
      <c r="H206" s="32">
        <v>0.05</v>
      </c>
      <c r="I206" s="32">
        <v>8.25</v>
      </c>
      <c r="J206" s="32">
        <v>0.08</v>
      </c>
      <c r="K206" s="33">
        <v>75</v>
      </c>
      <c r="L206" s="32">
        <v>0.1</v>
      </c>
      <c r="M206" s="32">
        <v>0</v>
      </c>
      <c r="N206" s="32">
        <v>0</v>
      </c>
      <c r="O206" s="32">
        <v>0</v>
      </c>
      <c r="P206" s="32">
        <v>1.2</v>
      </c>
      <c r="Q206" s="32">
        <v>0.04</v>
      </c>
      <c r="R206" s="32">
        <v>1.9</v>
      </c>
      <c r="S206" s="32">
        <v>0.02</v>
      </c>
    </row>
    <row r="207" spans="1:19" s="71" customFormat="1" ht="12.75">
      <c r="A207" s="28" t="s">
        <v>76</v>
      </c>
      <c r="B207" s="28"/>
      <c r="C207" s="28"/>
      <c r="D207" s="28"/>
      <c r="E207" s="34"/>
      <c r="F207" s="35" t="s">
        <v>27</v>
      </c>
      <c r="G207" s="31" t="s">
        <v>28</v>
      </c>
      <c r="H207" s="31">
        <v>22.08</v>
      </c>
      <c r="I207" s="31">
        <v>15.42</v>
      </c>
      <c r="J207" s="31">
        <v>26.55</v>
      </c>
      <c r="K207" s="35">
        <v>244</v>
      </c>
      <c r="L207" s="31">
        <v>0.08</v>
      </c>
      <c r="M207" s="31">
        <v>7.0000000000000007E-2</v>
      </c>
      <c r="N207" s="31">
        <v>1.18</v>
      </c>
      <c r="O207" s="31">
        <v>0.24</v>
      </c>
      <c r="P207" s="31">
        <v>116.06</v>
      </c>
      <c r="Q207" s="31">
        <v>32.92</v>
      </c>
      <c r="R207" s="31">
        <v>143.25</v>
      </c>
      <c r="S207" s="31">
        <v>0.51</v>
      </c>
    </row>
    <row r="208" spans="1:19" s="71" customFormat="1" ht="12.75">
      <c r="A208" s="28" t="s">
        <v>54</v>
      </c>
      <c r="B208" s="28"/>
      <c r="C208" s="28"/>
      <c r="D208" s="28"/>
      <c r="E208" s="34"/>
      <c r="F208" s="35" t="s">
        <v>55</v>
      </c>
      <c r="G208" s="31">
        <v>200</v>
      </c>
      <c r="H208" s="32">
        <v>0.2</v>
      </c>
      <c r="I208" s="32">
        <v>0.05</v>
      </c>
      <c r="J208" s="32">
        <v>15.01</v>
      </c>
      <c r="K208" s="33">
        <v>57</v>
      </c>
      <c r="L208" s="32">
        <v>0</v>
      </c>
      <c r="M208" s="32">
        <v>0</v>
      </c>
      <c r="N208" s="32">
        <v>0.1</v>
      </c>
      <c r="O208" s="32">
        <v>0</v>
      </c>
      <c r="P208" s="32">
        <v>5.25</v>
      </c>
      <c r="Q208" s="32">
        <v>4.4000000000000004</v>
      </c>
      <c r="R208" s="32">
        <v>8.24</v>
      </c>
      <c r="S208" s="32">
        <v>0.87</v>
      </c>
    </row>
    <row r="209" spans="1:19" s="71" customFormat="1" ht="12.75">
      <c r="A209" s="36" t="s">
        <v>31</v>
      </c>
      <c r="B209" s="36"/>
      <c r="C209" s="36"/>
      <c r="D209" s="36"/>
      <c r="E209" s="34"/>
      <c r="F209" s="35"/>
      <c r="G209" s="31">
        <v>40</v>
      </c>
      <c r="H209" s="32">
        <v>3.04</v>
      </c>
      <c r="I209" s="32">
        <v>0.34</v>
      </c>
      <c r="J209" s="32">
        <v>19.440000000000001</v>
      </c>
      <c r="K209" s="33">
        <v>96</v>
      </c>
      <c r="L209" s="32">
        <v>0</v>
      </c>
      <c r="M209" s="32">
        <v>0.04</v>
      </c>
      <c r="N209" s="32">
        <v>0</v>
      </c>
      <c r="O209" s="32">
        <v>0.44</v>
      </c>
      <c r="P209" s="32">
        <v>8</v>
      </c>
      <c r="Q209" s="32">
        <v>5.6</v>
      </c>
      <c r="R209" s="32">
        <v>26</v>
      </c>
      <c r="S209" s="32">
        <v>0.44</v>
      </c>
    </row>
    <row r="210" spans="1:19" s="71" customFormat="1" ht="12.75">
      <c r="A210" s="103" t="s">
        <v>32</v>
      </c>
      <c r="B210" s="103"/>
      <c r="C210" s="103"/>
      <c r="D210" s="103"/>
      <c r="E210" s="38"/>
      <c r="F210" s="39"/>
      <c r="G210" s="40" t="s">
        <v>23</v>
      </c>
      <c r="H210" s="41">
        <f>H206+H207+H208+H209</f>
        <v>25.369999999999997</v>
      </c>
      <c r="I210" s="41">
        <f t="shared" ref="I210:S210" si="31">SUM(I206:I209)</f>
        <v>24.060000000000002</v>
      </c>
      <c r="J210" s="41">
        <f t="shared" si="31"/>
        <v>61.08</v>
      </c>
      <c r="K210" s="42">
        <f t="shared" si="31"/>
        <v>472</v>
      </c>
      <c r="L210" s="43">
        <f t="shared" si="31"/>
        <v>0.18</v>
      </c>
      <c r="M210" s="43">
        <f t="shared" si="31"/>
        <v>0.11000000000000001</v>
      </c>
      <c r="N210" s="43">
        <f t="shared" si="31"/>
        <v>1.28</v>
      </c>
      <c r="O210" s="43">
        <f t="shared" si="31"/>
        <v>0.67999999999999994</v>
      </c>
      <c r="P210" s="43">
        <f t="shared" si="31"/>
        <v>130.51</v>
      </c>
      <c r="Q210" s="43">
        <f t="shared" si="31"/>
        <v>42.96</v>
      </c>
      <c r="R210" s="43">
        <f t="shared" si="31"/>
        <v>179.39000000000001</v>
      </c>
      <c r="S210" s="43">
        <f t="shared" si="31"/>
        <v>1.8399999999999999</v>
      </c>
    </row>
    <row r="211" spans="1:19" s="71" customFormat="1" ht="12.75">
      <c r="A211" s="44" t="s">
        <v>33</v>
      </c>
      <c r="B211" s="44"/>
      <c r="C211" s="44"/>
      <c r="D211" s="44"/>
      <c r="E211" s="17"/>
      <c r="F211" s="18"/>
      <c r="G211" s="26"/>
      <c r="H211" s="45"/>
      <c r="I211" s="45"/>
      <c r="J211" s="45"/>
      <c r="K211" s="46"/>
      <c r="L211" s="47"/>
      <c r="M211" s="47"/>
      <c r="N211" s="47"/>
      <c r="O211" s="47"/>
      <c r="P211" s="47"/>
      <c r="Q211" s="47"/>
      <c r="R211" s="47"/>
      <c r="S211" s="47"/>
    </row>
    <row r="212" spans="1:19" s="71" customFormat="1" ht="12.75">
      <c r="A212" s="28" t="s">
        <v>79</v>
      </c>
      <c r="B212" s="28"/>
      <c r="C212" s="28"/>
      <c r="D212" s="28"/>
      <c r="E212" s="34"/>
      <c r="F212" s="35" t="s">
        <v>80</v>
      </c>
      <c r="G212" s="31">
        <v>60</v>
      </c>
      <c r="H212" s="31">
        <v>0.96</v>
      </c>
      <c r="I212" s="31">
        <v>3.04</v>
      </c>
      <c r="J212" s="31">
        <v>5</v>
      </c>
      <c r="K212" s="31">
        <v>52</v>
      </c>
      <c r="L212" s="35">
        <v>0</v>
      </c>
      <c r="M212" s="31">
        <v>0.01</v>
      </c>
      <c r="N212" s="31">
        <v>15.18</v>
      </c>
      <c r="O212" s="31">
        <v>1.26</v>
      </c>
      <c r="P212" s="31">
        <v>25.25</v>
      </c>
      <c r="Q212" s="31">
        <v>8.6199999999999992</v>
      </c>
      <c r="R212" s="31">
        <v>18.55</v>
      </c>
      <c r="S212" s="31">
        <v>0.35</v>
      </c>
    </row>
    <row r="213" spans="1:19" s="71" customFormat="1" ht="12.75">
      <c r="A213" s="28" t="s">
        <v>98</v>
      </c>
      <c r="B213" s="28"/>
      <c r="C213" s="28"/>
      <c r="D213" s="28"/>
      <c r="E213" s="34"/>
      <c r="F213" s="35" t="s">
        <v>99</v>
      </c>
      <c r="G213" s="31" t="s">
        <v>60</v>
      </c>
      <c r="H213" s="31">
        <v>1.46</v>
      </c>
      <c r="I213" s="31">
        <v>4.75</v>
      </c>
      <c r="J213" s="31">
        <v>6.22</v>
      </c>
      <c r="K213" s="35">
        <v>79</v>
      </c>
      <c r="L213" s="31">
        <v>0.08</v>
      </c>
      <c r="M213" s="31">
        <v>0.04</v>
      </c>
      <c r="N213" s="31">
        <v>14.64</v>
      </c>
      <c r="O213" s="31">
        <v>0.14000000000000001</v>
      </c>
      <c r="P213" s="31">
        <v>38.49</v>
      </c>
      <c r="Q213" s="31">
        <v>17.29</v>
      </c>
      <c r="R213" s="31">
        <v>41.11</v>
      </c>
      <c r="S213" s="31">
        <v>0.68</v>
      </c>
    </row>
    <row r="214" spans="1:19" s="9" customFormat="1" ht="12.75">
      <c r="A214" s="28" t="s">
        <v>143</v>
      </c>
      <c r="B214" s="28"/>
      <c r="C214" s="28"/>
      <c r="D214" s="28"/>
      <c r="E214" s="34"/>
      <c r="F214" s="35" t="s">
        <v>144</v>
      </c>
      <c r="G214" s="31" t="s">
        <v>85</v>
      </c>
      <c r="H214" s="31">
        <v>9.3000000000000007</v>
      </c>
      <c r="I214" s="31">
        <v>9.1199999999999992</v>
      </c>
      <c r="J214" s="31">
        <v>11.61</v>
      </c>
      <c r="K214" s="35">
        <v>169</v>
      </c>
      <c r="L214" s="31">
        <v>0.01</v>
      </c>
      <c r="M214" s="31">
        <v>0.05</v>
      </c>
      <c r="N214" s="31">
        <v>1.01</v>
      </c>
      <c r="O214" s="31">
        <v>2.91</v>
      </c>
      <c r="P214" s="31">
        <v>31.55</v>
      </c>
      <c r="Q214" s="31">
        <v>17.43</v>
      </c>
      <c r="R214" s="31">
        <v>77.05</v>
      </c>
      <c r="S214" s="31">
        <v>0.69</v>
      </c>
    </row>
    <row r="215" spans="1:19" s="71" customFormat="1" ht="12.75">
      <c r="A215" s="28" t="s">
        <v>86</v>
      </c>
      <c r="B215" s="28"/>
      <c r="C215" s="28"/>
      <c r="D215" s="28"/>
      <c r="E215" s="48"/>
      <c r="F215" s="49" t="s">
        <v>87</v>
      </c>
      <c r="G215" s="50">
        <v>150</v>
      </c>
      <c r="H215" s="50">
        <v>3.22</v>
      </c>
      <c r="I215" s="50">
        <v>5.56</v>
      </c>
      <c r="J215" s="50">
        <v>22</v>
      </c>
      <c r="K215" s="49">
        <v>155</v>
      </c>
      <c r="L215" s="31">
        <v>0.09</v>
      </c>
      <c r="M215" s="31">
        <v>0.16</v>
      </c>
      <c r="N215" s="31">
        <v>25.94</v>
      </c>
      <c r="O215" s="31">
        <v>0.13</v>
      </c>
      <c r="P215" s="31">
        <v>40.450000000000003</v>
      </c>
      <c r="Q215" s="31">
        <v>32.67</v>
      </c>
      <c r="R215" s="31">
        <v>55.63</v>
      </c>
      <c r="S215" s="31">
        <v>1.17</v>
      </c>
    </row>
    <row r="216" spans="1:19" s="71" customFormat="1" ht="12.75">
      <c r="A216" s="28" t="s">
        <v>145</v>
      </c>
      <c r="B216" s="28"/>
      <c r="C216" s="28"/>
      <c r="D216" s="28"/>
      <c r="E216" s="34"/>
      <c r="F216" s="35" t="s">
        <v>72</v>
      </c>
      <c r="G216" s="31">
        <v>200</v>
      </c>
      <c r="H216" s="31">
        <v>0.56999999999999995</v>
      </c>
      <c r="I216" s="31">
        <v>0</v>
      </c>
      <c r="J216" s="31">
        <v>34.409999999999997</v>
      </c>
      <c r="K216" s="35">
        <v>136</v>
      </c>
      <c r="L216" s="31">
        <v>0.01</v>
      </c>
      <c r="M216" s="31">
        <v>0.08</v>
      </c>
      <c r="N216" s="31">
        <v>0.75</v>
      </c>
      <c r="O216" s="31">
        <v>0.45</v>
      </c>
      <c r="P216" s="31">
        <v>20.399999999999999</v>
      </c>
      <c r="Q216" s="31">
        <v>25.5</v>
      </c>
      <c r="R216" s="31">
        <v>20.75</v>
      </c>
      <c r="S216" s="31">
        <v>0.81</v>
      </c>
    </row>
    <row r="217" spans="1:19" s="71" customFormat="1" ht="12.75">
      <c r="A217" s="36" t="s">
        <v>45</v>
      </c>
      <c r="B217" s="36"/>
      <c r="C217" s="36"/>
      <c r="D217" s="36"/>
      <c r="E217" s="34"/>
      <c r="F217" s="35"/>
      <c r="G217" s="31">
        <v>60</v>
      </c>
      <c r="H217" s="31">
        <v>2.82</v>
      </c>
      <c r="I217" s="31">
        <v>0.6</v>
      </c>
      <c r="J217" s="31">
        <v>0.6</v>
      </c>
      <c r="K217" s="35">
        <v>126</v>
      </c>
      <c r="L217" s="31">
        <v>0</v>
      </c>
      <c r="M217" s="31">
        <v>0.04</v>
      </c>
      <c r="N217" s="31">
        <v>0</v>
      </c>
      <c r="O217" s="31">
        <v>0.78</v>
      </c>
      <c r="P217" s="31">
        <v>14.4</v>
      </c>
      <c r="Q217" s="31">
        <v>11.4</v>
      </c>
      <c r="R217" s="31">
        <v>52.2</v>
      </c>
      <c r="S217" s="31">
        <v>2.2400000000000002</v>
      </c>
    </row>
    <row r="218" spans="1:19" s="71" customFormat="1" ht="12.75">
      <c r="A218" s="28"/>
      <c r="B218" s="28"/>
      <c r="C218" s="28"/>
      <c r="D218" s="28"/>
      <c r="E218" s="34"/>
      <c r="F218" s="35"/>
      <c r="G218" s="31"/>
      <c r="H218" s="31"/>
      <c r="I218" s="31"/>
      <c r="J218" s="31"/>
      <c r="K218" s="35"/>
      <c r="L218" s="31"/>
      <c r="M218" s="31"/>
      <c r="N218" s="31"/>
      <c r="O218" s="31"/>
      <c r="P218" s="31"/>
      <c r="Q218" s="31"/>
      <c r="R218" s="31"/>
      <c r="S218" s="31"/>
    </row>
    <row r="219" spans="1:19" s="71" customFormat="1" ht="12.75">
      <c r="A219" s="55" t="s">
        <v>32</v>
      </c>
      <c r="B219" s="55"/>
      <c r="C219" s="55"/>
      <c r="D219" s="55"/>
      <c r="E219" s="34"/>
      <c r="F219" s="85"/>
      <c r="G219" s="86"/>
      <c r="H219" s="87">
        <f t="shared" ref="H219:S219" si="32">H212+H213+H214+H215+H216+H217</f>
        <v>18.330000000000002</v>
      </c>
      <c r="I219" s="87">
        <f t="shared" si="32"/>
        <v>23.07</v>
      </c>
      <c r="J219" s="87">
        <f t="shared" si="32"/>
        <v>79.839999999999989</v>
      </c>
      <c r="K219" s="87">
        <f t="shared" si="32"/>
        <v>717</v>
      </c>
      <c r="L219" s="87">
        <f t="shared" si="32"/>
        <v>0.19</v>
      </c>
      <c r="M219" s="87">
        <f t="shared" si="32"/>
        <v>0.38</v>
      </c>
      <c r="N219" s="87">
        <f t="shared" si="32"/>
        <v>57.52</v>
      </c>
      <c r="O219" s="87">
        <f t="shared" si="32"/>
        <v>5.6700000000000008</v>
      </c>
      <c r="P219" s="87">
        <f t="shared" si="32"/>
        <v>170.54000000000002</v>
      </c>
      <c r="Q219" s="87">
        <f t="shared" si="32"/>
        <v>112.91</v>
      </c>
      <c r="R219" s="87">
        <f t="shared" si="32"/>
        <v>265.28999999999996</v>
      </c>
      <c r="S219" s="87">
        <f t="shared" si="32"/>
        <v>5.9399999999999995</v>
      </c>
    </row>
    <row r="220" spans="1:19" s="71" customFormat="1" ht="12.75">
      <c r="A220" s="23" t="s">
        <v>46</v>
      </c>
      <c r="B220" s="23"/>
      <c r="C220" s="23"/>
      <c r="D220" s="23"/>
      <c r="E220" s="34"/>
      <c r="F220" s="35"/>
      <c r="G220" s="31"/>
      <c r="H220" s="32"/>
      <c r="I220" s="32"/>
      <c r="J220" s="32"/>
      <c r="K220" s="33"/>
      <c r="L220" s="32"/>
      <c r="M220" s="32"/>
      <c r="N220" s="32"/>
      <c r="O220" s="32"/>
      <c r="P220" s="32"/>
      <c r="Q220" s="32"/>
      <c r="R220" s="32"/>
      <c r="S220" s="32"/>
    </row>
    <row r="221" spans="1:19" s="71" customFormat="1" ht="12.75">
      <c r="A221" s="28" t="s">
        <v>146</v>
      </c>
      <c r="B221" s="28"/>
      <c r="C221" s="28"/>
      <c r="D221" s="28"/>
      <c r="E221" s="34"/>
      <c r="F221" s="35" t="s">
        <v>130</v>
      </c>
      <c r="G221" s="31">
        <v>60</v>
      </c>
      <c r="H221" s="31">
        <v>6.94</v>
      </c>
      <c r="I221" s="31">
        <v>5.84</v>
      </c>
      <c r="J221" s="31">
        <v>23.64</v>
      </c>
      <c r="K221" s="35">
        <v>176</v>
      </c>
      <c r="L221" s="31">
        <v>0.02</v>
      </c>
      <c r="M221" s="31">
        <v>0.08</v>
      </c>
      <c r="N221" s="31">
        <v>14.2</v>
      </c>
      <c r="O221" s="31">
        <v>0.84</v>
      </c>
      <c r="P221" s="31">
        <v>25.43</v>
      </c>
      <c r="Q221" s="31">
        <v>11.06</v>
      </c>
      <c r="R221" s="31">
        <v>47.51</v>
      </c>
      <c r="S221" s="31">
        <v>0.72</v>
      </c>
    </row>
    <row r="222" spans="1:19" s="71" customFormat="1" ht="12.75">
      <c r="A222" s="28" t="s">
        <v>107</v>
      </c>
      <c r="B222" s="28"/>
      <c r="C222" s="28"/>
      <c r="D222" s="28"/>
      <c r="E222" s="34"/>
      <c r="F222" s="35" t="s">
        <v>91</v>
      </c>
      <c r="G222" s="31">
        <v>200</v>
      </c>
      <c r="H222" s="31">
        <v>0.2</v>
      </c>
      <c r="I222" s="31">
        <v>0.04</v>
      </c>
      <c r="J222" s="31">
        <v>25.73</v>
      </c>
      <c r="K222" s="35">
        <v>100</v>
      </c>
      <c r="L222" s="31">
        <v>0.01</v>
      </c>
      <c r="M222" s="31">
        <v>0.01</v>
      </c>
      <c r="N222" s="31">
        <v>13.2</v>
      </c>
      <c r="O222" s="31">
        <v>0.04</v>
      </c>
      <c r="P222" s="31">
        <v>7.96</v>
      </c>
      <c r="Q222" s="31">
        <v>2.86</v>
      </c>
      <c r="R222" s="31">
        <v>5.0599999999999996</v>
      </c>
      <c r="S222" s="31">
        <v>0.14000000000000001</v>
      </c>
    </row>
    <row r="223" spans="1:19" s="71" customFormat="1" ht="12.75">
      <c r="A223" s="28" t="s">
        <v>147</v>
      </c>
      <c r="B223" s="28"/>
      <c r="C223" s="28"/>
      <c r="D223" s="28"/>
      <c r="E223" s="34"/>
      <c r="F223" s="35"/>
      <c r="G223" s="31">
        <v>100</v>
      </c>
      <c r="H223" s="31">
        <v>1.5</v>
      </c>
      <c r="I223" s="31">
        <v>0.05</v>
      </c>
      <c r="J223" s="31">
        <v>21</v>
      </c>
      <c r="K223" s="35">
        <v>96</v>
      </c>
      <c r="L223" s="31">
        <v>0</v>
      </c>
      <c r="M223" s="31">
        <v>0.04</v>
      </c>
      <c r="N223" s="31">
        <v>10</v>
      </c>
      <c r="O223" s="31">
        <v>0.4</v>
      </c>
      <c r="P223" s="31">
        <v>8</v>
      </c>
      <c r="Q223" s="31">
        <v>42</v>
      </c>
      <c r="R223" s="31">
        <v>28</v>
      </c>
      <c r="S223" s="31">
        <v>0.6</v>
      </c>
    </row>
    <row r="224" spans="1:19" s="71" customFormat="1" ht="12.75">
      <c r="A224" s="55" t="s">
        <v>32</v>
      </c>
      <c r="B224" s="55"/>
      <c r="C224" s="55"/>
      <c r="D224" s="55"/>
      <c r="E224" s="88"/>
      <c r="F224" s="73"/>
      <c r="G224" s="57"/>
      <c r="H224" s="43">
        <f t="shared" ref="H224:S224" si="33">H221+H222+H223</f>
        <v>8.64</v>
      </c>
      <c r="I224" s="43">
        <f t="shared" si="33"/>
        <v>5.93</v>
      </c>
      <c r="J224" s="43">
        <f t="shared" si="33"/>
        <v>70.37</v>
      </c>
      <c r="K224" s="43">
        <f t="shared" si="33"/>
        <v>372</v>
      </c>
      <c r="L224" s="43">
        <f t="shared" si="33"/>
        <v>0.03</v>
      </c>
      <c r="M224" s="43">
        <f t="shared" si="33"/>
        <v>0.13</v>
      </c>
      <c r="N224" s="43">
        <f t="shared" si="33"/>
        <v>37.4</v>
      </c>
      <c r="O224" s="43">
        <f t="shared" si="33"/>
        <v>1.28</v>
      </c>
      <c r="P224" s="43">
        <f t="shared" si="33"/>
        <v>41.39</v>
      </c>
      <c r="Q224" s="43">
        <f t="shared" si="33"/>
        <v>55.92</v>
      </c>
      <c r="R224" s="43">
        <f t="shared" si="33"/>
        <v>80.569999999999993</v>
      </c>
      <c r="S224" s="43">
        <f t="shared" si="33"/>
        <v>1.46</v>
      </c>
    </row>
    <row r="225" spans="1:19" s="71" customFormat="1" ht="12.75">
      <c r="A225" s="75" t="s">
        <v>50</v>
      </c>
      <c r="B225" s="75"/>
      <c r="C225" s="75"/>
      <c r="D225" s="75"/>
      <c r="E225" s="88"/>
      <c r="F225" s="77"/>
      <c r="G225" s="78"/>
      <c r="H225" s="79">
        <f t="shared" ref="H225:S225" si="34">H210+H219+H224</f>
        <v>52.34</v>
      </c>
      <c r="I225" s="79">
        <f t="shared" si="34"/>
        <v>53.06</v>
      </c>
      <c r="J225" s="79">
        <f t="shared" si="34"/>
        <v>211.29</v>
      </c>
      <c r="K225" s="79">
        <f t="shared" si="34"/>
        <v>1561</v>
      </c>
      <c r="L225" s="79">
        <f t="shared" si="34"/>
        <v>0.4</v>
      </c>
      <c r="M225" s="79">
        <f t="shared" si="34"/>
        <v>0.62</v>
      </c>
      <c r="N225" s="79">
        <f t="shared" si="34"/>
        <v>96.2</v>
      </c>
      <c r="O225" s="79">
        <f t="shared" si="34"/>
        <v>7.6300000000000008</v>
      </c>
      <c r="P225" s="79">
        <f t="shared" si="34"/>
        <v>342.44</v>
      </c>
      <c r="Q225" s="79">
        <f t="shared" si="34"/>
        <v>211.79000000000002</v>
      </c>
      <c r="R225" s="79">
        <f t="shared" si="34"/>
        <v>525.25</v>
      </c>
      <c r="S225" s="79">
        <f t="shared" si="34"/>
        <v>9.2399999999999984</v>
      </c>
    </row>
    <row r="226" spans="1:19" s="71" customFormat="1" ht="15">
      <c r="A226" s="104"/>
      <c r="B226" s="105"/>
      <c r="C226" s="105"/>
      <c r="D226" s="105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7"/>
    </row>
    <row r="227" spans="1:19" s="66" customFormat="1" ht="12.75">
      <c r="A227" s="62" t="s">
        <v>4</v>
      </c>
      <c r="B227" s="62"/>
      <c r="C227" s="62"/>
      <c r="D227" s="62"/>
      <c r="E227" s="63"/>
      <c r="F227" s="64" t="s">
        <v>5</v>
      </c>
      <c r="G227" s="64" t="s">
        <v>6</v>
      </c>
      <c r="H227" s="65" t="s">
        <v>7</v>
      </c>
      <c r="I227" s="65"/>
      <c r="J227" s="65"/>
      <c r="K227" s="65"/>
      <c r="L227" s="65" t="s">
        <v>8</v>
      </c>
      <c r="M227" s="65"/>
      <c r="N227" s="65"/>
      <c r="O227" s="65"/>
      <c r="P227" s="65"/>
      <c r="Q227" s="65"/>
      <c r="R227" s="65"/>
      <c r="S227" s="65"/>
    </row>
    <row r="228" spans="1:19" s="71" customFormat="1" ht="12.75">
      <c r="A228" s="62"/>
      <c r="B228" s="62"/>
      <c r="C228" s="62"/>
      <c r="D228" s="62"/>
      <c r="E228" s="67"/>
      <c r="F228" s="64"/>
      <c r="G228" s="64"/>
      <c r="H228" s="68" t="s">
        <v>9</v>
      </c>
      <c r="I228" s="68" t="s">
        <v>10</v>
      </c>
      <c r="J228" s="68" t="s">
        <v>11</v>
      </c>
      <c r="K228" s="69" t="s">
        <v>12</v>
      </c>
      <c r="L228" s="70" t="s">
        <v>13</v>
      </c>
      <c r="M228" s="70" t="s">
        <v>14</v>
      </c>
      <c r="N228" s="70" t="s">
        <v>15</v>
      </c>
      <c r="O228" s="70" t="s">
        <v>16</v>
      </c>
      <c r="P228" s="70" t="s">
        <v>17</v>
      </c>
      <c r="Q228" s="70" t="s">
        <v>18</v>
      </c>
      <c r="R228" s="70" t="s">
        <v>19</v>
      </c>
      <c r="S228" s="70" t="s">
        <v>20</v>
      </c>
    </row>
    <row r="229" spans="1:19" s="27" customFormat="1" ht="12.75">
      <c r="A229" s="81" t="s">
        <v>148</v>
      </c>
      <c r="B229" s="81"/>
      <c r="C229" s="81"/>
      <c r="D229" s="81"/>
      <c r="E229" s="133"/>
      <c r="F229" s="22"/>
      <c r="G229" s="22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</row>
    <row r="230" spans="1:19" s="71" customFormat="1" ht="12.75">
      <c r="A230" s="23" t="s">
        <v>22</v>
      </c>
      <c r="B230" s="23"/>
      <c r="C230" s="23"/>
      <c r="D230" s="23"/>
      <c r="E230" s="134"/>
      <c r="F230" s="135"/>
      <c r="G230" s="129" t="s">
        <v>23</v>
      </c>
      <c r="H230" s="130" t="s">
        <v>23</v>
      </c>
      <c r="I230" s="130"/>
      <c r="J230" s="130" t="s">
        <v>23</v>
      </c>
      <c r="K230" s="131" t="s">
        <v>23</v>
      </c>
      <c r="L230" s="136"/>
      <c r="M230" s="136"/>
      <c r="N230" s="136"/>
      <c r="O230" s="136"/>
      <c r="P230" s="136"/>
      <c r="Q230" s="136"/>
      <c r="R230" s="136"/>
      <c r="S230" s="136"/>
    </row>
    <row r="231" spans="1:19" s="71" customFormat="1" ht="12.75">
      <c r="A231" s="28" t="s">
        <v>52</v>
      </c>
      <c r="B231" s="28"/>
      <c r="C231" s="28"/>
      <c r="D231" s="28"/>
      <c r="E231" s="29"/>
      <c r="F231" s="30" t="s">
        <v>25</v>
      </c>
      <c r="G231" s="31">
        <v>10</v>
      </c>
      <c r="H231" s="32">
        <v>2.2999999999999998</v>
      </c>
      <c r="I231" s="32">
        <v>3.9</v>
      </c>
      <c r="J231" s="32">
        <v>0</v>
      </c>
      <c r="K231" s="33">
        <v>36</v>
      </c>
      <c r="L231" s="32">
        <v>0.04</v>
      </c>
      <c r="M231" s="32">
        <v>0</v>
      </c>
      <c r="N231" s="32">
        <v>0.16</v>
      </c>
      <c r="O231" s="32">
        <v>0.05</v>
      </c>
      <c r="P231" s="32">
        <v>100</v>
      </c>
      <c r="Q231" s="32">
        <v>5</v>
      </c>
      <c r="R231" s="32">
        <v>54</v>
      </c>
      <c r="S231" s="32">
        <v>0.11</v>
      </c>
    </row>
    <row r="232" spans="1:19" s="71" customFormat="1" ht="12.75">
      <c r="A232" s="28" t="s">
        <v>109</v>
      </c>
      <c r="B232" s="28"/>
      <c r="C232" s="28"/>
      <c r="D232" s="28"/>
      <c r="E232" s="34"/>
      <c r="F232" s="35" t="s">
        <v>27</v>
      </c>
      <c r="G232" s="31" t="s">
        <v>28</v>
      </c>
      <c r="H232" s="31">
        <v>17.63</v>
      </c>
      <c r="I232" s="31">
        <v>12.96</v>
      </c>
      <c r="J232" s="31">
        <v>23.61</v>
      </c>
      <c r="K232" s="35">
        <v>267</v>
      </c>
      <c r="L232" s="31">
        <v>0.09</v>
      </c>
      <c r="M232" s="31">
        <v>0.23</v>
      </c>
      <c r="N232" s="31">
        <v>1.18</v>
      </c>
      <c r="O232" s="31">
        <v>0.14000000000000001</v>
      </c>
      <c r="P232" s="31">
        <v>145.01</v>
      </c>
      <c r="Q232" s="31">
        <v>50.27</v>
      </c>
      <c r="R232" s="31">
        <v>168.1</v>
      </c>
      <c r="S232" s="31">
        <v>1.32</v>
      </c>
    </row>
    <row r="233" spans="1:19" s="71" customFormat="1" ht="12.75">
      <c r="A233" s="28" t="s">
        <v>66</v>
      </c>
      <c r="B233" s="28"/>
      <c r="C233" s="28"/>
      <c r="D233" s="28"/>
      <c r="E233" s="34"/>
      <c r="F233" s="35" t="s">
        <v>67</v>
      </c>
      <c r="G233" s="31">
        <v>200</v>
      </c>
      <c r="H233" s="31">
        <v>0.34</v>
      </c>
      <c r="I233" s="31">
        <v>0.02</v>
      </c>
      <c r="J233" s="31">
        <v>24.53</v>
      </c>
      <c r="K233" s="35">
        <v>95</v>
      </c>
      <c r="L233" s="31">
        <v>0</v>
      </c>
      <c r="M233" s="31">
        <v>0</v>
      </c>
      <c r="N233" s="31">
        <v>1.04</v>
      </c>
      <c r="O233" s="31">
        <v>0.05</v>
      </c>
      <c r="P233" s="31">
        <v>6.13</v>
      </c>
      <c r="Q233" s="31">
        <v>3.98</v>
      </c>
      <c r="R233" s="31">
        <v>7.21</v>
      </c>
      <c r="S233" s="31">
        <v>0.57999999999999996</v>
      </c>
    </row>
    <row r="234" spans="1:19" s="71" customFormat="1" ht="12.75">
      <c r="A234" s="36" t="s">
        <v>31</v>
      </c>
      <c r="B234" s="36"/>
      <c r="C234" s="36"/>
      <c r="D234" s="36"/>
      <c r="E234" s="34"/>
      <c r="F234" s="35"/>
      <c r="G234" s="31">
        <v>40</v>
      </c>
      <c r="H234" s="32">
        <v>3.04</v>
      </c>
      <c r="I234" s="32">
        <v>0.34</v>
      </c>
      <c r="J234" s="32">
        <v>19.440000000000001</v>
      </c>
      <c r="K234" s="33">
        <v>96</v>
      </c>
      <c r="L234" s="32">
        <v>0</v>
      </c>
      <c r="M234" s="32">
        <v>0.04</v>
      </c>
      <c r="N234" s="32">
        <v>0</v>
      </c>
      <c r="O234" s="32">
        <v>0.44</v>
      </c>
      <c r="P234" s="32">
        <v>8</v>
      </c>
      <c r="Q234" s="32">
        <v>5.6</v>
      </c>
      <c r="R234" s="32">
        <v>26</v>
      </c>
      <c r="S234" s="32">
        <v>0.44</v>
      </c>
    </row>
    <row r="235" spans="1:19" s="71" customFormat="1" ht="12.75">
      <c r="A235" s="37" t="s">
        <v>32</v>
      </c>
      <c r="B235" s="37"/>
      <c r="C235" s="37"/>
      <c r="D235" s="37"/>
      <c r="E235" s="38"/>
      <c r="F235" s="39"/>
      <c r="G235" s="40" t="s">
        <v>23</v>
      </c>
      <c r="H235" s="41">
        <f t="shared" ref="H235:S235" si="35">H231+H232+H233+H234</f>
        <v>23.31</v>
      </c>
      <c r="I235" s="41">
        <f t="shared" si="35"/>
        <v>17.22</v>
      </c>
      <c r="J235" s="41">
        <f t="shared" si="35"/>
        <v>67.58</v>
      </c>
      <c r="K235" s="41">
        <f t="shared" si="35"/>
        <v>494</v>
      </c>
      <c r="L235" s="41">
        <f t="shared" si="35"/>
        <v>0.13</v>
      </c>
      <c r="M235" s="41">
        <f t="shared" si="35"/>
        <v>0.27</v>
      </c>
      <c r="N235" s="41">
        <f t="shared" si="35"/>
        <v>2.38</v>
      </c>
      <c r="O235" s="41">
        <f t="shared" si="35"/>
        <v>0.67999999999999994</v>
      </c>
      <c r="P235" s="41">
        <f t="shared" si="35"/>
        <v>259.14</v>
      </c>
      <c r="Q235" s="41">
        <f t="shared" si="35"/>
        <v>64.849999999999994</v>
      </c>
      <c r="R235" s="41">
        <f t="shared" si="35"/>
        <v>255.31</v>
      </c>
      <c r="S235" s="41">
        <f t="shared" si="35"/>
        <v>2.4500000000000002</v>
      </c>
    </row>
    <row r="236" spans="1:19" s="71" customFormat="1" ht="12.75">
      <c r="A236" s="44" t="s">
        <v>33</v>
      </c>
      <c r="B236" s="44"/>
      <c r="C236" s="44"/>
      <c r="D236" s="44"/>
      <c r="E236" s="17"/>
      <c r="F236" s="18"/>
      <c r="G236" s="26"/>
      <c r="H236" s="45"/>
      <c r="I236" s="45"/>
      <c r="J236" s="45"/>
      <c r="K236" s="46"/>
      <c r="L236" s="47"/>
      <c r="M236" s="47"/>
      <c r="N236" s="47"/>
      <c r="O236" s="47"/>
      <c r="P236" s="47"/>
      <c r="Q236" s="47"/>
      <c r="R236" s="47"/>
      <c r="S236" s="47"/>
    </row>
    <row r="237" spans="1:19" s="9" customFormat="1" ht="12.75">
      <c r="A237" s="28" t="s">
        <v>56</v>
      </c>
      <c r="B237" s="28"/>
      <c r="C237" s="28"/>
      <c r="D237" s="28"/>
      <c r="E237" s="34"/>
      <c r="F237" s="35" t="s">
        <v>57</v>
      </c>
      <c r="G237" s="31">
        <v>60</v>
      </c>
      <c r="H237" s="31">
        <v>0.66</v>
      </c>
      <c r="I237" s="31">
        <v>3.62</v>
      </c>
      <c r="J237" s="31">
        <v>2.2599999999999998</v>
      </c>
      <c r="K237" s="35">
        <v>44</v>
      </c>
      <c r="L237" s="31">
        <v>0.03</v>
      </c>
      <c r="M237" s="31">
        <v>1.2E-2</v>
      </c>
      <c r="N237" s="31">
        <v>75.459999999999994</v>
      </c>
      <c r="O237" s="31">
        <v>2.7</v>
      </c>
      <c r="P237" s="31">
        <v>13.04</v>
      </c>
      <c r="Q237" s="31">
        <v>7.64</v>
      </c>
      <c r="R237" s="31">
        <v>23.89</v>
      </c>
      <c r="S237" s="31">
        <v>0.31</v>
      </c>
    </row>
    <row r="238" spans="1:19" s="71" customFormat="1" ht="12.75">
      <c r="A238" s="28" t="s">
        <v>124</v>
      </c>
      <c r="B238" s="28"/>
      <c r="C238" s="28"/>
      <c r="D238" s="28"/>
      <c r="E238" s="34"/>
      <c r="F238" s="35" t="s">
        <v>125</v>
      </c>
      <c r="G238" s="31" t="s">
        <v>60</v>
      </c>
      <c r="H238" s="31">
        <v>1.51</v>
      </c>
      <c r="I238" s="31">
        <v>3.32</v>
      </c>
      <c r="J238" s="31">
        <v>9.24</v>
      </c>
      <c r="K238" s="31">
        <v>106</v>
      </c>
      <c r="L238" s="35">
        <v>0.04</v>
      </c>
      <c r="M238" s="31">
        <v>0.04</v>
      </c>
      <c r="N238" s="31">
        <v>8</v>
      </c>
      <c r="O238" s="31">
        <v>0.32</v>
      </c>
      <c r="P238" s="31">
        <v>19.28</v>
      </c>
      <c r="Q238" s="31">
        <v>16.62</v>
      </c>
      <c r="R238" s="31">
        <v>40.840000000000003</v>
      </c>
      <c r="S238" s="31">
        <v>0.53</v>
      </c>
    </row>
    <row r="239" spans="1:19" s="9" customFormat="1" ht="12.75">
      <c r="A239" s="28" t="s">
        <v>149</v>
      </c>
      <c r="B239" s="28"/>
      <c r="C239" s="28"/>
      <c r="D239" s="28"/>
      <c r="E239" s="34"/>
      <c r="F239" s="35" t="s">
        <v>150</v>
      </c>
      <c r="G239" s="31" t="s">
        <v>85</v>
      </c>
      <c r="H239" s="31">
        <v>11.1</v>
      </c>
      <c r="I239" s="31">
        <v>8.5</v>
      </c>
      <c r="J239" s="31">
        <v>2.76</v>
      </c>
      <c r="K239" s="35">
        <v>171</v>
      </c>
      <c r="L239" s="31">
        <v>0</v>
      </c>
      <c r="M239" s="31">
        <v>7.0000000000000007E-2</v>
      </c>
      <c r="N239" s="31">
        <v>1.01</v>
      </c>
      <c r="O239" s="31">
        <v>2.96</v>
      </c>
      <c r="P239" s="31">
        <v>42.63</v>
      </c>
      <c r="Q239" s="31">
        <v>18.03</v>
      </c>
      <c r="R239" s="31">
        <v>117.32</v>
      </c>
      <c r="S239" s="31">
        <v>1.1200000000000001</v>
      </c>
    </row>
    <row r="240" spans="1:19" s="71" customFormat="1" ht="12.75">
      <c r="A240" s="28" t="s">
        <v>64</v>
      </c>
      <c r="B240" s="28"/>
      <c r="C240" s="28"/>
      <c r="D240" s="28"/>
      <c r="E240" s="48"/>
      <c r="F240" s="49" t="s">
        <v>65</v>
      </c>
      <c r="G240" s="50">
        <v>150</v>
      </c>
      <c r="H240" s="50">
        <v>8.76</v>
      </c>
      <c r="I240" s="50">
        <v>6.62</v>
      </c>
      <c r="J240" s="50">
        <v>43.08</v>
      </c>
      <c r="K240" s="49">
        <v>271</v>
      </c>
      <c r="L240" s="31">
        <v>0.05</v>
      </c>
      <c r="M240" s="31">
        <v>0.08</v>
      </c>
      <c r="N240" s="31">
        <v>0</v>
      </c>
      <c r="O240" s="31">
        <v>0.55000000000000004</v>
      </c>
      <c r="P240" s="31">
        <v>14.49</v>
      </c>
      <c r="Q240" s="31">
        <v>138.62</v>
      </c>
      <c r="R240" s="31">
        <v>207.51</v>
      </c>
      <c r="S240" s="31">
        <v>4.6500000000000004</v>
      </c>
    </row>
    <row r="241" spans="1:19" s="71" customFormat="1" ht="12.75">
      <c r="A241" s="28" t="s">
        <v>88</v>
      </c>
      <c r="B241" s="28"/>
      <c r="C241" s="28"/>
      <c r="D241" s="28"/>
      <c r="E241" s="34"/>
      <c r="F241" s="35" t="s">
        <v>72</v>
      </c>
      <c r="G241" s="31">
        <v>200</v>
      </c>
      <c r="H241" s="31">
        <v>0.36</v>
      </c>
      <c r="I241" s="31">
        <v>0</v>
      </c>
      <c r="J241" s="31">
        <v>33.159999999999997</v>
      </c>
      <c r="K241" s="35">
        <v>128</v>
      </c>
      <c r="L241" s="31">
        <v>0</v>
      </c>
      <c r="M241" s="31">
        <v>0.05</v>
      </c>
      <c r="N241" s="31">
        <v>0</v>
      </c>
      <c r="O241" s="31">
        <v>0.1</v>
      </c>
      <c r="P241" s="31">
        <v>16.399999999999999</v>
      </c>
      <c r="Q241" s="31">
        <v>8.4</v>
      </c>
      <c r="R241" s="31">
        <v>25.8</v>
      </c>
      <c r="S241" s="31">
        <v>0.66</v>
      </c>
    </row>
    <row r="242" spans="1:19" s="71" customFormat="1" ht="12.75">
      <c r="A242" s="36" t="s">
        <v>45</v>
      </c>
      <c r="B242" s="36"/>
      <c r="C242" s="36"/>
      <c r="D242" s="36"/>
      <c r="E242" s="34"/>
      <c r="F242" s="35"/>
      <c r="G242" s="31">
        <v>60</v>
      </c>
      <c r="H242" s="31">
        <v>2.82</v>
      </c>
      <c r="I242" s="31">
        <v>0.6</v>
      </c>
      <c r="J242" s="31">
        <v>0.6</v>
      </c>
      <c r="K242" s="35">
        <v>126</v>
      </c>
      <c r="L242" s="31">
        <v>0</v>
      </c>
      <c r="M242" s="31">
        <v>0.04</v>
      </c>
      <c r="N242" s="31">
        <v>0</v>
      </c>
      <c r="O242" s="31">
        <v>0.78</v>
      </c>
      <c r="P242" s="31">
        <v>14.4</v>
      </c>
      <c r="Q242" s="31">
        <v>11.4</v>
      </c>
      <c r="R242" s="31">
        <v>52.2</v>
      </c>
      <c r="S242" s="31">
        <v>2.2400000000000002</v>
      </c>
    </row>
    <row r="243" spans="1:19" s="71" customFormat="1" ht="12.75">
      <c r="A243" s="55" t="s">
        <v>32</v>
      </c>
      <c r="B243" s="55"/>
      <c r="C243" s="55"/>
      <c r="D243" s="55"/>
      <c r="E243" s="88"/>
      <c r="F243" s="73"/>
      <c r="G243" s="57"/>
      <c r="H243" s="43">
        <f>H237+H238+H239+H240+H241+H242</f>
        <v>25.21</v>
      </c>
      <c r="I243" s="43">
        <f t="shared" ref="I243:S243" si="36">SUM(I237:I242)</f>
        <v>22.66</v>
      </c>
      <c r="J243" s="43">
        <f t="shared" si="36"/>
        <v>91.1</v>
      </c>
      <c r="K243" s="74">
        <f t="shared" si="36"/>
        <v>846</v>
      </c>
      <c r="L243" s="43">
        <f t="shared" si="36"/>
        <v>0.12000000000000001</v>
      </c>
      <c r="M243" s="43">
        <f t="shared" si="36"/>
        <v>0.29199999999999998</v>
      </c>
      <c r="N243" s="43">
        <f t="shared" si="36"/>
        <v>84.47</v>
      </c>
      <c r="O243" s="43">
        <f t="shared" si="36"/>
        <v>7.41</v>
      </c>
      <c r="P243" s="43">
        <f t="shared" si="36"/>
        <v>120.24000000000001</v>
      </c>
      <c r="Q243" s="43">
        <f t="shared" si="36"/>
        <v>200.71000000000004</v>
      </c>
      <c r="R243" s="43">
        <f t="shared" si="36"/>
        <v>467.56</v>
      </c>
      <c r="S243" s="43">
        <f t="shared" si="36"/>
        <v>9.5100000000000016</v>
      </c>
    </row>
    <row r="244" spans="1:19" s="71" customFormat="1" ht="12.75">
      <c r="A244" s="23" t="s">
        <v>46</v>
      </c>
      <c r="B244" s="23"/>
      <c r="C244" s="23"/>
      <c r="D244" s="23"/>
      <c r="E244" s="34"/>
      <c r="F244" s="35"/>
      <c r="G244" s="31"/>
      <c r="H244" s="32"/>
      <c r="I244" s="32"/>
      <c r="J244" s="32"/>
      <c r="K244" s="33"/>
      <c r="L244" s="32"/>
      <c r="M244" s="32"/>
      <c r="N244" s="32"/>
      <c r="O244" s="32"/>
      <c r="P244" s="32"/>
      <c r="Q244" s="32"/>
      <c r="R244" s="32"/>
      <c r="S244" s="32"/>
    </row>
    <row r="245" spans="1:19" s="71" customFormat="1" ht="12.75">
      <c r="A245" s="36" t="s">
        <v>151</v>
      </c>
      <c r="B245" s="36"/>
      <c r="C245" s="36"/>
      <c r="D245" s="36"/>
      <c r="E245" s="34"/>
      <c r="F245" s="35" t="s">
        <v>152</v>
      </c>
      <c r="G245" s="31">
        <v>50</v>
      </c>
      <c r="H245" s="31">
        <v>3.72</v>
      </c>
      <c r="I245" s="31">
        <v>6.58</v>
      </c>
      <c r="J245" s="31">
        <v>30.45</v>
      </c>
      <c r="K245" s="35">
        <v>196</v>
      </c>
      <c r="L245" s="31" t="s">
        <v>153</v>
      </c>
      <c r="M245" s="31">
        <v>0.08</v>
      </c>
      <c r="N245" s="31">
        <v>0</v>
      </c>
      <c r="O245" s="31">
        <v>0.52</v>
      </c>
      <c r="P245" s="31">
        <v>8.8699999999999992</v>
      </c>
      <c r="Q245" s="31">
        <v>6.09</v>
      </c>
      <c r="R245" s="31">
        <v>33.92</v>
      </c>
      <c r="S245" s="31">
        <v>0.28999999999999998</v>
      </c>
    </row>
    <row r="246" spans="1:19" s="71" customFormat="1" ht="12.75">
      <c r="A246" s="28" t="s">
        <v>71</v>
      </c>
      <c r="B246" s="28"/>
      <c r="C246" s="28"/>
      <c r="D246" s="28"/>
      <c r="E246" s="34"/>
      <c r="F246" s="35" t="s">
        <v>72</v>
      </c>
      <c r="G246" s="31">
        <v>200</v>
      </c>
      <c r="H246" s="31">
        <v>1.04</v>
      </c>
      <c r="I246" s="31">
        <v>0</v>
      </c>
      <c r="J246" s="31">
        <v>30.96</v>
      </c>
      <c r="K246" s="35">
        <v>123</v>
      </c>
      <c r="L246" s="31">
        <v>0.7</v>
      </c>
      <c r="M246" s="31">
        <v>0.02</v>
      </c>
      <c r="N246" s="31">
        <v>0.8</v>
      </c>
      <c r="O246" s="31">
        <v>1.1000000000000001</v>
      </c>
      <c r="P246" s="31">
        <v>32.4</v>
      </c>
      <c r="Q246" s="31">
        <v>21</v>
      </c>
      <c r="R246" s="31">
        <v>29.2</v>
      </c>
      <c r="S246" s="31">
        <v>0.7</v>
      </c>
    </row>
    <row r="247" spans="1:19" s="71" customFormat="1" ht="12.75">
      <c r="A247" s="28" t="s">
        <v>131</v>
      </c>
      <c r="B247" s="28"/>
      <c r="C247" s="28"/>
      <c r="D247" s="28"/>
      <c r="E247" s="34"/>
      <c r="F247" s="35"/>
      <c r="G247" s="31">
        <v>150</v>
      </c>
      <c r="H247" s="31">
        <v>1.35</v>
      </c>
      <c r="I247" s="31">
        <v>0.3</v>
      </c>
      <c r="J247" s="31">
        <v>12.15</v>
      </c>
      <c r="K247" s="35">
        <v>60</v>
      </c>
      <c r="L247" s="31">
        <v>0.08</v>
      </c>
      <c r="M247" s="31">
        <v>0.06</v>
      </c>
      <c r="N247" s="31">
        <v>90</v>
      </c>
      <c r="O247" s="31">
        <v>0.3</v>
      </c>
      <c r="P247" s="31">
        <v>51</v>
      </c>
      <c r="Q247" s="31">
        <v>19.5</v>
      </c>
      <c r="R247" s="31">
        <v>34.5</v>
      </c>
      <c r="S247" s="31">
        <v>0.45</v>
      </c>
    </row>
    <row r="248" spans="1:19" s="71" customFormat="1" ht="12.75">
      <c r="A248" s="55" t="s">
        <v>32</v>
      </c>
      <c r="B248" s="55"/>
      <c r="C248" s="55"/>
      <c r="D248" s="55"/>
      <c r="E248" s="88"/>
      <c r="F248" s="73"/>
      <c r="G248" s="57"/>
      <c r="H248" s="43">
        <f t="shared" ref="H248:S248" si="37">SUM(H245:H247)</f>
        <v>6.1099999999999994</v>
      </c>
      <c r="I248" s="43">
        <f t="shared" si="37"/>
        <v>6.88</v>
      </c>
      <c r="J248" s="43">
        <f t="shared" si="37"/>
        <v>73.56</v>
      </c>
      <c r="K248" s="74">
        <f t="shared" si="37"/>
        <v>379</v>
      </c>
      <c r="L248" s="43">
        <f t="shared" si="37"/>
        <v>0.77999999999999992</v>
      </c>
      <c r="M248" s="43">
        <f t="shared" si="37"/>
        <v>0.16</v>
      </c>
      <c r="N248" s="43">
        <f t="shared" si="37"/>
        <v>90.8</v>
      </c>
      <c r="O248" s="43">
        <f t="shared" si="37"/>
        <v>1.9200000000000002</v>
      </c>
      <c r="P248" s="43">
        <f t="shared" si="37"/>
        <v>92.27</v>
      </c>
      <c r="Q248" s="43">
        <f t="shared" si="37"/>
        <v>46.59</v>
      </c>
      <c r="R248" s="43">
        <f t="shared" si="37"/>
        <v>97.62</v>
      </c>
      <c r="S248" s="43">
        <f t="shared" si="37"/>
        <v>1.44</v>
      </c>
    </row>
    <row r="249" spans="1:19" s="93" customFormat="1" ht="12.75">
      <c r="A249" s="75" t="s">
        <v>50</v>
      </c>
      <c r="B249" s="75"/>
      <c r="C249" s="75"/>
      <c r="D249" s="75"/>
      <c r="E249" s="76"/>
      <c r="F249" s="77"/>
      <c r="G249" s="78"/>
      <c r="H249" s="79">
        <f>H235+H243+H248</f>
        <v>54.629999999999995</v>
      </c>
      <c r="I249" s="79">
        <f>I235:J235+I243:J243+I248:J248</f>
        <v>46.76</v>
      </c>
      <c r="J249" s="79">
        <f>J235+J243+J248</f>
        <v>232.24</v>
      </c>
      <c r="K249" s="80">
        <f>K248+K243+K235</f>
        <v>1719</v>
      </c>
      <c r="L249" s="79">
        <f>L235+L243+L248</f>
        <v>1.0299999999999998</v>
      </c>
      <c r="M249" s="79">
        <f t="shared" ref="M249:S249" si="38">M248+M243+M235</f>
        <v>0.72199999999999998</v>
      </c>
      <c r="N249" s="79">
        <f t="shared" si="38"/>
        <v>177.64999999999998</v>
      </c>
      <c r="O249" s="79">
        <f t="shared" si="38"/>
        <v>10.01</v>
      </c>
      <c r="P249" s="79">
        <f t="shared" si="38"/>
        <v>471.65</v>
      </c>
      <c r="Q249" s="79">
        <f t="shared" si="38"/>
        <v>312.15000000000003</v>
      </c>
      <c r="R249" s="79">
        <f t="shared" si="38"/>
        <v>820.49</v>
      </c>
      <c r="S249" s="79">
        <f t="shared" si="38"/>
        <v>13.400000000000002</v>
      </c>
    </row>
    <row r="250" spans="1:19" s="71" customFormat="1" ht="12.75">
      <c r="A250" s="121"/>
      <c r="B250" s="121"/>
      <c r="C250" s="121"/>
      <c r="D250" s="121"/>
      <c r="E250" s="122"/>
      <c r="F250" s="123"/>
      <c r="G250" s="123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</row>
    <row r="251" spans="1:19" s="66" customFormat="1" ht="12.75">
      <c r="A251" s="62" t="s">
        <v>4</v>
      </c>
      <c r="B251" s="62"/>
      <c r="C251" s="62"/>
      <c r="D251" s="62"/>
      <c r="E251" s="63"/>
      <c r="F251" s="64" t="s">
        <v>5</v>
      </c>
      <c r="G251" s="64" t="s">
        <v>6</v>
      </c>
      <c r="H251" s="65" t="s">
        <v>7</v>
      </c>
      <c r="I251" s="65"/>
      <c r="J251" s="65"/>
      <c r="K251" s="65"/>
      <c r="L251" s="65" t="s">
        <v>8</v>
      </c>
      <c r="M251" s="65"/>
      <c r="N251" s="65"/>
      <c r="O251" s="65"/>
      <c r="P251" s="65"/>
      <c r="Q251" s="65"/>
      <c r="R251" s="65"/>
      <c r="S251" s="65"/>
    </row>
    <row r="252" spans="1:19" s="71" customFormat="1" ht="12.75">
      <c r="A252" s="62"/>
      <c r="B252" s="62"/>
      <c r="C252" s="62"/>
      <c r="D252" s="62"/>
      <c r="E252" s="67"/>
      <c r="F252" s="64"/>
      <c r="G252" s="64"/>
      <c r="H252" s="68" t="s">
        <v>9</v>
      </c>
      <c r="I252" s="68" t="s">
        <v>10</v>
      </c>
      <c r="J252" s="68" t="s">
        <v>11</v>
      </c>
      <c r="K252" s="69" t="s">
        <v>12</v>
      </c>
      <c r="L252" s="70" t="s">
        <v>13</v>
      </c>
      <c r="M252" s="70" t="s">
        <v>14</v>
      </c>
      <c r="N252" s="70" t="s">
        <v>15</v>
      </c>
      <c r="O252" s="70" t="s">
        <v>16</v>
      </c>
      <c r="P252" s="70" t="s">
        <v>17</v>
      </c>
      <c r="Q252" s="70" t="s">
        <v>18</v>
      </c>
      <c r="R252" s="70" t="s">
        <v>19</v>
      </c>
      <c r="S252" s="70" t="s">
        <v>20</v>
      </c>
    </row>
    <row r="253" spans="1:19" s="27" customFormat="1" ht="12.75">
      <c r="A253" s="81" t="s">
        <v>154</v>
      </c>
      <c r="B253" s="81"/>
      <c r="C253" s="81"/>
      <c r="D253" s="81"/>
      <c r="E253" s="133"/>
      <c r="F253" s="22"/>
      <c r="G253" s="22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</row>
    <row r="254" spans="1:19" s="71" customFormat="1" ht="12.75">
      <c r="A254" s="23" t="s">
        <v>22</v>
      </c>
      <c r="B254" s="23"/>
      <c r="C254" s="23"/>
      <c r="D254" s="23"/>
      <c r="E254" s="134"/>
      <c r="F254" s="135"/>
      <c r="G254" s="129" t="s">
        <v>23</v>
      </c>
      <c r="H254" s="130" t="s">
        <v>23</v>
      </c>
      <c r="I254" s="130"/>
      <c r="J254" s="130" t="s">
        <v>23</v>
      </c>
      <c r="K254" s="131" t="s">
        <v>23</v>
      </c>
      <c r="L254" s="136"/>
      <c r="M254" s="136"/>
      <c r="N254" s="136"/>
      <c r="O254" s="136"/>
      <c r="P254" s="136"/>
      <c r="Q254" s="136"/>
      <c r="R254" s="136"/>
      <c r="S254" s="136"/>
    </row>
    <row r="255" spans="1:19" s="71" customFormat="1" ht="12.75">
      <c r="A255" s="28" t="s">
        <v>94</v>
      </c>
      <c r="B255" s="28"/>
      <c r="C255" s="28"/>
      <c r="D255" s="28"/>
      <c r="E255" s="34"/>
      <c r="F255" s="35" t="s">
        <v>27</v>
      </c>
      <c r="G255" s="31" t="s">
        <v>28</v>
      </c>
      <c r="H255" s="31">
        <v>7</v>
      </c>
      <c r="I255" s="31">
        <v>9.1999999999999993</v>
      </c>
      <c r="J255" s="31">
        <v>27</v>
      </c>
      <c r="K255" s="35">
        <v>224</v>
      </c>
      <c r="L255" s="31">
        <v>0.08</v>
      </c>
      <c r="M255" s="31">
        <v>0.26</v>
      </c>
      <c r="N255" s="31">
        <v>1.18</v>
      </c>
      <c r="O255" s="31">
        <v>0.59</v>
      </c>
      <c r="P255" s="31">
        <v>181.66</v>
      </c>
      <c r="Q255" s="31">
        <v>65.12</v>
      </c>
      <c r="R255" s="31">
        <v>140.30000000000001</v>
      </c>
      <c r="S255" s="31">
        <v>1.86</v>
      </c>
    </row>
    <row r="256" spans="1:19" s="71" customFormat="1" ht="12.75">
      <c r="A256" s="28" t="s">
        <v>77</v>
      </c>
      <c r="B256" s="28"/>
      <c r="C256" s="28"/>
      <c r="D256" s="28"/>
      <c r="E256" s="34"/>
      <c r="F256" s="35" t="s">
        <v>78</v>
      </c>
      <c r="G256" s="31">
        <v>200</v>
      </c>
      <c r="H256" s="32">
        <v>2.5</v>
      </c>
      <c r="I256" s="32">
        <v>3.6</v>
      </c>
      <c r="J256" s="32">
        <v>28.7</v>
      </c>
      <c r="K256" s="33">
        <v>152</v>
      </c>
      <c r="L256" s="32">
        <v>0.02</v>
      </c>
      <c r="M256" s="32">
        <v>1</v>
      </c>
      <c r="N256" s="32">
        <v>0.1</v>
      </c>
      <c r="O256" s="32">
        <v>0</v>
      </c>
      <c r="P256" s="32">
        <v>61</v>
      </c>
      <c r="Q256" s="32">
        <v>45</v>
      </c>
      <c r="R256" s="32">
        <v>7</v>
      </c>
      <c r="S256" s="32">
        <v>1</v>
      </c>
    </row>
    <row r="257" spans="1:19" s="71" customFormat="1" ht="12.75">
      <c r="A257" s="36" t="s">
        <v>31</v>
      </c>
      <c r="B257" s="36"/>
      <c r="C257" s="36"/>
      <c r="D257" s="36"/>
      <c r="E257" s="34"/>
      <c r="F257" s="35"/>
      <c r="G257" s="31">
        <v>40</v>
      </c>
      <c r="H257" s="32">
        <v>3.04</v>
      </c>
      <c r="I257" s="32">
        <v>0.34</v>
      </c>
      <c r="J257" s="32">
        <v>19.440000000000001</v>
      </c>
      <c r="K257" s="33">
        <v>96</v>
      </c>
      <c r="L257" s="32">
        <v>0</v>
      </c>
      <c r="M257" s="32">
        <v>0.04</v>
      </c>
      <c r="N257" s="32">
        <v>0</v>
      </c>
      <c r="O257" s="32">
        <v>0.44</v>
      </c>
      <c r="P257" s="32">
        <v>8</v>
      </c>
      <c r="Q257" s="32">
        <v>5.6</v>
      </c>
      <c r="R257" s="32">
        <v>26</v>
      </c>
      <c r="S257" s="32">
        <v>0.44</v>
      </c>
    </row>
    <row r="258" spans="1:19" s="71" customFormat="1" ht="12.75">
      <c r="A258" s="37" t="s">
        <v>32</v>
      </c>
      <c r="B258" s="37"/>
      <c r="C258" s="37"/>
      <c r="D258" s="37"/>
      <c r="E258" s="38"/>
      <c r="F258" s="39"/>
      <c r="G258" s="40" t="s">
        <v>23</v>
      </c>
      <c r="H258" s="41">
        <f t="shared" ref="H258:S258" si="39">SUM(H255:H257)</f>
        <v>12.54</v>
      </c>
      <c r="I258" s="41">
        <f t="shared" si="39"/>
        <v>13.139999999999999</v>
      </c>
      <c r="J258" s="41">
        <f t="shared" si="39"/>
        <v>75.14</v>
      </c>
      <c r="K258" s="42">
        <f t="shared" si="39"/>
        <v>472</v>
      </c>
      <c r="L258" s="43">
        <f t="shared" si="39"/>
        <v>0.1</v>
      </c>
      <c r="M258" s="43">
        <f t="shared" si="39"/>
        <v>1.3</v>
      </c>
      <c r="N258" s="43">
        <f t="shared" si="39"/>
        <v>1.28</v>
      </c>
      <c r="O258" s="43">
        <f t="shared" si="39"/>
        <v>1.03</v>
      </c>
      <c r="P258" s="43">
        <f t="shared" si="39"/>
        <v>250.66</v>
      </c>
      <c r="Q258" s="43">
        <f t="shared" si="39"/>
        <v>115.72</v>
      </c>
      <c r="R258" s="43">
        <f t="shared" si="39"/>
        <v>173.3</v>
      </c>
      <c r="S258" s="43">
        <f t="shared" si="39"/>
        <v>3.3000000000000003</v>
      </c>
    </row>
    <row r="259" spans="1:19" s="71" customFormat="1" ht="12.75">
      <c r="A259" s="44" t="s">
        <v>33</v>
      </c>
      <c r="B259" s="44"/>
      <c r="C259" s="44"/>
      <c r="D259" s="44"/>
      <c r="E259" s="17"/>
      <c r="F259" s="18"/>
      <c r="G259" s="26"/>
      <c r="H259" s="45"/>
      <c r="I259" s="45"/>
      <c r="J259" s="45"/>
      <c r="K259" s="46"/>
      <c r="L259" s="47"/>
      <c r="M259" s="47"/>
      <c r="N259" s="47"/>
      <c r="O259" s="47"/>
      <c r="P259" s="47"/>
      <c r="Q259" s="47"/>
      <c r="R259" s="47"/>
      <c r="S259" s="47"/>
    </row>
    <row r="260" spans="1:19" s="71" customFormat="1" ht="12.75">
      <c r="A260" s="28" t="s">
        <v>110</v>
      </c>
      <c r="B260" s="28"/>
      <c r="C260" s="28"/>
      <c r="D260" s="28"/>
      <c r="E260" s="34"/>
      <c r="F260" s="35" t="s">
        <v>111</v>
      </c>
      <c r="G260" s="31">
        <v>60</v>
      </c>
      <c r="H260" s="32">
        <v>0.76</v>
      </c>
      <c r="I260" s="32">
        <v>9.0399999999999991</v>
      </c>
      <c r="J260" s="32">
        <v>4.59</v>
      </c>
      <c r="K260" s="33">
        <v>103</v>
      </c>
      <c r="L260" s="32">
        <v>0.01</v>
      </c>
      <c r="M260" s="32">
        <v>0.01</v>
      </c>
      <c r="N260" s="32">
        <v>5.0999999999999996</v>
      </c>
      <c r="O260" s="32">
        <v>4.0199999999999996</v>
      </c>
      <c r="P260" s="32">
        <v>18.87</v>
      </c>
      <c r="Q260" s="32">
        <v>11.22</v>
      </c>
      <c r="R260" s="32">
        <v>21.93</v>
      </c>
      <c r="S260" s="32">
        <v>0.71</v>
      </c>
    </row>
    <row r="261" spans="1:19" s="71" customFormat="1" ht="12.75">
      <c r="A261" s="28" t="s">
        <v>112</v>
      </c>
      <c r="B261" s="28"/>
      <c r="C261" s="28"/>
      <c r="D261" s="28"/>
      <c r="E261" s="34"/>
      <c r="F261" s="35" t="s">
        <v>113</v>
      </c>
      <c r="G261" s="31">
        <v>200</v>
      </c>
      <c r="H261" s="31">
        <v>2.2599999999999998</v>
      </c>
      <c r="I261" s="31">
        <v>4.3</v>
      </c>
      <c r="J261" s="31">
        <v>16.68</v>
      </c>
      <c r="K261" s="35">
        <v>117</v>
      </c>
      <c r="L261" s="31">
        <v>0.06</v>
      </c>
      <c r="M261" s="31">
        <v>0.08</v>
      </c>
      <c r="N261" s="31">
        <v>13.2</v>
      </c>
      <c r="O261" s="31">
        <v>0.23</v>
      </c>
      <c r="P261" s="31">
        <v>18.63</v>
      </c>
      <c r="Q261" s="31">
        <v>19.61</v>
      </c>
      <c r="R261" s="31">
        <v>52.91</v>
      </c>
      <c r="S261" s="31">
        <v>0.85</v>
      </c>
    </row>
    <row r="262" spans="1:19" s="71" customFormat="1" ht="12.75">
      <c r="A262" s="28" t="s">
        <v>155</v>
      </c>
      <c r="B262" s="28"/>
      <c r="C262" s="28"/>
      <c r="D262" s="28"/>
      <c r="E262" s="34"/>
      <c r="F262" s="35" t="s">
        <v>156</v>
      </c>
      <c r="G262" s="31">
        <v>150</v>
      </c>
      <c r="H262" s="31">
        <v>20.27</v>
      </c>
      <c r="I262" s="31">
        <v>6.74</v>
      </c>
      <c r="J262" s="31">
        <v>28.08</v>
      </c>
      <c r="K262" s="35">
        <v>256</v>
      </c>
      <c r="L262" s="31">
        <v>0.16</v>
      </c>
      <c r="M262" s="31">
        <v>0.09</v>
      </c>
      <c r="N262" s="31">
        <v>4.8</v>
      </c>
      <c r="O262" s="31">
        <v>1.35</v>
      </c>
      <c r="P262" s="31">
        <v>25.92</v>
      </c>
      <c r="Q262" s="31">
        <v>45.3</v>
      </c>
      <c r="R262" s="31">
        <v>194.06</v>
      </c>
      <c r="S262" s="31">
        <v>1.76</v>
      </c>
    </row>
    <row r="263" spans="1:19" s="71" customFormat="1" ht="12.75">
      <c r="A263" s="104" t="s">
        <v>103</v>
      </c>
      <c r="B263" s="105"/>
      <c r="C263" s="105"/>
      <c r="D263" s="137"/>
      <c r="E263" s="34"/>
      <c r="F263" s="35" t="s">
        <v>104</v>
      </c>
      <c r="G263" s="31">
        <v>200</v>
      </c>
      <c r="H263" s="31">
        <v>0.16</v>
      </c>
      <c r="I263" s="31">
        <v>0.16</v>
      </c>
      <c r="J263" s="31">
        <v>27.87</v>
      </c>
      <c r="K263" s="35">
        <v>109</v>
      </c>
      <c r="L263" s="31">
        <v>0.01</v>
      </c>
      <c r="M263" s="31">
        <v>0.01</v>
      </c>
      <c r="N263" s="31">
        <v>6.6</v>
      </c>
      <c r="O263" s="31">
        <v>0.08</v>
      </c>
      <c r="P263" s="31">
        <v>6.88</v>
      </c>
      <c r="Q263" s="31">
        <v>3.6</v>
      </c>
      <c r="R263" s="31">
        <v>4.4000000000000004</v>
      </c>
      <c r="S263" s="31">
        <v>0.95</v>
      </c>
    </row>
    <row r="264" spans="1:19" s="71" customFormat="1" ht="12.75">
      <c r="A264" s="138" t="s">
        <v>45</v>
      </c>
      <c r="B264" s="139"/>
      <c r="C264" s="139"/>
      <c r="D264" s="140"/>
      <c r="E264" s="34"/>
      <c r="F264" s="35"/>
      <c r="G264" s="31">
        <v>60</v>
      </c>
      <c r="H264" s="32">
        <v>2.82</v>
      </c>
      <c r="I264" s="32">
        <v>0.6</v>
      </c>
      <c r="J264" s="32">
        <v>0.6</v>
      </c>
      <c r="K264" s="33">
        <v>126</v>
      </c>
      <c r="L264" s="32">
        <v>0</v>
      </c>
      <c r="M264" s="32">
        <v>0.04</v>
      </c>
      <c r="N264" s="32">
        <v>0</v>
      </c>
      <c r="O264" s="32">
        <v>0.78</v>
      </c>
      <c r="P264" s="32">
        <v>14.4</v>
      </c>
      <c r="Q264" s="32">
        <v>11.4</v>
      </c>
      <c r="R264" s="32">
        <v>52.2</v>
      </c>
      <c r="S264" s="32">
        <v>2.2400000000000002</v>
      </c>
    </row>
    <row r="265" spans="1:19" s="71" customFormat="1" ht="12.75">
      <c r="A265" s="36" t="s">
        <v>157</v>
      </c>
      <c r="B265" s="36"/>
      <c r="C265" s="36"/>
      <c r="D265" s="36"/>
      <c r="E265" s="34"/>
      <c r="F265" s="35"/>
      <c r="G265" s="31">
        <v>30</v>
      </c>
      <c r="H265" s="31">
        <v>2.25</v>
      </c>
      <c r="I265" s="31">
        <v>2.94</v>
      </c>
      <c r="J265" s="31">
        <v>22.32</v>
      </c>
      <c r="K265" s="35">
        <v>125</v>
      </c>
      <c r="L265" s="31">
        <v>0.01</v>
      </c>
      <c r="M265" s="31">
        <v>0</v>
      </c>
      <c r="N265" s="31">
        <v>0</v>
      </c>
      <c r="O265" s="31">
        <v>0</v>
      </c>
      <c r="P265" s="31">
        <v>11.27</v>
      </c>
      <c r="Q265" s="31">
        <v>0</v>
      </c>
      <c r="R265" s="31">
        <v>46.99</v>
      </c>
      <c r="S265" s="31">
        <v>1.18</v>
      </c>
    </row>
    <row r="266" spans="1:19" s="71" customFormat="1" ht="12.75">
      <c r="A266" s="55" t="s">
        <v>32</v>
      </c>
      <c r="B266" s="55"/>
      <c r="C266" s="55"/>
      <c r="D266" s="55"/>
      <c r="E266" s="88"/>
      <c r="F266" s="73"/>
      <c r="G266" s="57"/>
      <c r="H266" s="43">
        <f t="shared" ref="H266:S266" si="40">H260+H261+H262+H263+H264+H265</f>
        <v>28.52</v>
      </c>
      <c r="I266" s="43">
        <f t="shared" si="40"/>
        <v>23.78</v>
      </c>
      <c r="J266" s="43">
        <f t="shared" si="40"/>
        <v>100.13999999999999</v>
      </c>
      <c r="K266" s="43">
        <f t="shared" si="40"/>
        <v>836</v>
      </c>
      <c r="L266" s="43">
        <f t="shared" si="40"/>
        <v>0.25</v>
      </c>
      <c r="M266" s="43">
        <f t="shared" si="40"/>
        <v>0.23</v>
      </c>
      <c r="N266" s="43">
        <f t="shared" si="40"/>
        <v>29.699999999999996</v>
      </c>
      <c r="O266" s="43">
        <f t="shared" si="40"/>
        <v>6.46</v>
      </c>
      <c r="P266" s="43">
        <f t="shared" si="40"/>
        <v>95.97</v>
      </c>
      <c r="Q266" s="43">
        <f t="shared" si="40"/>
        <v>91.13</v>
      </c>
      <c r="R266" s="43">
        <f t="shared" si="40"/>
        <v>372.48999999999995</v>
      </c>
      <c r="S266" s="43">
        <f t="shared" si="40"/>
        <v>7.69</v>
      </c>
    </row>
    <row r="267" spans="1:19" s="71" customFormat="1" ht="12.75">
      <c r="A267" s="23" t="s">
        <v>46</v>
      </c>
      <c r="B267" s="23"/>
      <c r="C267" s="23"/>
      <c r="D267" s="23"/>
      <c r="E267" s="34"/>
      <c r="F267" s="35"/>
      <c r="G267" s="31"/>
      <c r="H267" s="32"/>
      <c r="I267" s="32"/>
      <c r="J267" s="32"/>
      <c r="K267" s="33"/>
      <c r="L267" s="32"/>
      <c r="M267" s="32"/>
      <c r="N267" s="32"/>
      <c r="O267" s="32"/>
      <c r="P267" s="32"/>
      <c r="Q267" s="32"/>
      <c r="R267" s="32"/>
      <c r="S267" s="32"/>
    </row>
    <row r="268" spans="1:19" s="71" customFormat="1" ht="12.75">
      <c r="A268" s="28" t="s">
        <v>158</v>
      </c>
      <c r="B268" s="28"/>
      <c r="C268" s="28"/>
      <c r="D268" s="28"/>
      <c r="E268" s="34"/>
      <c r="F268" s="35" t="s">
        <v>130</v>
      </c>
      <c r="G268" s="31">
        <v>60</v>
      </c>
      <c r="H268" s="31">
        <v>3.64</v>
      </c>
      <c r="I268" s="31">
        <v>1.86</v>
      </c>
      <c r="J268" s="31">
        <v>21.84</v>
      </c>
      <c r="K268" s="35">
        <v>153</v>
      </c>
      <c r="L268" s="31">
        <v>0.02</v>
      </c>
      <c r="M268" s="31">
        <v>0.08</v>
      </c>
      <c r="N268" s="31">
        <v>0.54</v>
      </c>
      <c r="O268" s="31">
        <v>0.8</v>
      </c>
      <c r="P268" s="31">
        <v>15.2</v>
      </c>
      <c r="Q268" s="31">
        <v>15.03</v>
      </c>
      <c r="R268" s="31">
        <v>37.64</v>
      </c>
      <c r="S268" s="31">
        <v>0.71</v>
      </c>
    </row>
    <row r="269" spans="1:19" s="71" customFormat="1" ht="12.75">
      <c r="A269" s="28" t="s">
        <v>49</v>
      </c>
      <c r="B269" s="28"/>
      <c r="C269" s="28"/>
      <c r="D269" s="28"/>
      <c r="E269" s="34"/>
      <c r="F269" s="35"/>
      <c r="G269" s="31">
        <v>200</v>
      </c>
      <c r="H269" s="31">
        <v>1.4</v>
      </c>
      <c r="I269" s="31">
        <v>0.2</v>
      </c>
      <c r="J269" s="31">
        <v>26.4</v>
      </c>
      <c r="K269" s="35">
        <v>120</v>
      </c>
      <c r="L269" s="31">
        <v>0</v>
      </c>
      <c r="M269" s="31">
        <v>0.12</v>
      </c>
      <c r="N269" s="31">
        <v>80</v>
      </c>
      <c r="O269" s="31">
        <v>0.4</v>
      </c>
      <c r="P269" s="31">
        <v>36</v>
      </c>
      <c r="Q269" s="31">
        <v>22</v>
      </c>
      <c r="R269" s="31">
        <v>26</v>
      </c>
      <c r="S269" s="31">
        <v>0.6</v>
      </c>
    </row>
    <row r="270" spans="1:19" s="71" customFormat="1" ht="12.75">
      <c r="A270" s="55" t="s">
        <v>32</v>
      </c>
      <c r="B270" s="55"/>
      <c r="C270" s="55"/>
      <c r="D270" s="55"/>
      <c r="E270" s="88"/>
      <c r="F270" s="73"/>
      <c r="G270" s="57"/>
      <c r="H270" s="43">
        <f>SUM(H268:H269)</f>
        <v>5.04</v>
      </c>
      <c r="I270" s="43">
        <v>2.06</v>
      </c>
      <c r="J270" s="43">
        <f t="shared" ref="J270:S270" si="41">SUM(J268:J269)</f>
        <v>48.239999999999995</v>
      </c>
      <c r="K270" s="74">
        <f t="shared" si="41"/>
        <v>273</v>
      </c>
      <c r="L270" s="43">
        <f t="shared" si="41"/>
        <v>0.02</v>
      </c>
      <c r="M270" s="43">
        <f t="shared" si="41"/>
        <v>0.2</v>
      </c>
      <c r="N270" s="43">
        <f t="shared" si="41"/>
        <v>80.540000000000006</v>
      </c>
      <c r="O270" s="43">
        <f t="shared" si="41"/>
        <v>1.2000000000000002</v>
      </c>
      <c r="P270" s="43">
        <f t="shared" si="41"/>
        <v>51.2</v>
      </c>
      <c r="Q270" s="43">
        <f t="shared" si="41"/>
        <v>37.03</v>
      </c>
      <c r="R270" s="43">
        <f t="shared" si="41"/>
        <v>63.64</v>
      </c>
      <c r="S270" s="43">
        <f t="shared" si="41"/>
        <v>1.31</v>
      </c>
    </row>
    <row r="271" spans="1:19" s="71" customFormat="1" ht="12.75">
      <c r="A271" s="75" t="s">
        <v>50</v>
      </c>
      <c r="B271" s="75"/>
      <c r="C271" s="75"/>
      <c r="D271" s="75"/>
      <c r="E271" s="76"/>
      <c r="F271" s="77"/>
      <c r="G271" s="78"/>
      <c r="H271" s="79">
        <f t="shared" ref="H271:S271" si="42">H258+H266+H270</f>
        <v>46.1</v>
      </c>
      <c r="I271" s="79">
        <f t="shared" si="42"/>
        <v>38.980000000000004</v>
      </c>
      <c r="J271" s="79">
        <f t="shared" si="42"/>
        <v>223.51999999999998</v>
      </c>
      <c r="K271" s="79">
        <f t="shared" si="42"/>
        <v>1581</v>
      </c>
      <c r="L271" s="79">
        <f t="shared" si="42"/>
        <v>0.37</v>
      </c>
      <c r="M271" s="79">
        <f t="shared" si="42"/>
        <v>1.73</v>
      </c>
      <c r="N271" s="79">
        <f t="shared" si="42"/>
        <v>111.52000000000001</v>
      </c>
      <c r="O271" s="79">
        <f t="shared" si="42"/>
        <v>8.6900000000000013</v>
      </c>
      <c r="P271" s="79">
        <f t="shared" si="42"/>
        <v>397.83</v>
      </c>
      <c r="Q271" s="79">
        <f t="shared" si="42"/>
        <v>243.88</v>
      </c>
      <c r="R271" s="79">
        <f t="shared" si="42"/>
        <v>609.42999999999995</v>
      </c>
      <c r="S271" s="79">
        <f t="shared" si="42"/>
        <v>12.3</v>
      </c>
    </row>
    <row r="272" spans="1:19" s="93" customFormat="1" ht="12.75">
      <c r="A272" s="121"/>
      <c r="B272" s="121"/>
      <c r="C272" s="121"/>
      <c r="D272" s="121"/>
      <c r="E272" s="122"/>
      <c r="F272" s="123"/>
      <c r="G272" s="123"/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</row>
    <row r="273" spans="1:19" s="71" customFormat="1" ht="12.75">
      <c r="A273" s="62" t="s">
        <v>4</v>
      </c>
      <c r="B273" s="62"/>
      <c r="C273" s="62"/>
      <c r="D273" s="62"/>
      <c r="E273" s="63"/>
      <c r="F273" s="64" t="s">
        <v>5</v>
      </c>
      <c r="G273" s="64" t="s">
        <v>6</v>
      </c>
      <c r="H273" s="65" t="s">
        <v>7</v>
      </c>
      <c r="I273" s="65"/>
      <c r="J273" s="65"/>
      <c r="K273" s="65"/>
      <c r="L273" s="65" t="s">
        <v>8</v>
      </c>
      <c r="M273" s="65"/>
      <c r="N273" s="65"/>
      <c r="O273" s="65"/>
      <c r="P273" s="65"/>
      <c r="Q273" s="65"/>
      <c r="R273" s="65"/>
      <c r="S273" s="65"/>
    </row>
    <row r="274" spans="1:19" s="66" customFormat="1" ht="12.75">
      <c r="A274" s="62"/>
      <c r="B274" s="62"/>
      <c r="C274" s="62"/>
      <c r="D274" s="62"/>
      <c r="E274" s="67"/>
      <c r="F274" s="64"/>
      <c r="G274" s="64"/>
      <c r="H274" s="68" t="s">
        <v>9</v>
      </c>
      <c r="I274" s="68" t="s">
        <v>10</v>
      </c>
      <c r="J274" s="68" t="s">
        <v>11</v>
      </c>
      <c r="K274" s="69" t="s">
        <v>12</v>
      </c>
      <c r="L274" s="70" t="s">
        <v>13</v>
      </c>
      <c r="M274" s="70" t="s">
        <v>14</v>
      </c>
      <c r="N274" s="70" t="s">
        <v>15</v>
      </c>
      <c r="O274" s="70" t="s">
        <v>16</v>
      </c>
      <c r="P274" s="70" t="s">
        <v>17</v>
      </c>
      <c r="Q274" s="70" t="s">
        <v>18</v>
      </c>
      <c r="R274" s="70" t="s">
        <v>19</v>
      </c>
      <c r="S274" s="70" t="s">
        <v>20</v>
      </c>
    </row>
    <row r="275" spans="1:19" s="71" customFormat="1" ht="12.75">
      <c r="A275" s="81" t="s">
        <v>159</v>
      </c>
      <c r="B275" s="81"/>
      <c r="C275" s="81"/>
      <c r="D275" s="81"/>
      <c r="E275" s="133"/>
      <c r="F275" s="22"/>
      <c r="G275" s="22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</row>
    <row r="276" spans="1:19" s="27" customFormat="1" ht="12.75">
      <c r="A276" s="23" t="s">
        <v>22</v>
      </c>
      <c r="B276" s="23"/>
      <c r="C276" s="23"/>
      <c r="D276" s="23"/>
      <c r="E276" s="134"/>
      <c r="F276" s="135"/>
      <c r="G276" s="129" t="s">
        <v>23</v>
      </c>
      <c r="H276" s="130" t="s">
        <v>23</v>
      </c>
      <c r="I276" s="130"/>
      <c r="J276" s="130" t="s">
        <v>23</v>
      </c>
      <c r="K276" s="131" t="s">
        <v>23</v>
      </c>
      <c r="L276" s="136"/>
      <c r="M276" s="136"/>
      <c r="N276" s="136"/>
      <c r="O276" s="136"/>
      <c r="P276" s="136"/>
      <c r="Q276" s="136"/>
      <c r="R276" s="136"/>
      <c r="S276" s="136"/>
    </row>
    <row r="277" spans="1:19" s="71" customFormat="1" ht="12.75">
      <c r="A277" s="28" t="s">
        <v>74</v>
      </c>
      <c r="B277" s="28"/>
      <c r="C277" s="28"/>
      <c r="D277" s="28"/>
      <c r="E277" s="29"/>
      <c r="F277" s="30" t="s">
        <v>160</v>
      </c>
      <c r="G277" s="31" t="s">
        <v>161</v>
      </c>
      <c r="H277" s="31">
        <v>5.0999999999999996</v>
      </c>
      <c r="I277" s="31">
        <v>4.5999999999999996</v>
      </c>
      <c r="J277" s="31">
        <v>0.3</v>
      </c>
      <c r="K277" s="35">
        <v>63</v>
      </c>
      <c r="L277" s="31">
        <v>7.0000000000000007E-2</v>
      </c>
      <c r="M277" s="31">
        <v>0</v>
      </c>
      <c r="N277" s="31">
        <v>0.35</v>
      </c>
      <c r="O277" s="31">
        <v>0</v>
      </c>
      <c r="P277" s="31">
        <v>55</v>
      </c>
      <c r="Q277" s="31">
        <v>185</v>
      </c>
      <c r="R277" s="31">
        <v>54</v>
      </c>
      <c r="S277" s="31">
        <v>3</v>
      </c>
    </row>
    <row r="278" spans="1:19" s="71" customFormat="1" ht="12.75">
      <c r="A278" s="28" t="s">
        <v>162</v>
      </c>
      <c r="B278" s="28"/>
      <c r="C278" s="28"/>
      <c r="D278" s="28"/>
      <c r="E278" s="34"/>
      <c r="F278" s="35" t="s">
        <v>27</v>
      </c>
      <c r="G278" s="31" t="s">
        <v>28</v>
      </c>
      <c r="H278" s="31">
        <v>17.66</v>
      </c>
      <c r="I278" s="31">
        <v>20.190000000000001</v>
      </c>
      <c r="J278" s="31">
        <v>20.38</v>
      </c>
      <c r="K278" s="35">
        <v>244</v>
      </c>
      <c r="L278" s="31">
        <v>0.08</v>
      </c>
      <c r="M278" s="31">
        <v>0.1</v>
      </c>
      <c r="N278" s="31">
        <v>1.23</v>
      </c>
      <c r="O278" s="31">
        <v>0.43</v>
      </c>
      <c r="P278" s="31">
        <v>174.02</v>
      </c>
      <c r="Q278" s="31">
        <v>20.72</v>
      </c>
      <c r="R278" s="31">
        <v>69.12</v>
      </c>
      <c r="S278" s="31">
        <v>0.52</v>
      </c>
    </row>
    <row r="279" spans="1:19" s="71" customFormat="1" ht="12.75">
      <c r="A279" s="28" t="s">
        <v>95</v>
      </c>
      <c r="B279" s="28"/>
      <c r="C279" s="28"/>
      <c r="D279" s="28"/>
      <c r="E279" s="34"/>
      <c r="F279" s="35" t="s">
        <v>96</v>
      </c>
      <c r="G279" s="31">
        <v>200</v>
      </c>
      <c r="H279" s="32">
        <v>1.6</v>
      </c>
      <c r="I279" s="32">
        <v>1.65</v>
      </c>
      <c r="J279" s="32">
        <v>17.36</v>
      </c>
      <c r="K279" s="33">
        <v>86</v>
      </c>
      <c r="L279" s="32">
        <v>0.02</v>
      </c>
      <c r="M279" s="32">
        <v>0.02</v>
      </c>
      <c r="N279" s="32">
        <v>0.75</v>
      </c>
      <c r="O279" s="32">
        <v>0</v>
      </c>
      <c r="P279" s="32">
        <v>65.25</v>
      </c>
      <c r="Q279" s="32">
        <v>11.4</v>
      </c>
      <c r="R279" s="32">
        <v>53.24</v>
      </c>
      <c r="S279" s="32">
        <v>0.9</v>
      </c>
    </row>
    <row r="280" spans="1:19" s="71" customFormat="1" ht="12.75">
      <c r="A280" s="36" t="s">
        <v>31</v>
      </c>
      <c r="B280" s="36"/>
      <c r="C280" s="36"/>
      <c r="D280" s="36"/>
      <c r="E280" s="34"/>
      <c r="F280" s="35"/>
      <c r="G280" s="31">
        <v>40</v>
      </c>
      <c r="H280" s="32">
        <v>3.04</v>
      </c>
      <c r="I280" s="32">
        <v>0.34</v>
      </c>
      <c r="J280" s="32">
        <v>19.440000000000001</v>
      </c>
      <c r="K280" s="33">
        <v>96</v>
      </c>
      <c r="L280" s="32">
        <v>0</v>
      </c>
      <c r="M280" s="32">
        <v>0.04</v>
      </c>
      <c r="N280" s="32">
        <v>0</v>
      </c>
      <c r="O280" s="32">
        <v>0.44</v>
      </c>
      <c r="P280" s="32">
        <v>8</v>
      </c>
      <c r="Q280" s="32">
        <v>5.6</v>
      </c>
      <c r="R280" s="32">
        <v>26</v>
      </c>
      <c r="S280" s="32">
        <v>0.44</v>
      </c>
    </row>
    <row r="281" spans="1:19" s="71" customFormat="1" ht="12.75">
      <c r="A281" s="37" t="s">
        <v>32</v>
      </c>
      <c r="B281" s="37"/>
      <c r="C281" s="37"/>
      <c r="D281" s="37"/>
      <c r="E281" s="38"/>
      <c r="F281" s="39"/>
      <c r="G281" s="40" t="s">
        <v>23</v>
      </c>
      <c r="H281" s="41">
        <f>H277+H278+H279+H280</f>
        <v>27.4</v>
      </c>
      <c r="I281" s="41">
        <f t="shared" ref="I281:S281" si="43">SUM(I277:I280)</f>
        <v>26.779999999999998</v>
      </c>
      <c r="J281" s="41">
        <f t="shared" si="43"/>
        <v>57.480000000000004</v>
      </c>
      <c r="K281" s="42">
        <f t="shared" si="43"/>
        <v>489</v>
      </c>
      <c r="L281" s="43">
        <f t="shared" si="43"/>
        <v>0.17</v>
      </c>
      <c r="M281" s="43">
        <f t="shared" si="43"/>
        <v>0.16</v>
      </c>
      <c r="N281" s="43">
        <f t="shared" si="43"/>
        <v>2.33</v>
      </c>
      <c r="O281" s="43">
        <f t="shared" si="43"/>
        <v>0.87</v>
      </c>
      <c r="P281" s="43">
        <f t="shared" si="43"/>
        <v>302.27</v>
      </c>
      <c r="Q281" s="43">
        <f t="shared" si="43"/>
        <v>222.72</v>
      </c>
      <c r="R281" s="43">
        <f t="shared" si="43"/>
        <v>202.36</v>
      </c>
      <c r="S281" s="43">
        <f t="shared" si="43"/>
        <v>4.8600000000000003</v>
      </c>
    </row>
    <row r="282" spans="1:19" s="71" customFormat="1" ht="12.75">
      <c r="A282" s="44" t="s">
        <v>33</v>
      </c>
      <c r="B282" s="44"/>
      <c r="C282" s="44"/>
      <c r="D282" s="44"/>
      <c r="E282" s="17"/>
      <c r="F282" s="18"/>
      <c r="G282" s="26"/>
      <c r="H282" s="45"/>
      <c r="I282" s="45"/>
      <c r="J282" s="45"/>
      <c r="K282" s="46"/>
      <c r="L282" s="47"/>
      <c r="M282" s="47"/>
      <c r="N282" s="47"/>
      <c r="O282" s="47"/>
      <c r="P282" s="47"/>
      <c r="Q282" s="47"/>
      <c r="R282" s="47"/>
      <c r="S282" s="47"/>
    </row>
    <row r="283" spans="1:19" s="71" customFormat="1" ht="12.75">
      <c r="A283" s="28" t="s">
        <v>163</v>
      </c>
      <c r="B283" s="28"/>
      <c r="C283" s="28"/>
      <c r="D283" s="28"/>
      <c r="E283" s="34"/>
      <c r="F283" s="35"/>
      <c r="G283" s="31">
        <v>60</v>
      </c>
      <c r="H283" s="31">
        <v>0.48</v>
      </c>
      <c r="I283" s="31">
        <v>0.06</v>
      </c>
      <c r="J283" s="31">
        <v>0.96</v>
      </c>
      <c r="K283" s="35">
        <v>8</v>
      </c>
      <c r="L283" s="31">
        <v>0.02</v>
      </c>
      <c r="M283" s="31">
        <v>0.02</v>
      </c>
      <c r="N283" s="31">
        <v>3</v>
      </c>
      <c r="O283" s="31">
        <v>0.06</v>
      </c>
      <c r="P283" s="31">
        <v>13.8</v>
      </c>
      <c r="Q283" s="31">
        <v>8.4</v>
      </c>
      <c r="R283" s="31">
        <v>14.4</v>
      </c>
      <c r="S283" s="31">
        <v>0.36</v>
      </c>
    </row>
    <row r="284" spans="1:19" s="71" customFormat="1" ht="12.75">
      <c r="A284" s="28" t="s">
        <v>164</v>
      </c>
      <c r="B284" s="28"/>
      <c r="C284" s="28"/>
      <c r="D284" s="28"/>
      <c r="E284" s="34"/>
      <c r="F284" s="35" t="s">
        <v>165</v>
      </c>
      <c r="G284" s="31" t="s">
        <v>166</v>
      </c>
      <c r="H284" s="31">
        <v>4.57</v>
      </c>
      <c r="I284" s="31">
        <v>2.8</v>
      </c>
      <c r="J284" s="31">
        <v>15.3</v>
      </c>
      <c r="K284" s="35">
        <v>107</v>
      </c>
      <c r="L284" s="31">
        <v>0.04</v>
      </c>
      <c r="M284" s="31">
        <v>0.1</v>
      </c>
      <c r="N284" s="31">
        <v>18.39</v>
      </c>
      <c r="O284" s="31">
        <v>0.28999999999999998</v>
      </c>
      <c r="P284" s="31">
        <v>21.41</v>
      </c>
      <c r="Q284" s="31">
        <v>27.91</v>
      </c>
      <c r="R284" s="31">
        <v>85.17</v>
      </c>
      <c r="S284" s="31">
        <v>1.01</v>
      </c>
    </row>
    <row r="285" spans="1:19" s="71" customFormat="1" ht="12.75">
      <c r="A285" s="28" t="s">
        <v>167</v>
      </c>
      <c r="B285" s="28"/>
      <c r="C285" s="28"/>
      <c r="D285" s="28"/>
      <c r="E285" s="34"/>
      <c r="F285" s="35" t="s">
        <v>168</v>
      </c>
      <c r="G285" s="31" t="s">
        <v>85</v>
      </c>
      <c r="H285" s="31">
        <v>18.29</v>
      </c>
      <c r="I285" s="31">
        <v>7.54</v>
      </c>
      <c r="J285" s="31">
        <v>3.51</v>
      </c>
      <c r="K285" s="35">
        <v>157</v>
      </c>
      <c r="L285" s="31">
        <v>0.05</v>
      </c>
      <c r="M285" s="31">
        <v>0.23</v>
      </c>
      <c r="N285" s="31">
        <v>0.84</v>
      </c>
      <c r="O285" s="31">
        <v>2.08</v>
      </c>
      <c r="P285" s="31">
        <v>36.61</v>
      </c>
      <c r="Q285" s="31">
        <v>25.49</v>
      </c>
      <c r="R285" s="31">
        <v>202.77</v>
      </c>
      <c r="S285" s="31">
        <v>2.09</v>
      </c>
    </row>
    <row r="286" spans="1:19" s="71" customFormat="1" ht="12.75">
      <c r="A286" s="28" t="s">
        <v>140</v>
      </c>
      <c r="B286" s="28"/>
      <c r="C286" s="28"/>
      <c r="D286" s="28"/>
      <c r="E286" s="48"/>
      <c r="F286" s="49" t="s">
        <v>141</v>
      </c>
      <c r="G286" s="50">
        <v>150</v>
      </c>
      <c r="H286" s="50">
        <v>3.81</v>
      </c>
      <c r="I286" s="50">
        <v>6.11</v>
      </c>
      <c r="J286" s="50">
        <v>38.61</v>
      </c>
      <c r="K286" s="49">
        <v>228</v>
      </c>
      <c r="L286" s="31">
        <v>7.0000000000000007E-2</v>
      </c>
      <c r="M286" s="31">
        <v>0.04</v>
      </c>
      <c r="N286" s="31">
        <v>0</v>
      </c>
      <c r="O286" s="31">
        <v>0.44</v>
      </c>
      <c r="P286" s="31">
        <v>5.13</v>
      </c>
      <c r="Q286" s="31">
        <v>27.03</v>
      </c>
      <c r="R286" s="31">
        <v>82.28</v>
      </c>
      <c r="S286" s="31">
        <v>0.55000000000000004</v>
      </c>
    </row>
    <row r="287" spans="1:19" s="71" customFormat="1" ht="12.75">
      <c r="A287" s="28" t="s">
        <v>132</v>
      </c>
      <c r="B287" s="28"/>
      <c r="C287" s="28"/>
      <c r="D287" s="28"/>
      <c r="E287" s="34"/>
      <c r="F287" s="35" t="s">
        <v>133</v>
      </c>
      <c r="G287" s="31">
        <v>200</v>
      </c>
      <c r="H287" s="31">
        <v>0.68</v>
      </c>
      <c r="I287" s="31">
        <v>0.28000000000000003</v>
      </c>
      <c r="J287" s="31">
        <v>20</v>
      </c>
      <c r="K287" s="35">
        <v>133</v>
      </c>
      <c r="L287" s="31">
        <v>0</v>
      </c>
      <c r="M287" s="31">
        <v>0.01</v>
      </c>
      <c r="N287" s="31">
        <v>0.06</v>
      </c>
      <c r="O287" s="31">
        <v>0</v>
      </c>
      <c r="P287" s="31">
        <v>12.4</v>
      </c>
      <c r="Q287" s="31">
        <v>3.4</v>
      </c>
      <c r="R287" s="31">
        <v>3.4</v>
      </c>
      <c r="S287" s="31">
        <v>0.66</v>
      </c>
    </row>
    <row r="288" spans="1:19" s="71" customFormat="1" ht="12.75">
      <c r="A288" s="36" t="s">
        <v>45</v>
      </c>
      <c r="B288" s="36"/>
      <c r="C288" s="36"/>
      <c r="D288" s="36"/>
      <c r="E288" s="34"/>
      <c r="F288" s="35"/>
      <c r="G288" s="31">
        <v>60</v>
      </c>
      <c r="H288" s="31">
        <v>2.82</v>
      </c>
      <c r="I288" s="31">
        <v>0.6</v>
      </c>
      <c r="J288" s="31">
        <v>0.6</v>
      </c>
      <c r="K288" s="35">
        <v>126</v>
      </c>
      <c r="L288" s="31">
        <v>0</v>
      </c>
      <c r="M288" s="31">
        <v>0.04</v>
      </c>
      <c r="N288" s="31">
        <v>0</v>
      </c>
      <c r="O288" s="31">
        <v>0.78</v>
      </c>
      <c r="P288" s="31">
        <v>14.4</v>
      </c>
      <c r="Q288" s="31">
        <v>11.4</v>
      </c>
      <c r="R288" s="31">
        <v>52.2</v>
      </c>
      <c r="S288" s="31">
        <v>2.2400000000000002</v>
      </c>
    </row>
    <row r="289" spans="1:19" s="71" customFormat="1" ht="12.75">
      <c r="A289" s="55" t="s">
        <v>32</v>
      </c>
      <c r="B289" s="55"/>
      <c r="C289" s="55"/>
      <c r="D289" s="55"/>
      <c r="E289" s="88"/>
      <c r="F289" s="73"/>
      <c r="G289" s="57"/>
      <c r="H289" s="43">
        <f t="shared" ref="H289:S289" si="44">H283+H284+H285+H286+H287+H288</f>
        <v>30.65</v>
      </c>
      <c r="I289" s="43">
        <f t="shared" si="44"/>
        <v>17.390000000000004</v>
      </c>
      <c r="J289" s="43">
        <f t="shared" si="44"/>
        <v>78.97999999999999</v>
      </c>
      <c r="K289" s="43">
        <f t="shared" si="44"/>
        <v>759</v>
      </c>
      <c r="L289" s="43">
        <f t="shared" si="44"/>
        <v>0.18</v>
      </c>
      <c r="M289" s="43">
        <f t="shared" si="44"/>
        <v>0.44</v>
      </c>
      <c r="N289" s="43">
        <f t="shared" si="44"/>
        <v>22.29</v>
      </c>
      <c r="O289" s="43">
        <f t="shared" si="44"/>
        <v>3.6500000000000004</v>
      </c>
      <c r="P289" s="43">
        <f t="shared" si="44"/>
        <v>103.75</v>
      </c>
      <c r="Q289" s="43">
        <f t="shared" si="44"/>
        <v>103.63000000000001</v>
      </c>
      <c r="R289" s="43">
        <f t="shared" si="44"/>
        <v>440.21999999999997</v>
      </c>
      <c r="S289" s="43">
        <f t="shared" si="44"/>
        <v>6.91</v>
      </c>
    </row>
    <row r="290" spans="1:19" s="71" customFormat="1" ht="12.75">
      <c r="A290" s="23" t="s">
        <v>46</v>
      </c>
      <c r="B290" s="23"/>
      <c r="C290" s="23"/>
      <c r="D290" s="23"/>
      <c r="E290" s="34"/>
      <c r="F290" s="35"/>
      <c r="G290" s="31"/>
      <c r="H290" s="32"/>
      <c r="I290" s="32"/>
      <c r="J290" s="32"/>
      <c r="K290" s="33"/>
      <c r="L290" s="32"/>
      <c r="M290" s="32"/>
      <c r="N290" s="32"/>
      <c r="O290" s="32"/>
      <c r="P290" s="32"/>
      <c r="Q290" s="32"/>
      <c r="R290" s="32"/>
      <c r="S290" s="32"/>
    </row>
    <row r="291" spans="1:19" s="71" customFormat="1" ht="12.75">
      <c r="A291" s="28" t="s">
        <v>89</v>
      </c>
      <c r="B291" s="28"/>
      <c r="C291" s="28"/>
      <c r="D291" s="28"/>
      <c r="E291" s="34"/>
      <c r="F291" s="35" t="s">
        <v>48</v>
      </c>
      <c r="G291" s="31">
        <v>75</v>
      </c>
      <c r="H291" s="31">
        <v>8.4600000000000009</v>
      </c>
      <c r="I291" s="31">
        <v>7.34</v>
      </c>
      <c r="J291" s="31">
        <v>31.9</v>
      </c>
      <c r="K291" s="35">
        <v>229</v>
      </c>
      <c r="L291" s="31">
        <v>0.05</v>
      </c>
      <c r="M291" s="31">
        <v>0.16</v>
      </c>
      <c r="N291" s="31">
        <v>0.13</v>
      </c>
      <c r="O291" s="31">
        <v>0.15</v>
      </c>
      <c r="P291" s="31">
        <v>53.18</v>
      </c>
      <c r="Q291" s="31">
        <v>13.93</v>
      </c>
      <c r="R291" s="31">
        <v>105.74</v>
      </c>
      <c r="S291" s="31">
        <v>0.8</v>
      </c>
    </row>
    <row r="292" spans="1:19" s="71" customFormat="1" ht="12.75">
      <c r="A292" s="28" t="s">
        <v>90</v>
      </c>
      <c r="B292" s="28"/>
      <c r="C292" s="28"/>
      <c r="D292" s="28"/>
      <c r="E292" s="34"/>
      <c r="F292" s="35" t="s">
        <v>91</v>
      </c>
      <c r="G292" s="31">
        <v>200</v>
      </c>
      <c r="H292" s="31">
        <v>0.14000000000000001</v>
      </c>
      <c r="I292" s="31">
        <v>0.02</v>
      </c>
      <c r="J292" s="31">
        <v>24.43</v>
      </c>
      <c r="K292" s="35">
        <v>96</v>
      </c>
      <c r="L292" s="31">
        <v>0</v>
      </c>
      <c r="M292" s="31">
        <v>0.01</v>
      </c>
      <c r="N292" s="31">
        <v>6.4</v>
      </c>
      <c r="O292" s="31">
        <v>0.01</v>
      </c>
      <c r="P292" s="31">
        <v>6.88</v>
      </c>
      <c r="Q292" s="31">
        <v>1.92</v>
      </c>
      <c r="R292" s="31">
        <v>3.52</v>
      </c>
      <c r="S292" s="31">
        <v>0.17</v>
      </c>
    </row>
    <row r="293" spans="1:19" s="71" customFormat="1" ht="12.75">
      <c r="A293" s="28" t="s">
        <v>106</v>
      </c>
      <c r="B293" s="28"/>
      <c r="C293" s="28"/>
      <c r="D293" s="28"/>
      <c r="E293" s="34"/>
      <c r="F293" s="35"/>
      <c r="G293" s="31">
        <v>150</v>
      </c>
      <c r="H293" s="31">
        <v>2.25</v>
      </c>
      <c r="I293" s="31">
        <v>0.15</v>
      </c>
      <c r="J293" s="31">
        <v>31.5</v>
      </c>
      <c r="K293" s="35">
        <v>74</v>
      </c>
      <c r="L293" s="31">
        <v>0</v>
      </c>
      <c r="M293" s="31">
        <v>0.12</v>
      </c>
      <c r="N293" s="31">
        <v>30</v>
      </c>
      <c r="O293" s="31">
        <v>0.60000000000000009</v>
      </c>
      <c r="P293" s="31">
        <v>12</v>
      </c>
      <c r="Q293" s="31">
        <v>63</v>
      </c>
      <c r="R293" s="31">
        <v>42</v>
      </c>
      <c r="S293" s="31">
        <v>0.9</v>
      </c>
    </row>
    <row r="294" spans="1:19" s="71" customFormat="1" ht="12.75">
      <c r="A294" s="55" t="s">
        <v>32</v>
      </c>
      <c r="B294" s="55"/>
      <c r="C294" s="55"/>
      <c r="D294" s="55"/>
      <c r="E294" s="88"/>
      <c r="F294" s="73"/>
      <c r="G294" s="57"/>
      <c r="H294" s="43">
        <f t="shared" ref="H294:S294" si="45">SUM(H291:H293)</f>
        <v>10.850000000000001</v>
      </c>
      <c r="I294" s="43">
        <f t="shared" si="45"/>
        <v>7.51</v>
      </c>
      <c r="J294" s="43">
        <f t="shared" si="45"/>
        <v>87.83</v>
      </c>
      <c r="K294" s="74">
        <f t="shared" si="45"/>
        <v>399</v>
      </c>
      <c r="L294" s="43">
        <f t="shared" si="45"/>
        <v>0.05</v>
      </c>
      <c r="M294" s="43">
        <f t="shared" si="45"/>
        <v>0.29000000000000004</v>
      </c>
      <c r="N294" s="43">
        <f t="shared" si="45"/>
        <v>36.53</v>
      </c>
      <c r="O294" s="43">
        <f t="shared" si="45"/>
        <v>0.76000000000000012</v>
      </c>
      <c r="P294" s="43">
        <f t="shared" si="45"/>
        <v>72.06</v>
      </c>
      <c r="Q294" s="43">
        <f t="shared" si="45"/>
        <v>78.849999999999994</v>
      </c>
      <c r="R294" s="43">
        <f t="shared" si="45"/>
        <v>151.26</v>
      </c>
      <c r="S294" s="43">
        <f t="shared" si="45"/>
        <v>1.87</v>
      </c>
    </row>
    <row r="295" spans="1:19" s="71" customFormat="1" ht="12.75">
      <c r="A295" s="75" t="s">
        <v>50</v>
      </c>
      <c r="B295" s="75"/>
      <c r="C295" s="75"/>
      <c r="D295" s="75"/>
      <c r="E295" s="76"/>
      <c r="F295" s="77"/>
      <c r="G295" s="78"/>
      <c r="H295" s="79">
        <f>H281+H289+H294</f>
        <v>68.900000000000006</v>
      </c>
      <c r="I295" s="79">
        <f>I281+I289+I294</f>
        <v>51.68</v>
      </c>
      <c r="J295" s="79">
        <f>J281+J289+J294</f>
        <v>224.28999999999996</v>
      </c>
      <c r="K295" s="80">
        <f>K294+K289+K281</f>
        <v>1647</v>
      </c>
      <c r="L295" s="79">
        <f>L281+L289+L294</f>
        <v>0.39999999999999997</v>
      </c>
      <c r="M295" s="79">
        <f t="shared" ref="M295:S295" si="46">M294+M289+M281</f>
        <v>0.89</v>
      </c>
      <c r="N295" s="79">
        <f t="shared" si="46"/>
        <v>61.15</v>
      </c>
      <c r="O295" s="79">
        <f t="shared" si="46"/>
        <v>5.28</v>
      </c>
      <c r="P295" s="79">
        <f t="shared" si="46"/>
        <v>478.08</v>
      </c>
      <c r="Q295" s="79">
        <f t="shared" si="46"/>
        <v>405.20000000000005</v>
      </c>
      <c r="R295" s="79">
        <f t="shared" si="46"/>
        <v>793.84</v>
      </c>
      <c r="S295" s="79">
        <f t="shared" si="46"/>
        <v>13.64</v>
      </c>
    </row>
    <row r="296" spans="1:19" s="93" customFormat="1" ht="15">
      <c r="A296" s="141"/>
      <c r="B296" s="142" t="s">
        <v>169</v>
      </c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9"/>
      <c r="N296" s="9"/>
      <c r="O296" s="9"/>
      <c r="P296" s="9"/>
      <c r="Q296" s="9"/>
      <c r="R296" s="9"/>
      <c r="S296" s="7"/>
    </row>
    <row r="297" spans="1:19" ht="15">
      <c r="B297" s="142" t="s">
        <v>170</v>
      </c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9"/>
    </row>
    <row r="298" spans="1:19" ht="15">
      <c r="B298" s="142" t="s">
        <v>171</v>
      </c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9"/>
    </row>
    <row r="299" spans="1:19">
      <c r="B299" s="143"/>
      <c r="C299" s="143"/>
      <c r="D299" s="143"/>
      <c r="E299" s="144"/>
      <c r="G299" s="146"/>
      <c r="H299" s="147"/>
      <c r="I299" s="144"/>
      <c r="J299" s="144"/>
      <c r="K299" s="144"/>
      <c r="L299" s="144"/>
    </row>
    <row r="300" spans="1:19">
      <c r="B300" s="148" t="s">
        <v>172</v>
      </c>
      <c r="C300" s="143"/>
      <c r="D300" s="143"/>
      <c r="E300" s="144"/>
      <c r="G300" s="146"/>
      <c r="H300" s="149" t="s">
        <v>173</v>
      </c>
      <c r="I300" s="149"/>
      <c r="J300" s="144"/>
      <c r="K300" s="144"/>
      <c r="L300" s="144"/>
    </row>
    <row r="301" spans="1:19">
      <c r="B301" s="148" t="s">
        <v>174</v>
      </c>
      <c r="C301" s="143"/>
      <c r="D301" s="143"/>
      <c r="E301" s="144"/>
      <c r="G301" s="146"/>
      <c r="H301" s="149" t="s">
        <v>175</v>
      </c>
      <c r="I301" s="149"/>
      <c r="J301" s="144"/>
      <c r="K301" s="144"/>
      <c r="L301" s="144"/>
    </row>
    <row r="302" spans="1:19">
      <c r="B302" s="143"/>
      <c r="C302" s="143"/>
      <c r="D302" s="143"/>
      <c r="E302" s="144"/>
      <c r="G302" s="146"/>
      <c r="H302" s="147"/>
      <c r="I302" s="144"/>
      <c r="J302" s="144"/>
      <c r="K302" s="144"/>
      <c r="L302" s="144"/>
    </row>
  </sheetData>
  <mergeCells count="323">
    <mergeCell ref="B297:Q297"/>
    <mergeCell ref="B298:Q298"/>
    <mergeCell ref="A291:D291"/>
    <mergeCell ref="A292:D292"/>
    <mergeCell ref="A293:D293"/>
    <mergeCell ref="A294:D294"/>
    <mergeCell ref="A295:D295"/>
    <mergeCell ref="B296:L296"/>
    <mergeCell ref="A285:D285"/>
    <mergeCell ref="A286:D286"/>
    <mergeCell ref="A287:D287"/>
    <mergeCell ref="A288:D288"/>
    <mergeCell ref="A289:D289"/>
    <mergeCell ref="A290:D290"/>
    <mergeCell ref="A279:D279"/>
    <mergeCell ref="A280:D280"/>
    <mergeCell ref="A281:D281"/>
    <mergeCell ref="A282:D282"/>
    <mergeCell ref="A283:D283"/>
    <mergeCell ref="A284:D284"/>
    <mergeCell ref="H273:K273"/>
    <mergeCell ref="L273:S273"/>
    <mergeCell ref="A275:D275"/>
    <mergeCell ref="A276:D276"/>
    <mergeCell ref="A277:D277"/>
    <mergeCell ref="A278:D278"/>
    <mergeCell ref="A269:D269"/>
    <mergeCell ref="A270:D270"/>
    <mergeCell ref="A271:D271"/>
    <mergeCell ref="A273:D274"/>
    <mergeCell ref="F273:F274"/>
    <mergeCell ref="G273:G274"/>
    <mergeCell ref="A263:D263"/>
    <mergeCell ref="A264:D264"/>
    <mergeCell ref="A265:D265"/>
    <mergeCell ref="A266:D266"/>
    <mergeCell ref="A267:D267"/>
    <mergeCell ref="A268:D268"/>
    <mergeCell ref="A257:D257"/>
    <mergeCell ref="A258:D258"/>
    <mergeCell ref="A259:D259"/>
    <mergeCell ref="A260:D260"/>
    <mergeCell ref="A261:D261"/>
    <mergeCell ref="A262:D262"/>
    <mergeCell ref="H251:K251"/>
    <mergeCell ref="L251:S251"/>
    <mergeCell ref="A253:D253"/>
    <mergeCell ref="A254:D254"/>
    <mergeCell ref="A255:D255"/>
    <mergeCell ref="A256:D256"/>
    <mergeCell ref="A247:D247"/>
    <mergeCell ref="A248:D248"/>
    <mergeCell ref="A249:D249"/>
    <mergeCell ref="A251:D252"/>
    <mergeCell ref="F251:F252"/>
    <mergeCell ref="G251:G252"/>
    <mergeCell ref="A241:D241"/>
    <mergeCell ref="A242:D242"/>
    <mergeCell ref="A243:D243"/>
    <mergeCell ref="A244:D244"/>
    <mergeCell ref="A245:D245"/>
    <mergeCell ref="A246:D246"/>
    <mergeCell ref="A235:D235"/>
    <mergeCell ref="A236:D236"/>
    <mergeCell ref="A237:D237"/>
    <mergeCell ref="A238:D238"/>
    <mergeCell ref="A239:D239"/>
    <mergeCell ref="A240:D240"/>
    <mergeCell ref="A229:D229"/>
    <mergeCell ref="A230:D230"/>
    <mergeCell ref="A231:D231"/>
    <mergeCell ref="A232:D232"/>
    <mergeCell ref="A233:D233"/>
    <mergeCell ref="A234:D234"/>
    <mergeCell ref="A225:D225"/>
    <mergeCell ref="A226:S226"/>
    <mergeCell ref="A227:D228"/>
    <mergeCell ref="F227:F228"/>
    <mergeCell ref="G227:G228"/>
    <mergeCell ref="H227:K227"/>
    <mergeCell ref="L227:S227"/>
    <mergeCell ref="A219:D219"/>
    <mergeCell ref="A220:D220"/>
    <mergeCell ref="A221:D221"/>
    <mergeCell ref="A222:D222"/>
    <mergeCell ref="A223:D223"/>
    <mergeCell ref="A224:D224"/>
    <mergeCell ref="A213:D213"/>
    <mergeCell ref="A214:D214"/>
    <mergeCell ref="A215:D215"/>
    <mergeCell ref="A216:D216"/>
    <mergeCell ref="A217:D217"/>
    <mergeCell ref="A218:D218"/>
    <mergeCell ref="A207:D207"/>
    <mergeCell ref="A208:D208"/>
    <mergeCell ref="A209:D209"/>
    <mergeCell ref="A210:D210"/>
    <mergeCell ref="A211:D211"/>
    <mergeCell ref="A212:D212"/>
    <mergeCell ref="G202:G203"/>
    <mergeCell ref="H202:K202"/>
    <mergeCell ref="L202:S202"/>
    <mergeCell ref="A204:D204"/>
    <mergeCell ref="A205:D205"/>
    <mergeCell ref="A206:D206"/>
    <mergeCell ref="A197:D197"/>
    <mergeCell ref="A198:D198"/>
    <mergeCell ref="A199:D199"/>
    <mergeCell ref="A200:D200"/>
    <mergeCell ref="A202:D203"/>
    <mergeCell ref="F202:F203"/>
    <mergeCell ref="A191:D191"/>
    <mergeCell ref="A192:D192"/>
    <mergeCell ref="A193:D193"/>
    <mergeCell ref="A194:D194"/>
    <mergeCell ref="A195:D195"/>
    <mergeCell ref="A196:D196"/>
    <mergeCell ref="A185:D185"/>
    <mergeCell ref="A186:D186"/>
    <mergeCell ref="A187:D187"/>
    <mergeCell ref="A188:D188"/>
    <mergeCell ref="A189:D189"/>
    <mergeCell ref="A190:D190"/>
    <mergeCell ref="A179:D179"/>
    <mergeCell ref="A180:D180"/>
    <mergeCell ref="A181:D181"/>
    <mergeCell ref="A182:D182"/>
    <mergeCell ref="A183:D183"/>
    <mergeCell ref="A184:D184"/>
    <mergeCell ref="A175:D175"/>
    <mergeCell ref="A177:D178"/>
    <mergeCell ref="F177:F178"/>
    <mergeCell ref="G177:G178"/>
    <mergeCell ref="H177:K177"/>
    <mergeCell ref="L177:S177"/>
    <mergeCell ref="A169:D169"/>
    <mergeCell ref="A170:D170"/>
    <mergeCell ref="A171:D171"/>
    <mergeCell ref="A172:D172"/>
    <mergeCell ref="A173:D173"/>
    <mergeCell ref="A174:D174"/>
    <mergeCell ref="A163:D163"/>
    <mergeCell ref="A164:D164"/>
    <mergeCell ref="A165:D165"/>
    <mergeCell ref="A166:D166"/>
    <mergeCell ref="A167:D167"/>
    <mergeCell ref="A168:D168"/>
    <mergeCell ref="A157:D157"/>
    <mergeCell ref="A158:D158"/>
    <mergeCell ref="A159:D159"/>
    <mergeCell ref="A160:D160"/>
    <mergeCell ref="A161:D161"/>
    <mergeCell ref="A162:D162"/>
    <mergeCell ref="G152:G153"/>
    <mergeCell ref="H152:K152"/>
    <mergeCell ref="L152:S152"/>
    <mergeCell ref="A154:D154"/>
    <mergeCell ref="A155:D155"/>
    <mergeCell ref="A156:D156"/>
    <mergeCell ref="A147:D147"/>
    <mergeCell ref="A148:D148"/>
    <mergeCell ref="A149:D149"/>
    <mergeCell ref="A150:D150"/>
    <mergeCell ref="A152:D153"/>
    <mergeCell ref="F152:F153"/>
    <mergeCell ref="A141:D141"/>
    <mergeCell ref="A142:D142"/>
    <mergeCell ref="A143:D143"/>
    <mergeCell ref="A144:D144"/>
    <mergeCell ref="A145:D145"/>
    <mergeCell ref="A146:D146"/>
    <mergeCell ref="A135:D135"/>
    <mergeCell ref="A136:D136"/>
    <mergeCell ref="A137:D137"/>
    <mergeCell ref="A138:D138"/>
    <mergeCell ref="A139:D139"/>
    <mergeCell ref="A140:D140"/>
    <mergeCell ref="A129:D129"/>
    <mergeCell ref="A130:D130"/>
    <mergeCell ref="A131:D131"/>
    <mergeCell ref="A132:D132"/>
    <mergeCell ref="A133:D133"/>
    <mergeCell ref="A134:D134"/>
    <mergeCell ref="A126:D127"/>
    <mergeCell ref="F126:F127"/>
    <mergeCell ref="G126:G127"/>
    <mergeCell ref="H126:K126"/>
    <mergeCell ref="L126:S126"/>
    <mergeCell ref="A128:D128"/>
    <mergeCell ref="A119:D119"/>
    <mergeCell ref="A120:D120"/>
    <mergeCell ref="A121:D121"/>
    <mergeCell ref="A122:D122"/>
    <mergeCell ref="A123:D123"/>
    <mergeCell ref="A124:D124"/>
    <mergeCell ref="A113:D113"/>
    <mergeCell ref="A114:D114"/>
    <mergeCell ref="A115:D115"/>
    <mergeCell ref="A116:D116"/>
    <mergeCell ref="A117:D117"/>
    <mergeCell ref="A118:D118"/>
    <mergeCell ref="A107:D107"/>
    <mergeCell ref="A108:D108"/>
    <mergeCell ref="A109:D109"/>
    <mergeCell ref="A110:D110"/>
    <mergeCell ref="A111:D111"/>
    <mergeCell ref="A112:D112"/>
    <mergeCell ref="F103:F104"/>
    <mergeCell ref="G103:G104"/>
    <mergeCell ref="H103:K103"/>
    <mergeCell ref="L103:S103"/>
    <mergeCell ref="A105:D105"/>
    <mergeCell ref="A106:D106"/>
    <mergeCell ref="A97:D97"/>
    <mergeCell ref="A98:D98"/>
    <mergeCell ref="A99:D99"/>
    <mergeCell ref="A100:D100"/>
    <mergeCell ref="A101:D101"/>
    <mergeCell ref="A103:D104"/>
    <mergeCell ref="A91:D91"/>
    <mergeCell ref="A92:D92"/>
    <mergeCell ref="A93:D93"/>
    <mergeCell ref="A94:D94"/>
    <mergeCell ref="A95:D95"/>
    <mergeCell ref="A96:D96"/>
    <mergeCell ref="A85:D85"/>
    <mergeCell ref="A86:D86"/>
    <mergeCell ref="A87:D87"/>
    <mergeCell ref="A88:D88"/>
    <mergeCell ref="A89:D89"/>
    <mergeCell ref="A90:D90"/>
    <mergeCell ref="A79:D79"/>
    <mergeCell ref="A80:D80"/>
    <mergeCell ref="A81:D81"/>
    <mergeCell ref="A82:D82"/>
    <mergeCell ref="A83:D83"/>
    <mergeCell ref="A84:D84"/>
    <mergeCell ref="A74:D74"/>
    <mergeCell ref="A75:D75"/>
    <mergeCell ref="A76:S76"/>
    <mergeCell ref="A77:D78"/>
    <mergeCell ref="F77:F78"/>
    <mergeCell ref="G77:G78"/>
    <mergeCell ref="H77:K77"/>
    <mergeCell ref="L77:S77"/>
    <mergeCell ref="A68:D68"/>
    <mergeCell ref="A69:D69"/>
    <mergeCell ref="A70:D70"/>
    <mergeCell ref="A71:D71"/>
    <mergeCell ref="A72:D72"/>
    <mergeCell ref="A73:D73"/>
    <mergeCell ref="A62:D62"/>
    <mergeCell ref="A63:D63"/>
    <mergeCell ref="A64:D64"/>
    <mergeCell ref="A65:D65"/>
    <mergeCell ref="A66:D66"/>
    <mergeCell ref="A67:D67"/>
    <mergeCell ref="A56:D56"/>
    <mergeCell ref="A57:D57"/>
    <mergeCell ref="A58:D58"/>
    <mergeCell ref="A59:D59"/>
    <mergeCell ref="A60:D60"/>
    <mergeCell ref="A61:D61"/>
    <mergeCell ref="F52:F53"/>
    <mergeCell ref="G52:G53"/>
    <mergeCell ref="H52:K52"/>
    <mergeCell ref="L52:S52"/>
    <mergeCell ref="A54:D54"/>
    <mergeCell ref="A55:D55"/>
    <mergeCell ref="A46:D46"/>
    <mergeCell ref="A47:D47"/>
    <mergeCell ref="A48:D48"/>
    <mergeCell ref="A49:D49"/>
    <mergeCell ref="A50:D50"/>
    <mergeCell ref="A52:D53"/>
    <mergeCell ref="A40:D40"/>
    <mergeCell ref="A41:D41"/>
    <mergeCell ref="A42:D42"/>
    <mergeCell ref="A43:D43"/>
    <mergeCell ref="A44:D44"/>
    <mergeCell ref="A45:D45"/>
    <mergeCell ref="A34:D34"/>
    <mergeCell ref="A35:D35"/>
    <mergeCell ref="A36:D36"/>
    <mergeCell ref="A37:D37"/>
    <mergeCell ref="A38:D38"/>
    <mergeCell ref="A39:D39"/>
    <mergeCell ref="A28:D28"/>
    <mergeCell ref="A29:D29"/>
    <mergeCell ref="A30:D30"/>
    <mergeCell ref="A31:D31"/>
    <mergeCell ref="A32:D32"/>
    <mergeCell ref="A33:D33"/>
    <mergeCell ref="G23:G24"/>
    <mergeCell ref="H23:K23"/>
    <mergeCell ref="L23:S23"/>
    <mergeCell ref="A25:D25"/>
    <mergeCell ref="A26:D26"/>
    <mergeCell ref="A27:D27"/>
    <mergeCell ref="A18:D18"/>
    <mergeCell ref="A19:D19"/>
    <mergeCell ref="A20:D20"/>
    <mergeCell ref="A21:D21"/>
    <mergeCell ref="A23:D24"/>
    <mergeCell ref="F23:F24"/>
    <mergeCell ref="A12:D12"/>
    <mergeCell ref="A13:D13"/>
    <mergeCell ref="A14:D14"/>
    <mergeCell ref="A15:D15"/>
    <mergeCell ref="A16:D16"/>
    <mergeCell ref="A17:D17"/>
    <mergeCell ref="L5:S5"/>
    <mergeCell ref="A7:D7"/>
    <mergeCell ref="A8:D8"/>
    <mergeCell ref="A9:D9"/>
    <mergeCell ref="A10:D10"/>
    <mergeCell ref="A11:D11"/>
    <mergeCell ref="A3:J3"/>
    <mergeCell ref="A4:I4"/>
    <mergeCell ref="A5:D6"/>
    <mergeCell ref="F5:F6"/>
    <mergeCell ref="G5:G6"/>
    <mergeCell ref="H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2022-04-19T08:49:09Z</dcterms:modified>
</cp:coreProperties>
</file>