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9180" tabRatio="500"/>
  </bookViews>
  <sheets>
    <sheet name="Лист1(7 л весна утв) (дейст) " sheetId="2" r:id="rId1"/>
  </sheets>
  <calcPr calcId="144525"/>
</workbook>
</file>

<file path=xl/calcChain.xml><?xml version="1.0" encoding="utf-8"?>
<calcChain xmlns="http://schemas.openxmlformats.org/spreadsheetml/2006/main">
  <c r="I235" i="2" l="1"/>
  <c r="J235" i="2"/>
  <c r="K235" i="2"/>
  <c r="L235" i="2"/>
  <c r="M235" i="2"/>
  <c r="N235" i="2"/>
  <c r="O235" i="2"/>
  <c r="P235" i="2"/>
  <c r="Q235" i="2"/>
  <c r="R235" i="2"/>
  <c r="S235" i="2"/>
  <c r="H235" i="2"/>
  <c r="I55" i="2"/>
  <c r="J55" i="2"/>
  <c r="K55" i="2"/>
  <c r="L55" i="2"/>
  <c r="M55" i="2"/>
  <c r="N55" i="2"/>
  <c r="O55" i="2"/>
  <c r="P55" i="2"/>
  <c r="Q55" i="2"/>
  <c r="R55" i="2"/>
  <c r="S55" i="2"/>
  <c r="H55" i="2"/>
  <c r="I44" i="2"/>
  <c r="J44" i="2"/>
  <c r="K44" i="2"/>
  <c r="L44" i="2"/>
  <c r="M44" i="2"/>
  <c r="N44" i="2"/>
  <c r="O44" i="2"/>
  <c r="P44" i="2"/>
  <c r="Q44" i="2"/>
  <c r="R44" i="2"/>
  <c r="S44" i="2"/>
  <c r="H44" i="2"/>
  <c r="I36" i="2"/>
  <c r="I45" i="2" s="1"/>
  <c r="J36" i="2"/>
  <c r="J45" i="2" s="1"/>
  <c r="K36" i="2"/>
  <c r="K45" i="2" s="1"/>
  <c r="L36" i="2"/>
  <c r="L45" i="2" s="1"/>
  <c r="M36" i="2"/>
  <c r="M45" i="2" s="1"/>
  <c r="N36" i="2"/>
  <c r="N45" i="2" s="1"/>
  <c r="O36" i="2"/>
  <c r="O45" i="2" s="1"/>
  <c r="P36" i="2"/>
  <c r="P45" i="2" s="1"/>
  <c r="Q36" i="2"/>
  <c r="Q45" i="2" s="1"/>
  <c r="R36" i="2"/>
  <c r="R45" i="2" s="1"/>
  <c r="S36" i="2"/>
  <c r="S45" i="2" s="1"/>
  <c r="H36" i="2"/>
  <c r="H45" i="2" s="1"/>
  <c r="H17" i="2" l="1"/>
  <c r="I17" i="2"/>
  <c r="J17" i="2"/>
  <c r="K17" i="2"/>
  <c r="L17" i="2"/>
  <c r="M17" i="2"/>
  <c r="M27" i="2" s="1"/>
  <c r="N17" i="2"/>
  <c r="N27" i="2" s="1"/>
  <c r="O17" i="2"/>
  <c r="P17" i="2"/>
  <c r="P27" i="2" s="1"/>
  <c r="Q17" i="2"/>
  <c r="R17" i="2"/>
  <c r="R27" i="2" s="1"/>
  <c r="S17" i="2"/>
  <c r="H25" i="2"/>
  <c r="I25" i="2"/>
  <c r="J25" i="2"/>
  <c r="K25" i="2"/>
  <c r="L25" i="2"/>
  <c r="N25" i="2"/>
  <c r="O25" i="2"/>
  <c r="P25" i="2"/>
  <c r="Q25" i="2"/>
  <c r="R25" i="2"/>
  <c r="S25" i="2"/>
  <c r="H64" i="2"/>
  <c r="H65" i="2" s="1"/>
  <c r="I64" i="2"/>
  <c r="I65" i="2" s="1"/>
  <c r="J64" i="2"/>
  <c r="J65" i="2" s="1"/>
  <c r="K64" i="2"/>
  <c r="K65" i="2" s="1"/>
  <c r="L64" i="2"/>
  <c r="L65" i="2" s="1"/>
  <c r="M64" i="2"/>
  <c r="M65" i="2" s="1"/>
  <c r="N64" i="2"/>
  <c r="N65" i="2" s="1"/>
  <c r="O64" i="2"/>
  <c r="O65" i="2" s="1"/>
  <c r="P64" i="2"/>
  <c r="P65" i="2" s="1"/>
  <c r="Q64" i="2"/>
  <c r="Q65" i="2" s="1"/>
  <c r="R64" i="2"/>
  <c r="R65" i="2" s="1"/>
  <c r="S64" i="2"/>
  <c r="S65" i="2" s="1"/>
  <c r="H75" i="2"/>
  <c r="H86" i="2" s="1"/>
  <c r="I75" i="2"/>
  <c r="I86" i="2" s="1"/>
  <c r="J75" i="2"/>
  <c r="J86" i="2" s="1"/>
  <c r="K75" i="2"/>
  <c r="K86" i="2" s="1"/>
  <c r="L75" i="2"/>
  <c r="L86" i="2" s="1"/>
  <c r="M75" i="2"/>
  <c r="M86" i="2" s="1"/>
  <c r="N75" i="2"/>
  <c r="N86" i="2" s="1"/>
  <c r="O75" i="2"/>
  <c r="O86" i="2" s="1"/>
  <c r="P75" i="2"/>
  <c r="P86" i="2" s="1"/>
  <c r="Q75" i="2"/>
  <c r="Q86" i="2" s="1"/>
  <c r="R75" i="2"/>
  <c r="R86" i="2" s="1"/>
  <c r="S75" i="2"/>
  <c r="S86" i="2" s="1"/>
  <c r="H95" i="2"/>
  <c r="I95" i="2"/>
  <c r="I104" i="2" s="1"/>
  <c r="J95" i="2"/>
  <c r="K95" i="2"/>
  <c r="K104" i="2" s="1"/>
  <c r="L95" i="2"/>
  <c r="M95" i="2"/>
  <c r="N95" i="2"/>
  <c r="O95" i="2"/>
  <c r="O104" i="2" s="1"/>
  <c r="P95" i="2"/>
  <c r="Q95" i="2"/>
  <c r="Q104" i="2" s="1"/>
  <c r="R95" i="2"/>
  <c r="S95" i="2"/>
  <c r="S104" i="2" s="1"/>
  <c r="L99" i="2"/>
  <c r="L103" i="2" s="1"/>
  <c r="M99" i="2"/>
  <c r="O99" i="2"/>
  <c r="O103" i="2" s="1"/>
  <c r="P99" i="2"/>
  <c r="Q99" i="2"/>
  <c r="Q103" i="2" s="1"/>
  <c r="R99" i="2"/>
  <c r="R103" i="2" s="1"/>
  <c r="S99" i="2"/>
  <c r="S103" i="2" s="1"/>
  <c r="H103" i="2"/>
  <c r="I103" i="2"/>
  <c r="J103" i="2"/>
  <c r="K103" i="2"/>
  <c r="M103" i="2"/>
  <c r="N103" i="2"/>
  <c r="P10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H132" i="2"/>
  <c r="H142" i="2" s="1"/>
  <c r="I132" i="2"/>
  <c r="J132" i="2"/>
  <c r="K132" i="2"/>
  <c r="L132" i="2"/>
  <c r="M132" i="2"/>
  <c r="N132" i="2"/>
  <c r="O132" i="2"/>
  <c r="P132" i="2"/>
  <c r="Q132" i="2"/>
  <c r="R132" i="2"/>
  <c r="S132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R123" i="2" l="1"/>
  <c r="P123" i="2"/>
  <c r="N123" i="2"/>
  <c r="L123" i="2"/>
  <c r="J123" i="2"/>
  <c r="H123" i="2"/>
  <c r="R104" i="2"/>
  <c r="P104" i="2"/>
  <c r="N104" i="2"/>
  <c r="L104" i="2"/>
  <c r="J104" i="2"/>
  <c r="H104" i="2"/>
  <c r="S27" i="2"/>
  <c r="Q27" i="2"/>
  <c r="O27" i="2"/>
  <c r="K27" i="2"/>
  <c r="I27" i="2"/>
  <c r="R217" i="2"/>
  <c r="P217" i="2"/>
  <c r="N217" i="2"/>
  <c r="L217" i="2"/>
  <c r="J217" i="2"/>
  <c r="H217" i="2"/>
  <c r="R200" i="2"/>
  <c r="P200" i="2"/>
  <c r="N200" i="2"/>
  <c r="L200" i="2"/>
  <c r="J200" i="2"/>
  <c r="H200" i="2"/>
  <c r="R181" i="2"/>
  <c r="P181" i="2"/>
  <c r="N181" i="2"/>
  <c r="L181" i="2"/>
  <c r="J181" i="2"/>
  <c r="H181" i="2"/>
  <c r="R162" i="2"/>
  <c r="P162" i="2"/>
  <c r="N162" i="2"/>
  <c r="L162" i="2"/>
  <c r="J162" i="2"/>
  <c r="H162" i="2"/>
  <c r="R142" i="2"/>
  <c r="P142" i="2"/>
  <c r="N142" i="2"/>
  <c r="L142" i="2"/>
  <c r="J142" i="2"/>
  <c r="S217" i="2"/>
  <c r="Q217" i="2"/>
  <c r="O217" i="2"/>
  <c r="M217" i="2"/>
  <c r="K217" i="2"/>
  <c r="I217" i="2"/>
  <c r="S200" i="2"/>
  <c r="Q200" i="2"/>
  <c r="O200" i="2"/>
  <c r="M200" i="2"/>
  <c r="K200" i="2"/>
  <c r="I200" i="2"/>
  <c r="S181" i="2"/>
  <c r="Q181" i="2"/>
  <c r="O181" i="2"/>
  <c r="M181" i="2"/>
  <c r="K181" i="2"/>
  <c r="I181" i="2"/>
  <c r="S162" i="2"/>
  <c r="Q162" i="2"/>
  <c r="O162" i="2"/>
  <c r="M162" i="2"/>
  <c r="K162" i="2"/>
  <c r="I162" i="2"/>
  <c r="S142" i="2"/>
  <c r="Q142" i="2"/>
  <c r="O142" i="2"/>
  <c r="M142" i="2"/>
  <c r="K142" i="2"/>
  <c r="I142" i="2"/>
  <c r="S123" i="2"/>
  <c r="Q123" i="2"/>
  <c r="O123" i="2"/>
  <c r="M123" i="2"/>
  <c r="K123" i="2"/>
  <c r="I123" i="2"/>
  <c r="M104" i="2"/>
  <c r="L27" i="2"/>
  <c r="J27" i="2"/>
  <c r="H27" i="2"/>
</calcChain>
</file>

<file path=xl/sharedStrings.xml><?xml version="1.0" encoding="utf-8"?>
<sst xmlns="http://schemas.openxmlformats.org/spreadsheetml/2006/main" count="593" uniqueCount="153">
  <si>
    <t>Возрастная категория: c 7-11 лет</t>
  </si>
  <si>
    <t>Наименование блюда</t>
  </si>
  <si>
    <t>номер по СР</t>
  </si>
  <si>
    <t>выход      (гр)</t>
  </si>
  <si>
    <t>Пищевая ценность</t>
  </si>
  <si>
    <t>Витамины и минеральные вещества</t>
  </si>
  <si>
    <t>Белки</t>
  </si>
  <si>
    <t>Жиры</t>
  </si>
  <si>
    <t>Углеводы</t>
  </si>
  <si>
    <t xml:space="preserve"> Калл</t>
  </si>
  <si>
    <t>A</t>
  </si>
  <si>
    <t>B</t>
  </si>
  <si>
    <t>C</t>
  </si>
  <si>
    <t>E</t>
  </si>
  <si>
    <t>Ca</t>
  </si>
  <si>
    <t>Mg</t>
  </si>
  <si>
    <t>P</t>
  </si>
  <si>
    <t>Fe</t>
  </si>
  <si>
    <t>Первый день (понедельник)</t>
  </si>
  <si>
    <t>завтрак</t>
  </si>
  <si>
    <t xml:space="preserve"> </t>
  </si>
  <si>
    <t>Масло сливочное порциями</t>
  </si>
  <si>
    <t>97*</t>
  </si>
  <si>
    <t>Каша молоч. пшеничная с маслом</t>
  </si>
  <si>
    <t>302*</t>
  </si>
  <si>
    <t>180/5</t>
  </si>
  <si>
    <t>Чай с лимоном</t>
  </si>
  <si>
    <t>686*</t>
  </si>
  <si>
    <t>Хлеб пшеничный</t>
  </si>
  <si>
    <t>итого:</t>
  </si>
  <si>
    <t>обед</t>
  </si>
  <si>
    <t xml:space="preserve">Суп картофельный с горохом </t>
  </si>
  <si>
    <t>139*</t>
  </si>
  <si>
    <t>Птица тушенная в смет.соусе</t>
  </si>
  <si>
    <t>493*</t>
  </si>
  <si>
    <t>Макаронные изделия отварные</t>
  </si>
  <si>
    <t>516*</t>
  </si>
  <si>
    <t>Чай с фруктовым соком</t>
  </si>
  <si>
    <t>79**</t>
  </si>
  <si>
    <t>Хлеб ржаной</t>
  </si>
  <si>
    <t>полдник</t>
  </si>
  <si>
    <t>всего</t>
  </si>
  <si>
    <t>Второй день (вторник)</t>
  </si>
  <si>
    <t>Каша молочная овсяная с маслом</t>
  </si>
  <si>
    <t>Чай с сахаром</t>
  </si>
  <si>
    <t>685*</t>
  </si>
  <si>
    <t>Борщ с капустой картофелем со сметаной</t>
  </si>
  <si>
    <t>110*</t>
  </si>
  <si>
    <t>200/5</t>
  </si>
  <si>
    <t>Тефтели рубленые с соусом</t>
  </si>
  <si>
    <t>462*</t>
  </si>
  <si>
    <t>Каша гречневая рассыпчатая</t>
  </si>
  <si>
    <t>508*</t>
  </si>
  <si>
    <t>Компот из смеси сухофруктов</t>
  </si>
  <si>
    <t>639*</t>
  </si>
  <si>
    <t>Компот из кураги</t>
  </si>
  <si>
    <t>638*</t>
  </si>
  <si>
    <t>Третий день (среда)</t>
  </si>
  <si>
    <t>Бутерброд с повидлом</t>
  </si>
  <si>
    <t>2*</t>
  </si>
  <si>
    <t>Каша молоч. рисовая с маслом</t>
  </si>
  <si>
    <t>Кофейный напиток с молоком</t>
  </si>
  <si>
    <t>692*</t>
  </si>
  <si>
    <t xml:space="preserve">Салат из кваш.капусты с рас. маслом </t>
  </si>
  <si>
    <t>45*</t>
  </si>
  <si>
    <t>Рассольник ленинградский со сметаной</t>
  </si>
  <si>
    <t>132*</t>
  </si>
  <si>
    <t>Рыба припущенная с соусом</t>
  </si>
  <si>
    <t>371*</t>
  </si>
  <si>
    <t>Пюре картофельное</t>
  </si>
  <si>
    <t>520*</t>
  </si>
  <si>
    <t>Компот из изюма</t>
  </si>
  <si>
    <t>Четвертый день (четверг)</t>
  </si>
  <si>
    <t>Каша молоч. гречневая с маслом</t>
  </si>
  <si>
    <t>Чай с молоком</t>
  </si>
  <si>
    <t>297**</t>
  </si>
  <si>
    <t>Щи из св капусты с картофелем со сметаной</t>
  </si>
  <si>
    <t>124*</t>
  </si>
  <si>
    <t>Плов из птицы</t>
  </si>
  <si>
    <t>492*</t>
  </si>
  <si>
    <t>Компот из св. плодов</t>
  </si>
  <si>
    <t>631*</t>
  </si>
  <si>
    <t>Печенье сахарное</t>
  </si>
  <si>
    <t>Пятый день (пятница)</t>
  </si>
  <si>
    <t>Сыр порциями</t>
  </si>
  <si>
    <t>Каша молоч. пшенная с маслом</t>
  </si>
  <si>
    <t>Салат из свеклы отварной</t>
  </si>
  <si>
    <t>Суп картоф.с макарон. издел.</t>
  </si>
  <si>
    <t>140*</t>
  </si>
  <si>
    <t>Жаркое по-домашнему</t>
  </si>
  <si>
    <t>436*</t>
  </si>
  <si>
    <t>Компот из чернослива</t>
  </si>
  <si>
    <t>Шестой день (суббота)</t>
  </si>
  <si>
    <t>Каша молоч. манная с маслом</t>
  </si>
  <si>
    <t>Какао с молоком</t>
  </si>
  <si>
    <t>693*</t>
  </si>
  <si>
    <t>Винегрет овощной</t>
  </si>
  <si>
    <t>71*</t>
  </si>
  <si>
    <t>134*</t>
  </si>
  <si>
    <t>Биточки рубленые с соусом</t>
  </si>
  <si>
    <t>Капуста тушеная</t>
  </si>
  <si>
    <t>534*</t>
  </si>
  <si>
    <t>Седьмой день (понедельник)</t>
  </si>
  <si>
    <t>Восьмой день (вторник)</t>
  </si>
  <si>
    <t>Котлеты руб.из птицы с соусом</t>
  </si>
  <si>
    <t>498*</t>
  </si>
  <si>
    <t>Рис отварной</t>
  </si>
  <si>
    <t>511*</t>
  </si>
  <si>
    <t>Девятый день (среда)</t>
  </si>
  <si>
    <t>Биточки рыбные с соусом</t>
  </si>
  <si>
    <t>388*</t>
  </si>
  <si>
    <t>Десятый день (четверг)</t>
  </si>
  <si>
    <t>Суп картофельный рыбный</t>
  </si>
  <si>
    <t>133*</t>
  </si>
  <si>
    <t>200/12,5</t>
  </si>
  <si>
    <t>452*</t>
  </si>
  <si>
    <t>Одиннадцатый день (пятница)</t>
  </si>
  <si>
    <t>Каша пшеничная вязкая</t>
  </si>
  <si>
    <t>Двенадцатый день (суббота)</t>
  </si>
  <si>
    <t>Каша молоч. ячневая с маслом</t>
  </si>
  <si>
    <t>Огурцы соленые порциями</t>
  </si>
  <si>
    <t>Кнели из говядины</t>
  </si>
  <si>
    <t>474*</t>
  </si>
  <si>
    <t>При составлении меню использовались:</t>
  </si>
  <si>
    <t>* Сборник рецептур блюд и кулинарных изделий для предприятий ОП при общеобразовательных школах изд. 2004 год</t>
  </si>
  <si>
    <t>** Сборник рецептур блюд и кулинарных изделий для предприятий ОП при образовательных учреждениях изд. 2017 год</t>
  </si>
  <si>
    <t>451*</t>
  </si>
  <si>
    <t>Котлеты рубленые с соусом</t>
  </si>
  <si>
    <t>Салат из сырых овощей</t>
  </si>
  <si>
    <t>29**</t>
  </si>
  <si>
    <t>52**</t>
  </si>
  <si>
    <t>Котлеты (особые)</t>
  </si>
  <si>
    <t>90(50/40)</t>
  </si>
  <si>
    <t>90(60/30)</t>
  </si>
  <si>
    <t>Технолог</t>
  </si>
  <si>
    <t>Бурцева Г.В.</t>
  </si>
  <si>
    <t>Экономист по ценам</t>
  </si>
  <si>
    <t>Некрасова И.Б.</t>
  </si>
  <si>
    <t>90(45/45)</t>
  </si>
  <si>
    <t>Салат из свежих огурцов</t>
  </si>
  <si>
    <t>16*</t>
  </si>
  <si>
    <t>Суп крестьянский с крупой со сметаной</t>
  </si>
  <si>
    <t>Сезон: весенний</t>
  </si>
  <si>
    <t xml:space="preserve">Помидоры свежие порциями                   </t>
  </si>
  <si>
    <t xml:space="preserve">Согласовано: </t>
  </si>
  <si>
    <t>Утверждено</t>
  </si>
  <si>
    <t xml:space="preserve">Заседанием Управляющего </t>
  </si>
  <si>
    <t>приказом директора</t>
  </si>
  <si>
    <t xml:space="preserve">Совета школы </t>
  </si>
  <si>
    <t>МБОУ "Большечеменевская СОШ"</t>
  </si>
  <si>
    <t>от 30.01.2021г №2</t>
  </si>
  <si>
    <t xml:space="preserve">Двенадцатидневное меню       </t>
  </si>
  <si>
    <t>для обучающихся МБОУ "Большечеменевская СОШ" Батыревского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</si>
</sst>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9" fillId="0" borderId="0" xfId="0" applyFont="1"/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2" xfId="0" applyFont="1" applyBorder="1"/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9" fillId="0" borderId="2" xfId="0" applyNumberFormat="1" applyFont="1" applyBorder="1"/>
    <xf numFmtId="0" fontId="9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Border="1"/>
    <xf numFmtId="0" fontId="5" fillId="0" borderId="0" xfId="0" applyFont="1" applyBorder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right" wrapText="1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wrapText="1"/>
    </xf>
    <xf numFmtId="2" fontId="9" fillId="2" borderId="9" xfId="0" applyNumberFormat="1" applyFont="1" applyFill="1" applyBorder="1" applyAlignment="1">
      <alignment horizontal="center" wrapText="1"/>
    </xf>
    <xf numFmtId="2" fontId="9" fillId="2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center" wrapText="1"/>
    </xf>
    <xf numFmtId="2" fontId="9" fillId="0" borderId="9" xfId="0" applyNumberFormat="1" applyFont="1" applyBorder="1"/>
    <xf numFmtId="0" fontId="9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11" fillId="7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6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8" fillId="5" borderId="9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8" fillId="3" borderId="5" xfId="0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8" fillId="3" borderId="2" xfId="0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right"/>
    </xf>
    <xf numFmtId="0" fontId="8" fillId="6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right" wrapText="1"/>
    </xf>
    <xf numFmtId="2" fontId="9" fillId="2" borderId="9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6" fillId="0" borderId="9" xfId="0" applyFont="1" applyBorder="1" applyAlignment="1"/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4"/>
  <sheetViews>
    <sheetView tabSelected="1" workbookViewId="0">
      <selection activeCell="A8" sqref="A8:I8"/>
    </sheetView>
  </sheetViews>
  <sheetFormatPr defaultColWidth="9" defaultRowHeight="15.75" x14ac:dyDescent="0.25"/>
  <cols>
    <col min="1" max="1" width="6.28515625" style="57" customWidth="1"/>
    <col min="2" max="3" width="9" style="57"/>
    <col min="4" max="4" width="7.140625" style="57" customWidth="1"/>
    <col min="5" max="5" width="3.28515625" style="3" hidden="1" customWidth="1"/>
    <col min="6" max="6" width="6.42578125" style="60" customWidth="1"/>
    <col min="7" max="7" width="9.5703125" style="62" customWidth="1"/>
    <col min="8" max="8" width="7" style="1" customWidth="1"/>
    <col min="9" max="9" width="6.7109375" style="3" customWidth="1"/>
    <col min="10" max="10" width="8.42578125" style="3" customWidth="1"/>
    <col min="11" max="11" width="7.7109375" style="3" customWidth="1"/>
    <col min="12" max="12" width="7.140625" style="3" customWidth="1"/>
    <col min="13" max="13" width="7.5703125" style="3" customWidth="1"/>
    <col min="14" max="14" width="6.28515625" style="3" customWidth="1"/>
    <col min="15" max="15" width="6.7109375" style="3" customWidth="1"/>
    <col min="16" max="16" width="6.28515625" style="3" customWidth="1"/>
    <col min="17" max="17" width="8.28515625" style="3" customWidth="1"/>
    <col min="18" max="18" width="6.5703125" style="3" customWidth="1"/>
    <col min="19" max="19" width="7.28515625" style="3" customWidth="1"/>
    <col min="20" max="20" width="5.85546875" style="3" customWidth="1"/>
    <col min="21" max="16384" width="9" style="3"/>
  </cols>
  <sheetData>
    <row r="1" spans="1:20" x14ac:dyDescent="0.25">
      <c r="A1" s="107" t="s">
        <v>144</v>
      </c>
      <c r="B1" s="107"/>
      <c r="C1" s="61"/>
      <c r="D1" s="61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  <c r="Q1" s="108" t="s">
        <v>145</v>
      </c>
      <c r="R1" s="108"/>
      <c r="S1" s="108"/>
      <c r="T1" s="2"/>
    </row>
    <row r="2" spans="1:20" ht="13.5" customHeight="1" x14ac:dyDescent="0.25">
      <c r="A2" s="109" t="s">
        <v>146</v>
      </c>
      <c r="B2" s="109"/>
      <c r="C2" s="109"/>
      <c r="D2" s="109"/>
      <c r="E2" s="62"/>
      <c r="H2" s="96"/>
      <c r="I2" s="62"/>
      <c r="J2" s="62"/>
      <c r="K2" s="62"/>
      <c r="L2" s="62"/>
      <c r="M2" s="97"/>
      <c r="N2" s="97"/>
      <c r="O2" s="98"/>
      <c r="P2" s="110" t="s">
        <v>147</v>
      </c>
      <c r="Q2" s="110"/>
      <c r="R2" s="110"/>
      <c r="S2" s="110"/>
    </row>
    <row r="3" spans="1:20" ht="15" customHeight="1" x14ac:dyDescent="0.25">
      <c r="A3" s="109" t="s">
        <v>148</v>
      </c>
      <c r="B3" s="109"/>
      <c r="C3" s="61"/>
      <c r="D3" s="61"/>
      <c r="E3" s="62"/>
      <c r="H3" s="96"/>
      <c r="I3" s="62"/>
      <c r="J3" s="62"/>
      <c r="K3" s="62"/>
      <c r="L3" s="62"/>
      <c r="M3" s="97"/>
      <c r="N3" s="110" t="s">
        <v>149</v>
      </c>
      <c r="O3" s="110"/>
      <c r="P3" s="110"/>
      <c r="Q3" s="110"/>
      <c r="R3" s="110"/>
      <c r="S3" s="110"/>
    </row>
    <row r="4" spans="1:20" ht="13.5" customHeight="1" x14ac:dyDescent="0.25">
      <c r="A4" s="111" t="s">
        <v>150</v>
      </c>
      <c r="B4" s="111"/>
      <c r="C4" s="111"/>
      <c r="D4" s="61"/>
      <c r="E4" s="62"/>
      <c r="H4" s="96"/>
      <c r="I4" s="62"/>
      <c r="J4" s="62"/>
      <c r="K4" s="62"/>
      <c r="L4" s="62"/>
      <c r="M4" s="97"/>
      <c r="N4" s="97"/>
      <c r="O4" s="110"/>
      <c r="P4" s="110"/>
      <c r="Q4" s="110"/>
      <c r="R4" s="110"/>
      <c r="S4" s="110"/>
    </row>
    <row r="5" spans="1:20" ht="15" customHeight="1" x14ac:dyDescent="0.25">
      <c r="A5" s="112" t="s">
        <v>151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20" ht="16.5" x14ac:dyDescent="0.25">
      <c r="A6" s="112" t="s">
        <v>152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20" ht="12.75" x14ac:dyDescent="0.2">
      <c r="A7" s="113" t="s">
        <v>142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20" ht="14.25" customHeight="1" x14ac:dyDescent="0.2">
      <c r="A8" s="114" t="s">
        <v>0</v>
      </c>
      <c r="B8" s="114"/>
      <c r="C8" s="114"/>
      <c r="D8" s="114"/>
      <c r="E8" s="114"/>
      <c r="F8" s="114"/>
      <c r="G8" s="114"/>
      <c r="H8" s="114"/>
      <c r="I8" s="114"/>
      <c r="J8" s="5"/>
    </row>
    <row r="9" spans="1:20" s="5" customFormat="1" ht="12.75" x14ac:dyDescent="0.2">
      <c r="A9" s="103" t="s">
        <v>1</v>
      </c>
      <c r="B9" s="103"/>
      <c r="C9" s="103"/>
      <c r="D9" s="103"/>
      <c r="E9" s="6"/>
      <c r="F9" s="103" t="s">
        <v>2</v>
      </c>
      <c r="G9" s="103" t="s">
        <v>3</v>
      </c>
      <c r="H9" s="103" t="s">
        <v>4</v>
      </c>
      <c r="I9" s="103"/>
      <c r="J9" s="103"/>
      <c r="K9" s="103"/>
      <c r="L9" s="103" t="s">
        <v>5</v>
      </c>
      <c r="M9" s="103"/>
      <c r="N9" s="103"/>
      <c r="O9" s="103"/>
      <c r="P9" s="103"/>
      <c r="Q9" s="103"/>
      <c r="R9" s="103"/>
      <c r="S9" s="103"/>
    </row>
    <row r="10" spans="1:20" s="5" customFormat="1" ht="12.75" x14ac:dyDescent="0.2">
      <c r="A10" s="103"/>
      <c r="B10" s="103"/>
      <c r="C10" s="103"/>
      <c r="D10" s="103"/>
      <c r="E10" s="7"/>
      <c r="F10" s="103"/>
      <c r="G10" s="103"/>
      <c r="H10" s="8" t="s">
        <v>6</v>
      </c>
      <c r="I10" s="8" t="s">
        <v>7</v>
      </c>
      <c r="J10" s="9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  <c r="S10" s="8" t="s">
        <v>17</v>
      </c>
    </row>
    <row r="11" spans="1:20" s="5" customFormat="1" ht="12.75" x14ac:dyDescent="0.2">
      <c r="A11" s="105" t="s">
        <v>18</v>
      </c>
      <c r="B11" s="105"/>
      <c r="C11" s="105"/>
      <c r="D11" s="105"/>
      <c r="E11" s="10"/>
      <c r="F11" s="11"/>
      <c r="G11" s="12"/>
      <c r="H11" s="13"/>
      <c r="I11" s="13"/>
      <c r="J11" s="14"/>
      <c r="K11" s="13"/>
      <c r="L11" s="15"/>
      <c r="M11" s="15"/>
      <c r="N11" s="15"/>
      <c r="O11" s="15"/>
      <c r="P11" s="15"/>
      <c r="Q11" s="15"/>
      <c r="R11" s="15"/>
      <c r="S11" s="15"/>
    </row>
    <row r="12" spans="1:20" s="5" customFormat="1" ht="12.75" x14ac:dyDescent="0.2">
      <c r="A12" s="106" t="s">
        <v>19</v>
      </c>
      <c r="B12" s="106"/>
      <c r="C12" s="106"/>
      <c r="D12" s="106"/>
      <c r="E12" s="16"/>
      <c r="F12" s="17"/>
      <c r="G12" s="18" t="s">
        <v>20</v>
      </c>
      <c r="H12" s="18" t="s">
        <v>20</v>
      </c>
      <c r="I12" s="18"/>
      <c r="J12" s="18" t="s">
        <v>20</v>
      </c>
      <c r="K12" s="11" t="s">
        <v>20</v>
      </c>
      <c r="L12" s="19"/>
      <c r="M12" s="19"/>
      <c r="N12" s="19"/>
      <c r="O12" s="19"/>
      <c r="P12" s="19"/>
      <c r="Q12" s="19"/>
      <c r="R12" s="19"/>
      <c r="S12" s="19"/>
    </row>
    <row r="13" spans="1:20" s="5" customFormat="1" ht="12.75" x14ac:dyDescent="0.2">
      <c r="A13" s="104" t="s">
        <v>21</v>
      </c>
      <c r="B13" s="104"/>
      <c r="C13" s="104"/>
      <c r="D13" s="104"/>
      <c r="E13" s="20"/>
      <c r="F13" s="21" t="s">
        <v>22</v>
      </c>
      <c r="G13" s="22">
        <v>10</v>
      </c>
      <c r="H13" s="23">
        <v>0.05</v>
      </c>
      <c r="I13" s="23">
        <v>8.25</v>
      </c>
      <c r="J13" s="23">
        <v>0.08</v>
      </c>
      <c r="K13" s="24">
        <v>75</v>
      </c>
      <c r="L13" s="23">
        <v>0.1</v>
      </c>
      <c r="M13" s="23">
        <v>0</v>
      </c>
      <c r="N13" s="23">
        <v>0</v>
      </c>
      <c r="O13" s="23">
        <v>0</v>
      </c>
      <c r="P13" s="23">
        <v>1.2</v>
      </c>
      <c r="Q13" s="23">
        <v>0.04</v>
      </c>
      <c r="R13" s="23">
        <v>1.9</v>
      </c>
      <c r="S13" s="23">
        <v>0.02</v>
      </c>
    </row>
    <row r="14" spans="1:20" s="5" customFormat="1" ht="12.75" x14ac:dyDescent="0.2">
      <c r="A14" s="104" t="s">
        <v>23</v>
      </c>
      <c r="B14" s="104"/>
      <c r="C14" s="104"/>
      <c r="D14" s="104"/>
      <c r="E14" s="25"/>
      <c r="F14" s="26" t="s">
        <v>24</v>
      </c>
      <c r="G14" s="22" t="s">
        <v>25</v>
      </c>
      <c r="H14" s="23">
        <v>18.440000000000001</v>
      </c>
      <c r="I14" s="23">
        <v>9.14</v>
      </c>
      <c r="J14" s="23">
        <v>21.03</v>
      </c>
      <c r="K14" s="24">
        <v>262</v>
      </c>
      <c r="L14" s="23">
        <v>0.08</v>
      </c>
      <c r="M14" s="23">
        <v>0.17</v>
      </c>
      <c r="N14" s="23">
        <v>1.18</v>
      </c>
      <c r="O14" s="23">
        <v>0.77</v>
      </c>
      <c r="P14" s="23">
        <v>168.08</v>
      </c>
      <c r="Q14" s="23">
        <v>12.92</v>
      </c>
      <c r="R14" s="23">
        <v>150.04</v>
      </c>
      <c r="S14" s="23">
        <v>2.09</v>
      </c>
    </row>
    <row r="15" spans="1:20" s="5" customFormat="1" ht="12.75" x14ac:dyDescent="0.2">
      <c r="A15" s="104" t="s">
        <v>26</v>
      </c>
      <c r="B15" s="104"/>
      <c r="C15" s="104"/>
      <c r="D15" s="104"/>
      <c r="E15" s="25"/>
      <c r="F15" s="26" t="s">
        <v>27</v>
      </c>
      <c r="G15" s="22">
        <v>200</v>
      </c>
      <c r="H15" s="23">
        <v>0.26</v>
      </c>
      <c r="I15" s="23">
        <v>0.06</v>
      </c>
      <c r="J15" s="23">
        <v>15.22</v>
      </c>
      <c r="K15" s="24">
        <v>59</v>
      </c>
      <c r="L15" s="23">
        <v>0</v>
      </c>
      <c r="M15" s="23">
        <v>0</v>
      </c>
      <c r="N15" s="23">
        <v>2.9</v>
      </c>
      <c r="O15" s="23">
        <v>0</v>
      </c>
      <c r="P15" s="23">
        <v>8.0500000000000007</v>
      </c>
      <c r="Q15" s="23">
        <v>5.24</v>
      </c>
      <c r="R15" s="23">
        <v>9.7799999999999994</v>
      </c>
      <c r="S15" s="23">
        <v>0.91</v>
      </c>
    </row>
    <row r="16" spans="1:20" s="5" customFormat="1" ht="12.75" x14ac:dyDescent="0.2">
      <c r="A16" s="122" t="s">
        <v>28</v>
      </c>
      <c r="B16" s="122"/>
      <c r="C16" s="122"/>
      <c r="D16" s="122"/>
      <c r="E16" s="25"/>
      <c r="F16" s="26"/>
      <c r="G16" s="22">
        <v>40</v>
      </c>
      <c r="H16" s="23">
        <v>3.04</v>
      </c>
      <c r="I16" s="23">
        <v>0.34</v>
      </c>
      <c r="J16" s="23">
        <v>19.440000000000001</v>
      </c>
      <c r="K16" s="24">
        <v>96</v>
      </c>
      <c r="L16" s="23">
        <v>0</v>
      </c>
      <c r="M16" s="23">
        <v>0.04</v>
      </c>
      <c r="N16" s="23">
        <v>0</v>
      </c>
      <c r="O16" s="23">
        <v>0.44</v>
      </c>
      <c r="P16" s="23">
        <v>8</v>
      </c>
      <c r="Q16" s="23">
        <v>5.6</v>
      </c>
      <c r="R16" s="23">
        <v>26</v>
      </c>
      <c r="S16" s="23">
        <v>0.44</v>
      </c>
    </row>
    <row r="17" spans="1:19" s="5" customFormat="1" ht="12.75" x14ac:dyDescent="0.2">
      <c r="A17" s="125" t="s">
        <v>29</v>
      </c>
      <c r="B17" s="125"/>
      <c r="C17" s="125"/>
      <c r="D17" s="125"/>
      <c r="E17" s="27"/>
      <c r="F17" s="28"/>
      <c r="G17" s="29" t="s">
        <v>20</v>
      </c>
      <c r="H17" s="30">
        <f t="shared" ref="H17:S17" si="0">SUM(H13:H16)</f>
        <v>21.790000000000003</v>
      </c>
      <c r="I17" s="30">
        <f t="shared" si="0"/>
        <v>17.79</v>
      </c>
      <c r="J17" s="30">
        <f t="shared" si="0"/>
        <v>55.769999999999996</v>
      </c>
      <c r="K17" s="31">
        <f t="shared" si="0"/>
        <v>492</v>
      </c>
      <c r="L17" s="32">
        <f t="shared" si="0"/>
        <v>0.18</v>
      </c>
      <c r="M17" s="32">
        <f t="shared" si="0"/>
        <v>0.21000000000000002</v>
      </c>
      <c r="N17" s="32">
        <f t="shared" si="0"/>
        <v>4.08</v>
      </c>
      <c r="O17" s="32">
        <f t="shared" si="0"/>
        <v>1.21</v>
      </c>
      <c r="P17" s="32">
        <f t="shared" si="0"/>
        <v>185.33</v>
      </c>
      <c r="Q17" s="32">
        <f t="shared" si="0"/>
        <v>23.799999999999997</v>
      </c>
      <c r="R17" s="32">
        <f t="shared" si="0"/>
        <v>187.72</v>
      </c>
      <c r="S17" s="32">
        <f t="shared" si="0"/>
        <v>3.46</v>
      </c>
    </row>
    <row r="18" spans="1:19" s="5" customFormat="1" ht="12.75" x14ac:dyDescent="0.2">
      <c r="A18" s="115" t="s">
        <v>30</v>
      </c>
      <c r="B18" s="115"/>
      <c r="C18" s="115"/>
      <c r="D18" s="115"/>
      <c r="E18" s="10"/>
      <c r="F18" s="11"/>
      <c r="G18" s="18"/>
      <c r="H18" s="33"/>
      <c r="I18" s="33"/>
      <c r="J18" s="33"/>
      <c r="K18" s="34"/>
      <c r="L18" s="35"/>
      <c r="M18" s="35"/>
      <c r="N18" s="35"/>
      <c r="O18" s="35"/>
      <c r="P18" s="35"/>
      <c r="Q18" s="35"/>
      <c r="R18" s="35"/>
      <c r="S18" s="35"/>
    </row>
    <row r="19" spans="1:19" s="5" customFormat="1" ht="12.75" x14ac:dyDescent="0.2">
      <c r="A19" s="104" t="s">
        <v>139</v>
      </c>
      <c r="B19" s="104"/>
      <c r="C19" s="104"/>
      <c r="D19" s="104"/>
      <c r="E19" s="25"/>
      <c r="F19" s="26" t="s">
        <v>140</v>
      </c>
      <c r="G19" s="22">
        <v>60</v>
      </c>
      <c r="H19" s="23">
        <v>0.47</v>
      </c>
      <c r="I19" s="23">
        <v>0.61</v>
      </c>
      <c r="J19" s="23">
        <v>0.86</v>
      </c>
      <c r="K19" s="24">
        <v>63</v>
      </c>
      <c r="L19" s="23">
        <v>0.03</v>
      </c>
      <c r="M19" s="23">
        <v>0.12</v>
      </c>
      <c r="N19" s="23">
        <v>5.5</v>
      </c>
      <c r="O19" s="23">
        <v>2.7</v>
      </c>
      <c r="P19" s="23">
        <v>13.04</v>
      </c>
      <c r="Q19" s="23">
        <v>7.64</v>
      </c>
      <c r="R19" s="23">
        <v>23.9</v>
      </c>
      <c r="S19" s="23">
        <v>0.34</v>
      </c>
    </row>
    <row r="20" spans="1:19" s="5" customFormat="1" ht="12.75" x14ac:dyDescent="0.2">
      <c r="A20" s="104" t="s">
        <v>31</v>
      </c>
      <c r="B20" s="104"/>
      <c r="C20" s="104"/>
      <c r="D20" s="104"/>
      <c r="E20" s="25"/>
      <c r="F20" s="26" t="s">
        <v>32</v>
      </c>
      <c r="G20" s="22">
        <v>200</v>
      </c>
      <c r="H20" s="22">
        <v>4.71</v>
      </c>
      <c r="I20" s="22">
        <v>3.73</v>
      </c>
      <c r="J20" s="22">
        <v>15.96</v>
      </c>
      <c r="K20" s="26">
        <v>118</v>
      </c>
      <c r="L20" s="22">
        <v>0.05</v>
      </c>
      <c r="M20" s="22">
        <v>0.19</v>
      </c>
      <c r="N20" s="22">
        <v>9.1999999999999993</v>
      </c>
      <c r="O20" s="22">
        <v>0.21</v>
      </c>
      <c r="P20" s="22">
        <v>30.72</v>
      </c>
      <c r="Q20" s="22">
        <v>27.9</v>
      </c>
      <c r="R20" s="22">
        <v>70.66</v>
      </c>
      <c r="S20" s="22">
        <v>1.67</v>
      </c>
    </row>
    <row r="21" spans="1:19" s="5" customFormat="1" ht="12.75" x14ac:dyDescent="0.2">
      <c r="A21" s="104" t="s">
        <v>33</v>
      </c>
      <c r="B21" s="104"/>
      <c r="C21" s="104"/>
      <c r="D21" s="104"/>
      <c r="E21" s="25"/>
      <c r="F21" s="26" t="s">
        <v>34</v>
      </c>
      <c r="G21" s="22" t="s">
        <v>138</v>
      </c>
      <c r="H21" s="22">
        <v>10.85</v>
      </c>
      <c r="I21" s="22">
        <v>8.82</v>
      </c>
      <c r="J21" s="22">
        <v>2.0299999999999998</v>
      </c>
      <c r="K21" s="26">
        <v>131</v>
      </c>
      <c r="L21" s="22">
        <v>7.0000000000000007E-2</v>
      </c>
      <c r="M21" s="22">
        <v>0.06</v>
      </c>
      <c r="N21" s="22">
        <v>0.47</v>
      </c>
      <c r="O21" s="22">
        <v>2.21</v>
      </c>
      <c r="P21" s="22">
        <v>16.68</v>
      </c>
      <c r="Q21" s="22">
        <v>14.11</v>
      </c>
      <c r="R21" s="22">
        <v>115.83</v>
      </c>
      <c r="S21" s="22">
        <v>0.93</v>
      </c>
    </row>
    <row r="22" spans="1:19" s="5" customFormat="1" ht="12.75" x14ac:dyDescent="0.2">
      <c r="A22" s="104" t="s">
        <v>35</v>
      </c>
      <c r="B22" s="104"/>
      <c r="C22" s="104"/>
      <c r="D22" s="104"/>
      <c r="E22" s="36"/>
      <c r="F22" s="37" t="s">
        <v>36</v>
      </c>
      <c r="G22" s="38">
        <v>150</v>
      </c>
      <c r="H22" s="38">
        <v>5.32</v>
      </c>
      <c r="I22" s="38">
        <v>4.8899999999999997</v>
      </c>
      <c r="J22" s="38">
        <v>35.520000000000003</v>
      </c>
      <c r="K22" s="37">
        <v>211</v>
      </c>
      <c r="L22" s="22">
        <v>0.05</v>
      </c>
      <c r="M22" s="22">
        <v>0.09</v>
      </c>
      <c r="N22" s="22">
        <v>0</v>
      </c>
      <c r="O22" s="22">
        <v>0.76</v>
      </c>
      <c r="P22" s="22">
        <v>10.3</v>
      </c>
      <c r="Q22" s="22">
        <v>8.16</v>
      </c>
      <c r="R22" s="22">
        <v>45.28</v>
      </c>
      <c r="S22" s="22">
        <v>0.82</v>
      </c>
    </row>
    <row r="23" spans="1:19" s="5" customFormat="1" ht="12.75" x14ac:dyDescent="0.2">
      <c r="A23" s="104" t="s">
        <v>53</v>
      </c>
      <c r="B23" s="104"/>
      <c r="C23" s="104"/>
      <c r="D23" s="104"/>
      <c r="E23" s="25"/>
      <c r="F23" s="26" t="s">
        <v>54</v>
      </c>
      <c r="G23" s="22">
        <v>200</v>
      </c>
      <c r="H23" s="22">
        <v>0.44</v>
      </c>
      <c r="I23" s="22">
        <v>0</v>
      </c>
      <c r="J23" s="22">
        <v>28.88</v>
      </c>
      <c r="K23" s="26">
        <v>116</v>
      </c>
      <c r="L23" s="22">
        <v>0</v>
      </c>
      <c r="M23" s="22">
        <v>0</v>
      </c>
      <c r="N23" s="22">
        <v>0.4</v>
      </c>
      <c r="O23" s="22">
        <v>0</v>
      </c>
      <c r="P23" s="22">
        <v>44.8</v>
      </c>
      <c r="Q23" s="22">
        <v>6</v>
      </c>
      <c r="R23" s="22">
        <v>15.4</v>
      </c>
      <c r="S23" s="22">
        <v>1.26</v>
      </c>
    </row>
    <row r="24" spans="1:19" s="5" customFormat="1" ht="12.75" x14ac:dyDescent="0.2">
      <c r="A24" s="126" t="s">
        <v>39</v>
      </c>
      <c r="B24" s="126"/>
      <c r="C24" s="126"/>
      <c r="D24" s="126"/>
      <c r="E24" s="39"/>
      <c r="F24" s="40"/>
      <c r="G24" s="41">
        <v>60</v>
      </c>
      <c r="H24" s="41">
        <v>2.82</v>
      </c>
      <c r="I24" s="41">
        <v>0.6</v>
      </c>
      <c r="J24" s="41">
        <v>0.6</v>
      </c>
      <c r="K24" s="40">
        <v>126</v>
      </c>
      <c r="L24" s="41">
        <v>0</v>
      </c>
      <c r="M24" s="41">
        <v>0.04</v>
      </c>
      <c r="N24" s="41">
        <v>0</v>
      </c>
      <c r="O24" s="41">
        <v>0.78</v>
      </c>
      <c r="P24" s="41">
        <v>14.4</v>
      </c>
      <c r="Q24" s="41">
        <v>11.4</v>
      </c>
      <c r="R24" s="41">
        <v>52.2</v>
      </c>
      <c r="S24" s="41">
        <v>2.2400000000000002</v>
      </c>
    </row>
    <row r="25" spans="1:19" s="5" customFormat="1" ht="12.75" x14ac:dyDescent="0.2">
      <c r="A25" s="127" t="s">
        <v>29</v>
      </c>
      <c r="B25" s="127"/>
      <c r="C25" s="127"/>
      <c r="D25" s="127"/>
      <c r="E25" s="42"/>
      <c r="F25" s="43"/>
      <c r="G25" s="43"/>
      <c r="H25" s="32">
        <f>SUM(H19:H24)</f>
        <v>24.610000000000003</v>
      </c>
      <c r="I25" s="32">
        <f>SUM(I19:I24)</f>
        <v>18.650000000000002</v>
      </c>
      <c r="J25" s="32">
        <f>SUM(J19:J24)</f>
        <v>83.85</v>
      </c>
      <c r="K25" s="32">
        <f>SUM(K19:K24)</f>
        <v>765</v>
      </c>
      <c r="L25" s="32">
        <f>SUM(L19:L24)</f>
        <v>0.2</v>
      </c>
      <c r="M25" s="32">
        <v>0.4</v>
      </c>
      <c r="N25" s="32">
        <f t="shared" ref="N25:S25" si="1">SUM(N19:N24)</f>
        <v>15.57</v>
      </c>
      <c r="O25" s="32">
        <f t="shared" si="1"/>
        <v>6.66</v>
      </c>
      <c r="P25" s="32">
        <f t="shared" si="1"/>
        <v>129.94</v>
      </c>
      <c r="Q25" s="32">
        <f t="shared" si="1"/>
        <v>75.210000000000008</v>
      </c>
      <c r="R25" s="32">
        <f t="shared" si="1"/>
        <v>323.27</v>
      </c>
      <c r="S25" s="32">
        <f t="shared" si="1"/>
        <v>7.26</v>
      </c>
    </row>
    <row r="26" spans="1:19" s="5" customFormat="1" ht="12.75" x14ac:dyDescent="0.2">
      <c r="A26" s="44"/>
      <c r="B26" s="44"/>
      <c r="C26" s="44"/>
      <c r="D26" s="44"/>
      <c r="E26" s="45"/>
      <c r="F26" s="46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s="5" customFormat="1" ht="12.75" x14ac:dyDescent="0.2">
      <c r="A27" s="124" t="s">
        <v>41</v>
      </c>
      <c r="B27" s="124"/>
      <c r="C27" s="124"/>
      <c r="D27" s="124"/>
      <c r="E27" s="48"/>
      <c r="F27" s="49"/>
      <c r="G27" s="50"/>
      <c r="H27" s="51">
        <f>SUM(H17+H25)</f>
        <v>46.400000000000006</v>
      </c>
      <c r="I27" s="51">
        <f t="shared" ref="I27:S27" si="2">SUM(I17+I25)</f>
        <v>36.44</v>
      </c>
      <c r="J27" s="51">
        <f t="shared" si="2"/>
        <v>139.62</v>
      </c>
      <c r="K27" s="51">
        <f t="shared" si="2"/>
        <v>1257</v>
      </c>
      <c r="L27" s="51">
        <f t="shared" si="2"/>
        <v>0.38</v>
      </c>
      <c r="M27" s="51">
        <f t="shared" si="2"/>
        <v>0.6100000000000001</v>
      </c>
      <c r="N27" s="51">
        <f t="shared" si="2"/>
        <v>19.649999999999999</v>
      </c>
      <c r="O27" s="51">
        <f t="shared" si="2"/>
        <v>7.87</v>
      </c>
      <c r="P27" s="51">
        <f t="shared" si="2"/>
        <v>315.27</v>
      </c>
      <c r="Q27" s="51">
        <f t="shared" si="2"/>
        <v>99.01</v>
      </c>
      <c r="R27" s="51">
        <f t="shared" si="2"/>
        <v>510.99</v>
      </c>
      <c r="S27" s="51">
        <f t="shared" si="2"/>
        <v>10.719999999999999</v>
      </c>
    </row>
    <row r="28" spans="1:19" s="5" customFormat="1" ht="12.75" x14ac:dyDescent="0.2">
      <c r="A28" s="128" t="s">
        <v>42</v>
      </c>
      <c r="B28" s="128"/>
      <c r="C28" s="128"/>
      <c r="D28" s="128"/>
      <c r="E28" s="52"/>
      <c r="F28" s="53"/>
      <c r="G28" s="15"/>
      <c r="H28" s="35"/>
      <c r="I28" s="35"/>
      <c r="J28" s="35"/>
      <c r="K28" s="54"/>
      <c r="L28" s="35"/>
      <c r="M28" s="35"/>
      <c r="N28" s="35"/>
      <c r="O28" s="35"/>
      <c r="P28" s="35"/>
      <c r="Q28" s="35"/>
      <c r="R28" s="35"/>
      <c r="S28" s="35"/>
    </row>
    <row r="29" spans="1:19" s="5" customFormat="1" ht="12.75" customHeight="1" x14ac:dyDescent="0.2">
      <c r="A29" s="103" t="s">
        <v>1</v>
      </c>
      <c r="B29" s="103"/>
      <c r="C29" s="103"/>
      <c r="D29" s="103"/>
      <c r="E29" s="6"/>
      <c r="F29" s="103" t="s">
        <v>2</v>
      </c>
      <c r="G29" s="103" t="s">
        <v>3</v>
      </c>
      <c r="H29" s="103" t="s">
        <v>4</v>
      </c>
      <c r="I29" s="103"/>
      <c r="J29" s="103"/>
      <c r="K29" s="103"/>
      <c r="L29" s="103" t="s">
        <v>5</v>
      </c>
      <c r="M29" s="103"/>
      <c r="N29" s="103"/>
      <c r="O29" s="103"/>
      <c r="P29" s="103"/>
      <c r="Q29" s="103"/>
      <c r="R29" s="103"/>
      <c r="S29" s="103"/>
    </row>
    <row r="30" spans="1:19" s="5" customFormat="1" ht="12.75" x14ac:dyDescent="0.2">
      <c r="A30" s="103"/>
      <c r="B30" s="103"/>
      <c r="C30" s="103"/>
      <c r="D30" s="103"/>
      <c r="E30" s="7"/>
      <c r="F30" s="103"/>
      <c r="G30" s="103"/>
      <c r="H30" s="8" t="s">
        <v>6</v>
      </c>
      <c r="I30" s="8" t="s">
        <v>7</v>
      </c>
      <c r="J30" s="9" t="s">
        <v>8</v>
      </c>
      <c r="K30" s="8" t="s">
        <v>9</v>
      </c>
      <c r="L30" s="8" t="s">
        <v>10</v>
      </c>
      <c r="M30" s="8" t="s">
        <v>11</v>
      </c>
      <c r="N30" s="8" t="s">
        <v>12</v>
      </c>
      <c r="O30" s="8" t="s">
        <v>13</v>
      </c>
      <c r="P30" s="8" t="s">
        <v>14</v>
      </c>
      <c r="Q30" s="8" t="s">
        <v>15</v>
      </c>
      <c r="R30" s="8" t="s">
        <v>16</v>
      </c>
      <c r="S30" s="8" t="s">
        <v>17</v>
      </c>
    </row>
    <row r="31" spans="1:19" s="5" customFormat="1" ht="12.75" x14ac:dyDescent="0.2">
      <c r="A31" s="106" t="s">
        <v>19</v>
      </c>
      <c r="B31" s="106"/>
      <c r="C31" s="106"/>
      <c r="D31" s="106"/>
      <c r="E31" s="16"/>
      <c r="F31" s="17"/>
      <c r="G31" s="18" t="s">
        <v>20</v>
      </c>
      <c r="H31" s="33" t="s">
        <v>20</v>
      </c>
      <c r="I31" s="33"/>
      <c r="J31" s="33" t="s">
        <v>20</v>
      </c>
      <c r="K31" s="34" t="s">
        <v>20</v>
      </c>
      <c r="L31" s="55"/>
      <c r="M31" s="55"/>
      <c r="N31" s="55"/>
      <c r="O31" s="55"/>
      <c r="P31" s="55"/>
      <c r="Q31" s="55"/>
      <c r="R31" s="55"/>
      <c r="S31" s="55"/>
    </row>
    <row r="32" spans="1:19" s="56" customFormat="1" ht="12.75" x14ac:dyDescent="0.2">
      <c r="A32" s="104" t="s">
        <v>84</v>
      </c>
      <c r="B32" s="104"/>
      <c r="C32" s="104"/>
      <c r="D32" s="104"/>
      <c r="E32" s="20"/>
      <c r="F32" s="21" t="s">
        <v>22</v>
      </c>
      <c r="G32" s="22">
        <v>10</v>
      </c>
      <c r="H32" s="23">
        <v>2.2999999999999998</v>
      </c>
      <c r="I32" s="23">
        <v>3.9</v>
      </c>
      <c r="J32" s="23">
        <v>0</v>
      </c>
      <c r="K32" s="24">
        <v>36</v>
      </c>
      <c r="L32" s="23">
        <v>0.04</v>
      </c>
      <c r="M32" s="23">
        <v>0</v>
      </c>
      <c r="N32" s="23">
        <v>0.16</v>
      </c>
      <c r="O32" s="23">
        <v>0.05</v>
      </c>
      <c r="P32" s="23">
        <v>100</v>
      </c>
      <c r="Q32" s="23">
        <v>5</v>
      </c>
      <c r="R32" s="23">
        <v>54</v>
      </c>
      <c r="S32" s="23">
        <v>0.11</v>
      </c>
    </row>
    <row r="33" spans="1:19" s="5" customFormat="1" ht="12.75" x14ac:dyDescent="0.2">
      <c r="A33" s="104" t="s">
        <v>43</v>
      </c>
      <c r="B33" s="104"/>
      <c r="C33" s="104"/>
      <c r="D33" s="104"/>
      <c r="E33" s="25"/>
      <c r="F33" s="26" t="s">
        <v>24</v>
      </c>
      <c r="G33" s="22" t="s">
        <v>25</v>
      </c>
      <c r="H33" s="23">
        <v>17.63</v>
      </c>
      <c r="I33" s="23">
        <v>12.96</v>
      </c>
      <c r="J33" s="23">
        <v>23.61</v>
      </c>
      <c r="K33" s="24">
        <v>267</v>
      </c>
      <c r="L33" s="23">
        <v>0.09</v>
      </c>
      <c r="M33" s="23">
        <v>0.23</v>
      </c>
      <c r="N33" s="23">
        <v>1.18</v>
      </c>
      <c r="O33" s="23">
        <v>0.14000000000000001</v>
      </c>
      <c r="P33" s="23">
        <v>165.01</v>
      </c>
      <c r="Q33" s="23">
        <v>50.27</v>
      </c>
      <c r="R33" s="23">
        <v>148.1</v>
      </c>
      <c r="S33" s="23">
        <v>1.32</v>
      </c>
    </row>
    <row r="34" spans="1:19" s="5" customFormat="1" ht="12.75" x14ac:dyDescent="0.2">
      <c r="A34" s="104" t="s">
        <v>44</v>
      </c>
      <c r="B34" s="104"/>
      <c r="C34" s="104"/>
      <c r="D34" s="104"/>
      <c r="E34" s="25"/>
      <c r="F34" s="26" t="s">
        <v>45</v>
      </c>
      <c r="G34" s="22">
        <v>200</v>
      </c>
      <c r="H34" s="23">
        <v>0.2</v>
      </c>
      <c r="I34" s="23">
        <v>0.05</v>
      </c>
      <c r="J34" s="23">
        <v>15.01</v>
      </c>
      <c r="K34" s="24">
        <v>57</v>
      </c>
      <c r="L34" s="23">
        <v>0</v>
      </c>
      <c r="M34" s="23">
        <v>0</v>
      </c>
      <c r="N34" s="23">
        <v>0.1</v>
      </c>
      <c r="O34" s="23">
        <v>0</v>
      </c>
      <c r="P34" s="23">
        <v>5.25</v>
      </c>
      <c r="Q34" s="23">
        <v>4.4000000000000004</v>
      </c>
      <c r="R34" s="23">
        <v>8.24</v>
      </c>
      <c r="S34" s="23">
        <v>0.87</v>
      </c>
    </row>
    <row r="35" spans="1:19" s="5" customFormat="1" ht="12.75" x14ac:dyDescent="0.2">
      <c r="A35" s="122" t="s">
        <v>28</v>
      </c>
      <c r="B35" s="122"/>
      <c r="C35" s="122"/>
      <c r="D35" s="122"/>
      <c r="E35" s="25"/>
      <c r="F35" s="26"/>
      <c r="G35" s="22">
        <v>40</v>
      </c>
      <c r="H35" s="23">
        <v>3.04</v>
      </c>
      <c r="I35" s="23">
        <v>0.34</v>
      </c>
      <c r="J35" s="23">
        <v>19.440000000000001</v>
      </c>
      <c r="K35" s="24">
        <v>96</v>
      </c>
      <c r="L35" s="23">
        <v>0</v>
      </c>
      <c r="M35" s="23">
        <v>0.04</v>
      </c>
      <c r="N35" s="23">
        <v>0</v>
      </c>
      <c r="O35" s="23">
        <v>0.44</v>
      </c>
      <c r="P35" s="23">
        <v>8</v>
      </c>
      <c r="Q35" s="23">
        <v>5.6</v>
      </c>
      <c r="R35" s="23">
        <v>26</v>
      </c>
      <c r="S35" s="23">
        <v>0.44</v>
      </c>
    </row>
    <row r="36" spans="1:19" s="5" customFormat="1" ht="12.75" x14ac:dyDescent="0.2">
      <c r="A36" s="125" t="s">
        <v>29</v>
      </c>
      <c r="B36" s="125"/>
      <c r="C36" s="125"/>
      <c r="D36" s="125"/>
      <c r="E36" s="27"/>
      <c r="F36" s="28"/>
      <c r="G36" s="29" t="s">
        <v>20</v>
      </c>
      <c r="H36" s="30">
        <f>SUM(H32:H35)</f>
        <v>23.169999999999998</v>
      </c>
      <c r="I36" s="30">
        <f t="shared" ref="I36:S36" si="3">SUM(I32:I35)</f>
        <v>17.25</v>
      </c>
      <c r="J36" s="30">
        <f t="shared" si="3"/>
        <v>58.06</v>
      </c>
      <c r="K36" s="30">
        <f t="shared" si="3"/>
        <v>456</v>
      </c>
      <c r="L36" s="30">
        <f t="shared" si="3"/>
        <v>0.13</v>
      </c>
      <c r="M36" s="30">
        <f t="shared" si="3"/>
        <v>0.27</v>
      </c>
      <c r="N36" s="30">
        <f t="shared" si="3"/>
        <v>1.44</v>
      </c>
      <c r="O36" s="30">
        <f t="shared" si="3"/>
        <v>0.63</v>
      </c>
      <c r="P36" s="30">
        <f t="shared" si="3"/>
        <v>278.26</v>
      </c>
      <c r="Q36" s="30">
        <f t="shared" si="3"/>
        <v>65.27</v>
      </c>
      <c r="R36" s="30">
        <f t="shared" si="3"/>
        <v>236.34</v>
      </c>
      <c r="S36" s="30">
        <f t="shared" si="3"/>
        <v>2.74</v>
      </c>
    </row>
    <row r="37" spans="1:19" s="5" customFormat="1" ht="12.75" x14ac:dyDescent="0.2">
      <c r="A37" s="115" t="s">
        <v>30</v>
      </c>
      <c r="B37" s="115"/>
      <c r="C37" s="115"/>
      <c r="D37" s="115"/>
      <c r="E37" s="10"/>
      <c r="F37" s="11"/>
      <c r="G37" s="18"/>
      <c r="H37" s="33"/>
      <c r="I37" s="33"/>
      <c r="J37" s="33"/>
      <c r="K37" s="34"/>
      <c r="L37" s="35"/>
      <c r="M37" s="35"/>
      <c r="N37" s="35"/>
      <c r="O37" s="35"/>
      <c r="P37" s="35"/>
      <c r="Q37" s="35"/>
      <c r="R37" s="35"/>
      <c r="S37" s="35"/>
    </row>
    <row r="38" spans="1:19" s="5" customFormat="1" ht="12.75" x14ac:dyDescent="0.2">
      <c r="A38" s="104" t="s">
        <v>128</v>
      </c>
      <c r="B38" s="104"/>
      <c r="C38" s="104"/>
      <c r="D38" s="104"/>
      <c r="E38" s="25"/>
      <c r="F38" s="26" t="s">
        <v>129</v>
      </c>
      <c r="G38" s="22">
        <v>60</v>
      </c>
      <c r="H38" s="22">
        <v>0.66</v>
      </c>
      <c r="I38" s="22">
        <v>3.62</v>
      </c>
      <c r="J38" s="22">
        <v>2.2599999999999998</v>
      </c>
      <c r="K38" s="26">
        <v>44</v>
      </c>
      <c r="L38" s="22">
        <v>0.03</v>
      </c>
      <c r="M38" s="22">
        <v>1.2E-2</v>
      </c>
      <c r="N38" s="22">
        <v>75.459999999999994</v>
      </c>
      <c r="O38" s="22">
        <v>2.7</v>
      </c>
      <c r="P38" s="22">
        <v>13.04</v>
      </c>
      <c r="Q38" s="22">
        <v>7.64</v>
      </c>
      <c r="R38" s="22">
        <v>23.89</v>
      </c>
      <c r="S38" s="22">
        <v>0.31</v>
      </c>
    </row>
    <row r="39" spans="1:19" s="5" customFormat="1" ht="12.75" x14ac:dyDescent="0.2">
      <c r="A39" s="104" t="s">
        <v>46</v>
      </c>
      <c r="B39" s="104"/>
      <c r="C39" s="104"/>
      <c r="D39" s="104"/>
      <c r="E39" s="25"/>
      <c r="F39" s="26" t="s">
        <v>47</v>
      </c>
      <c r="G39" s="22" t="s">
        <v>48</v>
      </c>
      <c r="H39" s="22">
        <v>1.47</v>
      </c>
      <c r="I39" s="22">
        <v>4.67</v>
      </c>
      <c r="J39" s="22">
        <v>7.31</v>
      </c>
      <c r="K39" s="26">
        <v>89</v>
      </c>
      <c r="L39" s="22">
        <v>0.09</v>
      </c>
      <c r="M39" s="22">
        <v>0.03</v>
      </c>
      <c r="N39" s="22">
        <v>8.81</v>
      </c>
      <c r="O39" s="22">
        <v>0.17</v>
      </c>
      <c r="P39" s="22">
        <v>36.950000000000003</v>
      </c>
      <c r="Q39" s="22">
        <v>19.46</v>
      </c>
      <c r="R39" s="22">
        <v>43.72</v>
      </c>
      <c r="S39" s="22">
        <v>0.95</v>
      </c>
    </row>
    <row r="40" spans="1:19" s="5" customFormat="1" ht="12.75" x14ac:dyDescent="0.2">
      <c r="A40" s="104" t="s">
        <v>49</v>
      </c>
      <c r="B40" s="104"/>
      <c r="C40" s="104"/>
      <c r="D40" s="104"/>
      <c r="E40" s="25"/>
      <c r="F40" s="26" t="s">
        <v>50</v>
      </c>
      <c r="G40" s="22" t="s">
        <v>133</v>
      </c>
      <c r="H40" s="22">
        <v>8.56</v>
      </c>
      <c r="I40" s="22">
        <v>14.11</v>
      </c>
      <c r="J40" s="22">
        <v>9.07</v>
      </c>
      <c r="K40" s="26">
        <v>197</v>
      </c>
      <c r="L40" s="22">
        <v>0.01</v>
      </c>
      <c r="M40" s="22">
        <v>0.05</v>
      </c>
      <c r="N40" s="22">
        <v>1.86</v>
      </c>
      <c r="O40" s="22">
        <v>4.25</v>
      </c>
      <c r="P40" s="22">
        <v>16.350000000000001</v>
      </c>
      <c r="Q40" s="22">
        <v>6.76</v>
      </c>
      <c r="R40" s="22">
        <v>35.53</v>
      </c>
      <c r="S40" s="22">
        <v>0.33</v>
      </c>
    </row>
    <row r="41" spans="1:19" s="5" customFormat="1" ht="12.75" x14ac:dyDescent="0.2">
      <c r="A41" s="104" t="s">
        <v>51</v>
      </c>
      <c r="B41" s="104"/>
      <c r="C41" s="104"/>
      <c r="D41" s="104"/>
      <c r="E41" s="36"/>
      <c r="F41" s="37" t="s">
        <v>52</v>
      </c>
      <c r="G41" s="38">
        <v>150</v>
      </c>
      <c r="H41" s="38">
        <v>8.76</v>
      </c>
      <c r="I41" s="38">
        <v>6.62</v>
      </c>
      <c r="J41" s="38">
        <v>43.08</v>
      </c>
      <c r="K41" s="37">
        <v>271</v>
      </c>
      <c r="L41" s="22">
        <v>0.05</v>
      </c>
      <c r="M41" s="22">
        <v>0.08</v>
      </c>
      <c r="N41" s="22">
        <v>0</v>
      </c>
      <c r="O41" s="22">
        <v>0.55000000000000004</v>
      </c>
      <c r="P41" s="22">
        <v>14.49</v>
      </c>
      <c r="Q41" s="22">
        <v>138.62</v>
      </c>
      <c r="R41" s="22">
        <v>207.51</v>
      </c>
      <c r="S41" s="22">
        <v>4.6500000000000004</v>
      </c>
    </row>
    <row r="42" spans="1:19" s="56" customFormat="1" ht="12.75" x14ac:dyDescent="0.2">
      <c r="A42" s="104" t="s">
        <v>37</v>
      </c>
      <c r="B42" s="104"/>
      <c r="C42" s="104"/>
      <c r="D42" s="104"/>
      <c r="E42" s="25"/>
      <c r="F42" s="26" t="s">
        <v>38</v>
      </c>
      <c r="G42" s="22">
        <v>200</v>
      </c>
      <c r="H42" s="22">
        <v>0.34</v>
      </c>
      <c r="I42" s="22">
        <v>0.02</v>
      </c>
      <c r="J42" s="22">
        <v>24.53</v>
      </c>
      <c r="K42" s="26">
        <v>95</v>
      </c>
      <c r="L42" s="22">
        <v>0</v>
      </c>
      <c r="M42" s="22">
        <v>0</v>
      </c>
      <c r="N42" s="22">
        <v>1.04</v>
      </c>
      <c r="O42" s="22">
        <v>0.05</v>
      </c>
      <c r="P42" s="22">
        <v>6.13</v>
      </c>
      <c r="Q42" s="22">
        <v>3.98</v>
      </c>
      <c r="R42" s="22">
        <v>7.21</v>
      </c>
      <c r="S42" s="22">
        <v>0.57999999999999996</v>
      </c>
    </row>
    <row r="43" spans="1:19" s="5" customFormat="1" ht="12.75" x14ac:dyDescent="0.2">
      <c r="A43" s="122" t="s">
        <v>39</v>
      </c>
      <c r="B43" s="122"/>
      <c r="C43" s="122"/>
      <c r="D43" s="122"/>
      <c r="E43" s="25"/>
      <c r="F43" s="26"/>
      <c r="G43" s="22">
        <v>60</v>
      </c>
      <c r="H43" s="22">
        <v>2.82</v>
      </c>
      <c r="I43" s="22">
        <v>0.6</v>
      </c>
      <c r="J43" s="22">
        <v>0.6</v>
      </c>
      <c r="K43" s="26">
        <v>126</v>
      </c>
      <c r="L43" s="22">
        <v>0</v>
      </c>
      <c r="M43" s="22">
        <v>0.04</v>
      </c>
      <c r="N43" s="22">
        <v>0</v>
      </c>
      <c r="O43" s="22">
        <v>0.78</v>
      </c>
      <c r="P43" s="22">
        <v>14.4</v>
      </c>
      <c r="Q43" s="22">
        <v>11.4</v>
      </c>
      <c r="R43" s="22">
        <v>52.2</v>
      </c>
      <c r="S43" s="22">
        <v>2.2400000000000002</v>
      </c>
    </row>
    <row r="44" spans="1:19" s="5" customFormat="1" ht="12.75" x14ac:dyDescent="0.2">
      <c r="A44" s="123" t="s">
        <v>29</v>
      </c>
      <c r="B44" s="123"/>
      <c r="C44" s="123"/>
      <c r="D44" s="123"/>
      <c r="E44" s="39"/>
      <c r="F44" s="65"/>
      <c r="G44" s="66"/>
      <c r="H44" s="67">
        <f>SUM(H38:H43)</f>
        <v>22.610000000000003</v>
      </c>
      <c r="I44" s="67">
        <f t="shared" ref="I44:S44" si="4">SUM(I38:I43)</f>
        <v>29.64</v>
      </c>
      <c r="J44" s="67">
        <f t="shared" si="4"/>
        <v>86.85</v>
      </c>
      <c r="K44" s="67">
        <f t="shared" si="4"/>
        <v>822</v>
      </c>
      <c r="L44" s="67">
        <f t="shared" si="4"/>
        <v>0.18</v>
      </c>
      <c r="M44" s="67">
        <f t="shared" si="4"/>
        <v>0.21199999999999999</v>
      </c>
      <c r="N44" s="67">
        <f t="shared" si="4"/>
        <v>87.17</v>
      </c>
      <c r="O44" s="67">
        <f t="shared" si="4"/>
        <v>8.5</v>
      </c>
      <c r="P44" s="67">
        <f t="shared" si="4"/>
        <v>101.36</v>
      </c>
      <c r="Q44" s="67">
        <f t="shared" si="4"/>
        <v>187.86</v>
      </c>
      <c r="R44" s="67">
        <f t="shared" si="4"/>
        <v>370.05999999999995</v>
      </c>
      <c r="S44" s="67">
        <f t="shared" si="4"/>
        <v>9.06</v>
      </c>
    </row>
    <row r="45" spans="1:19" s="5" customFormat="1" ht="12.75" x14ac:dyDescent="0.2">
      <c r="A45" s="120" t="s">
        <v>41</v>
      </c>
      <c r="B45" s="120"/>
      <c r="C45" s="120"/>
      <c r="D45" s="120"/>
      <c r="E45" s="68"/>
      <c r="F45" s="69"/>
      <c r="G45" s="69"/>
      <c r="H45" s="70">
        <f>H36+H44</f>
        <v>45.78</v>
      </c>
      <c r="I45" s="70">
        <f t="shared" ref="I45:S45" si="5">I36+I44</f>
        <v>46.89</v>
      </c>
      <c r="J45" s="70">
        <f t="shared" si="5"/>
        <v>144.91</v>
      </c>
      <c r="K45" s="70">
        <f t="shared" si="5"/>
        <v>1278</v>
      </c>
      <c r="L45" s="70">
        <f t="shared" si="5"/>
        <v>0.31</v>
      </c>
      <c r="M45" s="70">
        <f t="shared" si="5"/>
        <v>0.48199999999999998</v>
      </c>
      <c r="N45" s="70">
        <f t="shared" si="5"/>
        <v>88.61</v>
      </c>
      <c r="O45" s="70">
        <f t="shared" si="5"/>
        <v>9.1300000000000008</v>
      </c>
      <c r="P45" s="70">
        <f t="shared" si="5"/>
        <v>379.62</v>
      </c>
      <c r="Q45" s="70">
        <f t="shared" si="5"/>
        <v>253.13</v>
      </c>
      <c r="R45" s="70">
        <f t="shared" si="5"/>
        <v>606.4</v>
      </c>
      <c r="S45" s="70">
        <f t="shared" si="5"/>
        <v>11.8</v>
      </c>
    </row>
    <row r="46" spans="1:19" s="56" customFormat="1" ht="12.75" x14ac:dyDescent="0.2">
      <c r="A46" s="71"/>
      <c r="B46" s="71"/>
      <c r="C46" s="71"/>
      <c r="D46" s="71"/>
      <c r="E46" s="72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1:19" s="56" customFormat="1" ht="12.75" x14ac:dyDescent="0.2">
      <c r="A47" s="121" t="s">
        <v>1</v>
      </c>
      <c r="B47" s="121"/>
      <c r="C47" s="121"/>
      <c r="D47" s="121"/>
      <c r="E47" s="75"/>
      <c r="F47" s="133" t="s">
        <v>2</v>
      </c>
      <c r="G47" s="133" t="s">
        <v>3</v>
      </c>
      <c r="H47" s="132" t="s">
        <v>4</v>
      </c>
      <c r="I47" s="132"/>
      <c r="J47" s="132"/>
      <c r="K47" s="132"/>
      <c r="L47" s="132" t="s">
        <v>5</v>
      </c>
      <c r="M47" s="132"/>
      <c r="N47" s="132"/>
      <c r="O47" s="132"/>
      <c r="P47" s="132"/>
      <c r="Q47" s="132"/>
      <c r="R47" s="132"/>
      <c r="S47" s="132"/>
    </row>
    <row r="48" spans="1:19" s="56" customFormat="1" ht="25.5" x14ac:dyDescent="0.2">
      <c r="A48" s="121"/>
      <c r="B48" s="121"/>
      <c r="C48" s="121"/>
      <c r="D48" s="121"/>
      <c r="E48" s="76"/>
      <c r="F48" s="133"/>
      <c r="G48" s="133"/>
      <c r="H48" s="77" t="s">
        <v>6</v>
      </c>
      <c r="I48" s="77" t="s">
        <v>7</v>
      </c>
      <c r="J48" s="77" t="s">
        <v>8</v>
      </c>
      <c r="K48" s="78" t="s">
        <v>9</v>
      </c>
      <c r="L48" s="79" t="s">
        <v>10</v>
      </c>
      <c r="M48" s="79" t="s">
        <v>11</v>
      </c>
      <c r="N48" s="79" t="s">
        <v>12</v>
      </c>
      <c r="O48" s="79" t="s">
        <v>13</v>
      </c>
      <c r="P48" s="79" t="s">
        <v>14</v>
      </c>
      <c r="Q48" s="79" t="s">
        <v>15</v>
      </c>
      <c r="R48" s="79" t="s">
        <v>16</v>
      </c>
      <c r="S48" s="79" t="s">
        <v>17</v>
      </c>
    </row>
    <row r="49" spans="1:19" s="56" customFormat="1" ht="12.75" x14ac:dyDescent="0.2">
      <c r="A49" s="118" t="s">
        <v>57</v>
      </c>
      <c r="B49" s="118"/>
      <c r="C49" s="118"/>
      <c r="D49" s="118"/>
      <c r="E49" s="72"/>
      <c r="F49" s="73"/>
      <c r="G49" s="73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1:19" s="56" customFormat="1" ht="12.75" x14ac:dyDescent="0.2">
      <c r="A50" s="119" t="s">
        <v>19</v>
      </c>
      <c r="B50" s="119"/>
      <c r="C50" s="119"/>
      <c r="D50" s="119"/>
      <c r="E50" s="80"/>
      <c r="F50" s="81"/>
      <c r="G50" s="73" t="s">
        <v>20</v>
      </c>
      <c r="H50" s="74" t="s">
        <v>20</v>
      </c>
      <c r="I50" s="74"/>
      <c r="J50" s="74" t="s">
        <v>20</v>
      </c>
      <c r="K50" s="74" t="s">
        <v>20</v>
      </c>
      <c r="L50" s="82"/>
      <c r="M50" s="82"/>
      <c r="N50" s="82"/>
      <c r="O50" s="82"/>
      <c r="P50" s="82"/>
      <c r="Q50" s="82"/>
      <c r="R50" s="82"/>
      <c r="S50" s="82"/>
    </row>
    <row r="51" spans="1:19" s="56" customFormat="1" ht="12.75" x14ac:dyDescent="0.2">
      <c r="A51" s="116" t="s">
        <v>21</v>
      </c>
      <c r="B51" s="116"/>
      <c r="C51" s="116"/>
      <c r="D51" s="116"/>
      <c r="E51" s="83"/>
      <c r="F51" s="84" t="s">
        <v>22</v>
      </c>
      <c r="G51" s="85">
        <v>10</v>
      </c>
      <c r="H51" s="86">
        <v>0.05</v>
      </c>
      <c r="I51" s="86">
        <v>8.25</v>
      </c>
      <c r="J51" s="86">
        <v>0.08</v>
      </c>
      <c r="K51" s="86">
        <v>75</v>
      </c>
      <c r="L51" s="86">
        <v>0.1</v>
      </c>
      <c r="M51" s="86">
        <v>0</v>
      </c>
      <c r="N51" s="86">
        <v>0</v>
      </c>
      <c r="O51" s="86">
        <v>0</v>
      </c>
      <c r="P51" s="86">
        <v>1.2</v>
      </c>
      <c r="Q51" s="86">
        <v>0.04</v>
      </c>
      <c r="R51" s="86">
        <v>1.9</v>
      </c>
      <c r="S51" s="86">
        <v>0.02</v>
      </c>
    </row>
    <row r="52" spans="1:19" s="56" customFormat="1" ht="12.75" x14ac:dyDescent="0.2">
      <c r="A52" s="116" t="s">
        <v>60</v>
      </c>
      <c r="B52" s="116"/>
      <c r="C52" s="116"/>
      <c r="D52" s="116"/>
      <c r="E52" s="87"/>
      <c r="F52" s="85" t="s">
        <v>24</v>
      </c>
      <c r="G52" s="85" t="s">
        <v>25</v>
      </c>
      <c r="H52" s="85">
        <v>22.08</v>
      </c>
      <c r="I52" s="85">
        <v>15.42</v>
      </c>
      <c r="J52" s="85">
        <v>26.55</v>
      </c>
      <c r="K52" s="85">
        <v>244</v>
      </c>
      <c r="L52" s="85">
        <v>0.08</v>
      </c>
      <c r="M52" s="85">
        <v>7.0000000000000007E-2</v>
      </c>
      <c r="N52" s="85">
        <v>1.18</v>
      </c>
      <c r="O52" s="85">
        <v>0.24</v>
      </c>
      <c r="P52" s="85">
        <v>116.06</v>
      </c>
      <c r="Q52" s="85">
        <v>32.92</v>
      </c>
      <c r="R52" s="85">
        <v>143.25</v>
      </c>
      <c r="S52" s="85">
        <v>0.51</v>
      </c>
    </row>
    <row r="53" spans="1:19" s="56" customFormat="1" ht="12.75" x14ac:dyDescent="0.2">
      <c r="A53" s="116" t="s">
        <v>61</v>
      </c>
      <c r="B53" s="116"/>
      <c r="C53" s="116"/>
      <c r="D53" s="116"/>
      <c r="E53" s="87"/>
      <c r="F53" s="85" t="s">
        <v>62</v>
      </c>
      <c r="G53" s="85">
        <v>200</v>
      </c>
      <c r="H53" s="85">
        <v>2.5</v>
      </c>
      <c r="I53" s="85">
        <v>3.6</v>
      </c>
      <c r="J53" s="85">
        <v>28.7</v>
      </c>
      <c r="K53" s="85">
        <v>152</v>
      </c>
      <c r="L53" s="85">
        <v>0.02</v>
      </c>
      <c r="M53" s="85">
        <v>1</v>
      </c>
      <c r="N53" s="85">
        <v>0.1</v>
      </c>
      <c r="O53" s="85">
        <v>0</v>
      </c>
      <c r="P53" s="85">
        <v>61</v>
      </c>
      <c r="Q53" s="85">
        <v>45</v>
      </c>
      <c r="R53" s="85">
        <v>7</v>
      </c>
      <c r="S53" s="85">
        <v>1</v>
      </c>
    </row>
    <row r="54" spans="1:19" s="56" customFormat="1" ht="12.75" x14ac:dyDescent="0.2">
      <c r="A54" s="117" t="s">
        <v>28</v>
      </c>
      <c r="B54" s="117"/>
      <c r="C54" s="117"/>
      <c r="D54" s="117"/>
      <c r="E54" s="87"/>
      <c r="F54" s="85"/>
      <c r="G54" s="85">
        <v>40</v>
      </c>
      <c r="H54" s="86">
        <v>3.04</v>
      </c>
      <c r="I54" s="86">
        <v>0.34</v>
      </c>
      <c r="J54" s="86">
        <v>19.440000000000001</v>
      </c>
      <c r="K54" s="86">
        <v>96</v>
      </c>
      <c r="L54" s="86">
        <v>0</v>
      </c>
      <c r="M54" s="86">
        <v>0.04</v>
      </c>
      <c r="N54" s="86">
        <v>0</v>
      </c>
      <c r="O54" s="86">
        <v>0.44</v>
      </c>
      <c r="P54" s="86">
        <v>8</v>
      </c>
      <c r="Q54" s="86">
        <v>5.6</v>
      </c>
      <c r="R54" s="86">
        <v>26</v>
      </c>
      <c r="S54" s="86">
        <v>0.44</v>
      </c>
    </row>
    <row r="55" spans="1:19" s="56" customFormat="1" ht="12.75" x14ac:dyDescent="0.2">
      <c r="A55" s="129" t="s">
        <v>29</v>
      </c>
      <c r="B55" s="129"/>
      <c r="C55" s="129"/>
      <c r="D55" s="129"/>
      <c r="E55" s="68"/>
      <c r="F55" s="88"/>
      <c r="G55" s="88" t="s">
        <v>20</v>
      </c>
      <c r="H55" s="89">
        <f>SUM(H51:H54)</f>
        <v>27.669999999999998</v>
      </c>
      <c r="I55" s="89">
        <f t="shared" ref="I55:S55" si="6">SUM(I51:I54)</f>
        <v>27.610000000000003</v>
      </c>
      <c r="J55" s="89">
        <f t="shared" si="6"/>
        <v>74.77</v>
      </c>
      <c r="K55" s="89">
        <f t="shared" si="6"/>
        <v>567</v>
      </c>
      <c r="L55" s="89">
        <f t="shared" si="6"/>
        <v>0.19999999999999998</v>
      </c>
      <c r="M55" s="89">
        <f t="shared" si="6"/>
        <v>1.1100000000000001</v>
      </c>
      <c r="N55" s="89">
        <f t="shared" si="6"/>
        <v>1.28</v>
      </c>
      <c r="O55" s="89">
        <f t="shared" si="6"/>
        <v>0.67999999999999994</v>
      </c>
      <c r="P55" s="89">
        <f t="shared" si="6"/>
        <v>186.26</v>
      </c>
      <c r="Q55" s="89">
        <f t="shared" si="6"/>
        <v>83.56</v>
      </c>
      <c r="R55" s="89">
        <f t="shared" si="6"/>
        <v>178.15</v>
      </c>
      <c r="S55" s="89">
        <f t="shared" si="6"/>
        <v>1.97</v>
      </c>
    </row>
    <row r="56" spans="1:19" s="56" customFormat="1" ht="12.75" x14ac:dyDescent="0.2">
      <c r="A56" s="130" t="s">
        <v>30</v>
      </c>
      <c r="B56" s="130"/>
      <c r="C56" s="130"/>
      <c r="D56" s="130"/>
      <c r="E56" s="72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1:19" s="56" customFormat="1" ht="12.75" x14ac:dyDescent="0.2">
      <c r="A57" s="116" t="s">
        <v>63</v>
      </c>
      <c r="B57" s="116"/>
      <c r="C57" s="116"/>
      <c r="D57" s="116"/>
      <c r="E57" s="87"/>
      <c r="F57" s="85" t="s">
        <v>64</v>
      </c>
      <c r="G57" s="85">
        <v>60</v>
      </c>
      <c r="H57" s="85">
        <v>0.96</v>
      </c>
      <c r="I57" s="85">
        <v>3.04</v>
      </c>
      <c r="J57" s="85">
        <v>5</v>
      </c>
      <c r="K57" s="85">
        <v>52</v>
      </c>
      <c r="L57" s="85">
        <v>0</v>
      </c>
      <c r="M57" s="85">
        <v>0.01</v>
      </c>
      <c r="N57" s="85">
        <v>15.18</v>
      </c>
      <c r="O57" s="85">
        <v>1.26</v>
      </c>
      <c r="P57" s="85">
        <v>25.25</v>
      </c>
      <c r="Q57" s="85">
        <v>8.6199999999999992</v>
      </c>
      <c r="R57" s="85">
        <v>18.55</v>
      </c>
      <c r="S57" s="85">
        <v>0.35</v>
      </c>
    </row>
    <row r="58" spans="1:19" s="56" customFormat="1" ht="12.75" x14ac:dyDescent="0.2">
      <c r="A58" s="116" t="s">
        <v>65</v>
      </c>
      <c r="B58" s="116"/>
      <c r="C58" s="116"/>
      <c r="D58" s="116"/>
      <c r="E58" s="87"/>
      <c r="F58" s="85" t="s">
        <v>66</v>
      </c>
      <c r="G58" s="85" t="s">
        <v>48</v>
      </c>
      <c r="H58" s="85">
        <v>1.88</v>
      </c>
      <c r="I58" s="85">
        <v>5.0999999999999996</v>
      </c>
      <c r="J58" s="85">
        <v>13.92</v>
      </c>
      <c r="K58" s="85">
        <v>113</v>
      </c>
      <c r="L58" s="85">
        <v>7.0000000000000007E-2</v>
      </c>
      <c r="M58" s="85">
        <v>7.0000000000000007E-2</v>
      </c>
      <c r="N58" s="85">
        <v>13.44</v>
      </c>
      <c r="O58" s="85">
        <v>0.17</v>
      </c>
      <c r="P58" s="85">
        <v>23.1</v>
      </c>
      <c r="Q58" s="85">
        <v>21.8</v>
      </c>
      <c r="R58" s="85">
        <v>55.31</v>
      </c>
      <c r="S58" s="85">
        <v>0.81</v>
      </c>
    </row>
    <row r="59" spans="1:19" s="56" customFormat="1" ht="12.75" x14ac:dyDescent="0.2">
      <c r="A59" s="116" t="s">
        <v>67</v>
      </c>
      <c r="B59" s="116"/>
      <c r="C59" s="116"/>
      <c r="D59" s="116"/>
      <c r="E59" s="87"/>
      <c r="F59" s="85" t="s">
        <v>68</v>
      </c>
      <c r="G59" s="85" t="s">
        <v>132</v>
      </c>
      <c r="H59" s="85">
        <v>14.07</v>
      </c>
      <c r="I59" s="85">
        <v>6.66</v>
      </c>
      <c r="J59" s="85">
        <v>3.63</v>
      </c>
      <c r="K59" s="85">
        <v>153</v>
      </c>
      <c r="L59" s="85">
        <v>0.02</v>
      </c>
      <c r="M59" s="85">
        <v>0.02</v>
      </c>
      <c r="N59" s="85">
        <v>1.19</v>
      </c>
      <c r="O59" s="85">
        <v>1.43</v>
      </c>
      <c r="P59" s="85">
        <v>34.75</v>
      </c>
      <c r="Q59" s="85">
        <v>23.2</v>
      </c>
      <c r="R59" s="85">
        <v>159.11000000000001</v>
      </c>
      <c r="S59" s="85">
        <v>0.77</v>
      </c>
    </row>
    <row r="60" spans="1:19" s="56" customFormat="1" ht="12.75" x14ac:dyDescent="0.2">
      <c r="A60" s="116" t="s">
        <v>69</v>
      </c>
      <c r="B60" s="116"/>
      <c r="C60" s="116"/>
      <c r="D60" s="116"/>
      <c r="E60" s="87"/>
      <c r="F60" s="85" t="s">
        <v>70</v>
      </c>
      <c r="G60" s="85">
        <v>150</v>
      </c>
      <c r="H60" s="85">
        <v>3.22</v>
      </c>
      <c r="I60" s="85">
        <v>5.56</v>
      </c>
      <c r="J60" s="85">
        <v>22</v>
      </c>
      <c r="K60" s="85">
        <v>155</v>
      </c>
      <c r="L60" s="85">
        <v>0.09</v>
      </c>
      <c r="M60" s="85">
        <v>0.16</v>
      </c>
      <c r="N60" s="85">
        <v>25.94</v>
      </c>
      <c r="O60" s="85">
        <v>0.13</v>
      </c>
      <c r="P60" s="85">
        <v>40.450000000000003</v>
      </c>
      <c r="Q60" s="85">
        <v>32.67</v>
      </c>
      <c r="R60" s="85">
        <v>95.63</v>
      </c>
      <c r="S60" s="85">
        <v>1.17</v>
      </c>
    </row>
    <row r="61" spans="1:19" s="56" customFormat="1" ht="12.75" x14ac:dyDescent="0.2">
      <c r="A61" s="116" t="s">
        <v>71</v>
      </c>
      <c r="B61" s="116"/>
      <c r="C61" s="116"/>
      <c r="D61" s="116"/>
      <c r="E61" s="87"/>
      <c r="F61" s="85" t="s">
        <v>56</v>
      </c>
      <c r="G61" s="85">
        <v>200</v>
      </c>
      <c r="H61" s="85">
        <v>0.36</v>
      </c>
      <c r="I61" s="85">
        <v>0</v>
      </c>
      <c r="J61" s="85">
        <v>33.159999999999997</v>
      </c>
      <c r="K61" s="85">
        <v>128</v>
      </c>
      <c r="L61" s="85">
        <v>0</v>
      </c>
      <c r="M61" s="85">
        <v>0.05</v>
      </c>
      <c r="N61" s="85">
        <v>0</v>
      </c>
      <c r="O61" s="85">
        <v>0.1</v>
      </c>
      <c r="P61" s="85">
        <v>16.399999999999999</v>
      </c>
      <c r="Q61" s="85">
        <v>8.4</v>
      </c>
      <c r="R61" s="85">
        <v>25.8</v>
      </c>
      <c r="S61" s="85">
        <v>0.66</v>
      </c>
    </row>
    <row r="62" spans="1:19" s="56" customFormat="1" ht="12.75" x14ac:dyDescent="0.2">
      <c r="A62" s="117" t="s">
        <v>39</v>
      </c>
      <c r="B62" s="117"/>
      <c r="C62" s="117"/>
      <c r="D62" s="117"/>
      <c r="E62" s="87"/>
      <c r="F62" s="85"/>
      <c r="G62" s="85">
        <v>60</v>
      </c>
      <c r="H62" s="85">
        <v>2.82</v>
      </c>
      <c r="I62" s="85">
        <v>0.6</v>
      </c>
      <c r="J62" s="85">
        <v>0.6</v>
      </c>
      <c r="K62" s="85">
        <v>126</v>
      </c>
      <c r="L62" s="85">
        <v>0</v>
      </c>
      <c r="M62" s="85">
        <v>0.04</v>
      </c>
      <c r="N62" s="85">
        <v>0</v>
      </c>
      <c r="O62" s="85">
        <v>0.78</v>
      </c>
      <c r="P62" s="85">
        <v>14.4</v>
      </c>
      <c r="Q62" s="85">
        <v>11.4</v>
      </c>
      <c r="R62" s="85">
        <v>52.2</v>
      </c>
      <c r="S62" s="85">
        <v>2.2400000000000002</v>
      </c>
    </row>
    <row r="63" spans="1:19" s="56" customFormat="1" ht="12.75" x14ac:dyDescent="0.2">
      <c r="A63" s="117"/>
      <c r="B63" s="117"/>
      <c r="C63" s="117"/>
      <c r="D63" s="117"/>
      <c r="E63" s="87"/>
      <c r="F63" s="85"/>
      <c r="G63" s="85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19" s="56" customFormat="1" ht="12.75" x14ac:dyDescent="0.2">
      <c r="A64" s="131" t="s">
        <v>29</v>
      </c>
      <c r="B64" s="131"/>
      <c r="C64" s="131"/>
      <c r="D64" s="131"/>
      <c r="E64" s="87"/>
      <c r="F64" s="90"/>
      <c r="G64" s="90"/>
      <c r="H64" s="89">
        <f t="shared" ref="H64:S64" si="7">H57+H58+H59+H60+H61+H62</f>
        <v>23.31</v>
      </c>
      <c r="I64" s="89">
        <f t="shared" si="7"/>
        <v>20.96</v>
      </c>
      <c r="J64" s="89">
        <f t="shared" si="7"/>
        <v>78.309999999999988</v>
      </c>
      <c r="K64" s="89">
        <f t="shared" si="7"/>
        <v>727</v>
      </c>
      <c r="L64" s="89">
        <f t="shared" si="7"/>
        <v>0.18</v>
      </c>
      <c r="M64" s="89">
        <f t="shared" si="7"/>
        <v>0.35</v>
      </c>
      <c r="N64" s="89">
        <f t="shared" si="7"/>
        <v>55.75</v>
      </c>
      <c r="O64" s="89">
        <f t="shared" si="7"/>
        <v>3.87</v>
      </c>
      <c r="P64" s="89">
        <f t="shared" si="7"/>
        <v>154.35</v>
      </c>
      <c r="Q64" s="89">
        <f t="shared" si="7"/>
        <v>106.09000000000002</v>
      </c>
      <c r="R64" s="89">
        <f t="shared" si="7"/>
        <v>406.6</v>
      </c>
      <c r="S64" s="89">
        <f t="shared" si="7"/>
        <v>6</v>
      </c>
    </row>
    <row r="65" spans="1:19" s="56" customFormat="1" ht="12.75" x14ac:dyDescent="0.2">
      <c r="A65" s="120" t="s">
        <v>41</v>
      </c>
      <c r="B65" s="120"/>
      <c r="C65" s="120"/>
      <c r="D65" s="120"/>
      <c r="E65" s="68"/>
      <c r="F65" s="69"/>
      <c r="G65" s="69"/>
      <c r="H65" s="70">
        <f>H55+H64</f>
        <v>50.98</v>
      </c>
      <c r="I65" s="70">
        <f t="shared" ref="I65:S65" si="8">I55+I64</f>
        <v>48.570000000000007</v>
      </c>
      <c r="J65" s="70">
        <f t="shared" si="8"/>
        <v>153.07999999999998</v>
      </c>
      <c r="K65" s="70">
        <f t="shared" si="8"/>
        <v>1294</v>
      </c>
      <c r="L65" s="70">
        <f t="shared" si="8"/>
        <v>0.38</v>
      </c>
      <c r="M65" s="70">
        <f t="shared" si="8"/>
        <v>1.46</v>
      </c>
      <c r="N65" s="70">
        <f t="shared" si="8"/>
        <v>57.03</v>
      </c>
      <c r="O65" s="70">
        <f t="shared" si="8"/>
        <v>4.55</v>
      </c>
      <c r="P65" s="70">
        <f t="shared" si="8"/>
        <v>340.61</v>
      </c>
      <c r="Q65" s="70">
        <f t="shared" si="8"/>
        <v>189.65000000000003</v>
      </c>
      <c r="R65" s="70">
        <f t="shared" si="8"/>
        <v>584.75</v>
      </c>
      <c r="S65" s="70">
        <f t="shared" si="8"/>
        <v>7.97</v>
      </c>
    </row>
    <row r="66" spans="1:19" s="56" customFormat="1" ht="15" x14ac:dyDescent="0.25">
      <c r="A66" s="116"/>
      <c r="B66" s="116"/>
      <c r="C66" s="116"/>
      <c r="D66" s="116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1:19" s="56" customFormat="1" ht="12.75" x14ac:dyDescent="0.2">
      <c r="A67" s="121" t="s">
        <v>1</v>
      </c>
      <c r="B67" s="121"/>
      <c r="C67" s="121"/>
      <c r="D67" s="121"/>
      <c r="E67" s="75"/>
      <c r="F67" s="133" t="s">
        <v>2</v>
      </c>
      <c r="G67" s="133" t="s">
        <v>3</v>
      </c>
      <c r="H67" s="132" t="s">
        <v>4</v>
      </c>
      <c r="I67" s="132"/>
      <c r="J67" s="132"/>
      <c r="K67" s="132"/>
      <c r="L67" s="132" t="s">
        <v>5</v>
      </c>
      <c r="M67" s="132"/>
      <c r="N67" s="132"/>
      <c r="O67" s="132"/>
      <c r="P67" s="132"/>
      <c r="Q67" s="132"/>
      <c r="R67" s="132"/>
      <c r="S67" s="132"/>
    </row>
    <row r="68" spans="1:19" s="56" customFormat="1" ht="25.5" x14ac:dyDescent="0.2">
      <c r="A68" s="121"/>
      <c r="B68" s="121"/>
      <c r="C68" s="121"/>
      <c r="D68" s="121"/>
      <c r="E68" s="76"/>
      <c r="F68" s="133"/>
      <c r="G68" s="133"/>
      <c r="H68" s="77" t="s">
        <v>6</v>
      </c>
      <c r="I68" s="77" t="s">
        <v>7</v>
      </c>
      <c r="J68" s="77" t="s">
        <v>8</v>
      </c>
      <c r="K68" s="78" t="s">
        <v>9</v>
      </c>
      <c r="L68" s="79" t="s">
        <v>10</v>
      </c>
      <c r="M68" s="79" t="s">
        <v>11</v>
      </c>
      <c r="N68" s="79" t="s">
        <v>12</v>
      </c>
      <c r="O68" s="79" t="s">
        <v>13</v>
      </c>
      <c r="P68" s="79" t="s">
        <v>14</v>
      </c>
      <c r="Q68" s="79" t="s">
        <v>15</v>
      </c>
      <c r="R68" s="79" t="s">
        <v>16</v>
      </c>
      <c r="S68" s="79" t="s">
        <v>17</v>
      </c>
    </row>
    <row r="69" spans="1:19" s="56" customFormat="1" ht="12.75" x14ac:dyDescent="0.2">
      <c r="A69" s="118" t="s">
        <v>72</v>
      </c>
      <c r="B69" s="118"/>
      <c r="C69" s="118"/>
      <c r="D69" s="118"/>
      <c r="E69" s="72"/>
      <c r="F69" s="73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1:19" s="56" customFormat="1" ht="12.75" x14ac:dyDescent="0.2">
      <c r="A70" s="119" t="s">
        <v>19</v>
      </c>
      <c r="B70" s="119"/>
      <c r="C70" s="119"/>
      <c r="D70" s="119"/>
      <c r="E70" s="80"/>
      <c r="F70" s="81"/>
      <c r="G70" s="73" t="s">
        <v>20</v>
      </c>
      <c r="H70" s="74" t="s">
        <v>20</v>
      </c>
      <c r="I70" s="74"/>
      <c r="J70" s="74" t="s">
        <v>20</v>
      </c>
      <c r="K70" s="74" t="s">
        <v>20</v>
      </c>
      <c r="L70" s="82"/>
      <c r="M70" s="82"/>
      <c r="N70" s="82"/>
      <c r="O70" s="82"/>
      <c r="P70" s="82"/>
      <c r="Q70" s="82"/>
      <c r="R70" s="82"/>
      <c r="S70" s="82"/>
    </row>
    <row r="71" spans="1:19" s="56" customFormat="1" ht="12.75" x14ac:dyDescent="0.2">
      <c r="A71" s="116" t="s">
        <v>21</v>
      </c>
      <c r="B71" s="116"/>
      <c r="C71" s="116"/>
      <c r="D71" s="116"/>
      <c r="E71" s="83"/>
      <c r="F71" s="84" t="s">
        <v>22</v>
      </c>
      <c r="G71" s="85">
        <v>10</v>
      </c>
      <c r="H71" s="86">
        <v>0.05</v>
      </c>
      <c r="I71" s="86">
        <v>8.25</v>
      </c>
      <c r="J71" s="86">
        <v>0.08</v>
      </c>
      <c r="K71" s="86">
        <v>75</v>
      </c>
      <c r="L71" s="86">
        <v>0.1</v>
      </c>
      <c r="M71" s="86">
        <v>0</v>
      </c>
      <c r="N71" s="86">
        <v>0</v>
      </c>
      <c r="O71" s="86">
        <v>0</v>
      </c>
      <c r="P71" s="86">
        <v>1.2</v>
      </c>
      <c r="Q71" s="86">
        <v>0.04</v>
      </c>
      <c r="R71" s="86">
        <v>1.9</v>
      </c>
      <c r="S71" s="86">
        <v>0.02</v>
      </c>
    </row>
    <row r="72" spans="1:19" s="56" customFormat="1" ht="12.75" x14ac:dyDescent="0.2">
      <c r="A72" s="116" t="s">
        <v>73</v>
      </c>
      <c r="B72" s="116"/>
      <c r="C72" s="116"/>
      <c r="D72" s="116"/>
      <c r="E72" s="87"/>
      <c r="F72" s="85" t="s">
        <v>24</v>
      </c>
      <c r="G72" s="85" t="s">
        <v>25</v>
      </c>
      <c r="H72" s="85">
        <v>7</v>
      </c>
      <c r="I72" s="85">
        <v>9.1999999999999993</v>
      </c>
      <c r="J72" s="85">
        <v>27</v>
      </c>
      <c r="K72" s="85">
        <v>224</v>
      </c>
      <c r="L72" s="85">
        <v>0.08</v>
      </c>
      <c r="M72" s="85">
        <v>0.26</v>
      </c>
      <c r="N72" s="85">
        <v>1.18</v>
      </c>
      <c r="O72" s="85">
        <v>0.59</v>
      </c>
      <c r="P72" s="85">
        <v>181.66</v>
      </c>
      <c r="Q72" s="85">
        <v>65.12</v>
      </c>
      <c r="R72" s="85">
        <v>140.30000000000001</v>
      </c>
      <c r="S72" s="85">
        <v>1.86</v>
      </c>
    </row>
    <row r="73" spans="1:19" s="56" customFormat="1" ht="12.75" x14ac:dyDescent="0.2">
      <c r="A73" s="116" t="s">
        <v>74</v>
      </c>
      <c r="B73" s="116"/>
      <c r="C73" s="116"/>
      <c r="D73" s="116"/>
      <c r="E73" s="87"/>
      <c r="F73" s="85" t="s">
        <v>75</v>
      </c>
      <c r="G73" s="85">
        <v>200</v>
      </c>
      <c r="H73" s="86">
        <v>1.6</v>
      </c>
      <c r="I73" s="86">
        <v>1.65</v>
      </c>
      <c r="J73" s="86">
        <v>17.36</v>
      </c>
      <c r="K73" s="86">
        <v>86</v>
      </c>
      <c r="L73" s="86">
        <v>0.02</v>
      </c>
      <c r="M73" s="86">
        <v>0.02</v>
      </c>
      <c r="N73" s="86">
        <v>0.75</v>
      </c>
      <c r="O73" s="86">
        <v>0</v>
      </c>
      <c r="P73" s="86">
        <v>65.25</v>
      </c>
      <c r="Q73" s="86">
        <v>11.4</v>
      </c>
      <c r="R73" s="86">
        <v>53.24</v>
      </c>
      <c r="S73" s="86">
        <v>0.9</v>
      </c>
    </row>
    <row r="74" spans="1:19" s="56" customFormat="1" ht="12.75" x14ac:dyDescent="0.2">
      <c r="A74" s="117" t="s">
        <v>28</v>
      </c>
      <c r="B74" s="117"/>
      <c r="C74" s="117"/>
      <c r="D74" s="117"/>
      <c r="E74" s="87"/>
      <c r="F74" s="85"/>
      <c r="G74" s="85">
        <v>40</v>
      </c>
      <c r="H74" s="86">
        <v>3.04</v>
      </c>
      <c r="I74" s="86">
        <v>0.34</v>
      </c>
      <c r="J74" s="86">
        <v>19.440000000000001</v>
      </c>
      <c r="K74" s="86">
        <v>96</v>
      </c>
      <c r="L74" s="86">
        <v>0</v>
      </c>
      <c r="M74" s="86">
        <v>0.04</v>
      </c>
      <c r="N74" s="86">
        <v>0</v>
      </c>
      <c r="O74" s="86">
        <v>0.44</v>
      </c>
      <c r="P74" s="86">
        <v>8</v>
      </c>
      <c r="Q74" s="86">
        <v>5.6</v>
      </c>
      <c r="R74" s="86">
        <v>26</v>
      </c>
      <c r="S74" s="86">
        <v>0.44</v>
      </c>
    </row>
    <row r="75" spans="1:19" s="56" customFormat="1" ht="12.75" x14ac:dyDescent="0.2">
      <c r="A75" s="129" t="s">
        <v>29</v>
      </c>
      <c r="B75" s="129"/>
      <c r="C75" s="129"/>
      <c r="D75" s="129"/>
      <c r="E75" s="68"/>
      <c r="F75" s="88"/>
      <c r="G75" s="88" t="s">
        <v>20</v>
      </c>
      <c r="H75" s="89">
        <f>H71+H72+H73+H74</f>
        <v>11.690000000000001</v>
      </c>
      <c r="I75" s="89">
        <f t="shared" ref="I75:S75" si="9">SUM(I71:I74)</f>
        <v>19.439999999999998</v>
      </c>
      <c r="J75" s="89">
        <f t="shared" si="9"/>
        <v>63.879999999999995</v>
      </c>
      <c r="K75" s="89">
        <f t="shared" si="9"/>
        <v>481</v>
      </c>
      <c r="L75" s="89">
        <f t="shared" si="9"/>
        <v>0.19999999999999998</v>
      </c>
      <c r="M75" s="89">
        <f t="shared" si="9"/>
        <v>0.32</v>
      </c>
      <c r="N75" s="89">
        <f t="shared" si="9"/>
        <v>1.93</v>
      </c>
      <c r="O75" s="89">
        <f t="shared" si="9"/>
        <v>1.03</v>
      </c>
      <c r="P75" s="89">
        <f t="shared" si="9"/>
        <v>256.11</v>
      </c>
      <c r="Q75" s="89">
        <f t="shared" si="9"/>
        <v>82.160000000000011</v>
      </c>
      <c r="R75" s="89">
        <f t="shared" si="9"/>
        <v>221.44000000000003</v>
      </c>
      <c r="S75" s="89">
        <f t="shared" si="9"/>
        <v>3.22</v>
      </c>
    </row>
    <row r="76" spans="1:19" s="56" customFormat="1" ht="12.75" x14ac:dyDescent="0.2">
      <c r="A76" s="130" t="s">
        <v>30</v>
      </c>
      <c r="B76" s="130"/>
      <c r="C76" s="130"/>
      <c r="D76" s="130"/>
      <c r="E76" s="72"/>
      <c r="F76" s="73"/>
      <c r="G76" s="73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1:19" s="56" customFormat="1" ht="12.75" x14ac:dyDescent="0.2">
      <c r="A77" s="135" t="s">
        <v>143</v>
      </c>
      <c r="B77" s="135"/>
      <c r="C77" s="135"/>
      <c r="D77" s="135"/>
      <c r="E77" s="87"/>
      <c r="F77" s="85"/>
      <c r="G77" s="85">
        <v>60</v>
      </c>
      <c r="H77" s="85">
        <v>0.48</v>
      </c>
      <c r="I77" s="85">
        <v>0.12</v>
      </c>
      <c r="J77" s="85">
        <v>3.12</v>
      </c>
      <c r="K77" s="85">
        <v>12</v>
      </c>
      <c r="L77" s="85">
        <v>0.03</v>
      </c>
      <c r="M77" s="85">
        <v>12.6</v>
      </c>
      <c r="N77" s="85">
        <v>0.15</v>
      </c>
      <c r="O77" s="85">
        <v>0.19500000000000001</v>
      </c>
      <c r="P77" s="85">
        <v>7.5</v>
      </c>
      <c r="Q77" s="85">
        <v>13.5</v>
      </c>
      <c r="R77" s="85">
        <v>10.5</v>
      </c>
      <c r="S77" s="85">
        <v>0.45</v>
      </c>
    </row>
    <row r="78" spans="1:19" s="56" customFormat="1" ht="12.75" x14ac:dyDescent="0.2">
      <c r="A78" s="116" t="s">
        <v>76</v>
      </c>
      <c r="B78" s="116"/>
      <c r="C78" s="116"/>
      <c r="D78" s="116"/>
      <c r="E78" s="87"/>
      <c r="F78" s="85" t="s">
        <v>77</v>
      </c>
      <c r="G78" s="85" t="s">
        <v>48</v>
      </c>
      <c r="H78" s="86">
        <v>1.46</v>
      </c>
      <c r="I78" s="86">
        <v>4.75</v>
      </c>
      <c r="J78" s="86">
        <v>6.22</v>
      </c>
      <c r="K78" s="86">
        <v>79</v>
      </c>
      <c r="L78" s="86">
        <v>0.08</v>
      </c>
      <c r="M78" s="86">
        <v>0.04</v>
      </c>
      <c r="N78" s="86">
        <v>14.64</v>
      </c>
      <c r="O78" s="86">
        <v>0.14000000000000001</v>
      </c>
      <c r="P78" s="86">
        <v>38.49</v>
      </c>
      <c r="Q78" s="86">
        <v>17.29</v>
      </c>
      <c r="R78" s="86">
        <v>41.11</v>
      </c>
      <c r="S78" s="86">
        <v>0.68</v>
      </c>
    </row>
    <row r="79" spans="1:19" s="56" customFormat="1" ht="12.75" x14ac:dyDescent="0.2">
      <c r="A79" s="116" t="s">
        <v>127</v>
      </c>
      <c r="B79" s="116"/>
      <c r="C79" s="116"/>
      <c r="D79" s="116"/>
      <c r="E79" s="87"/>
      <c r="F79" s="85" t="s">
        <v>126</v>
      </c>
      <c r="G79" s="85" t="s">
        <v>132</v>
      </c>
      <c r="H79" s="85">
        <v>9.3800000000000008</v>
      </c>
      <c r="I79" s="85">
        <v>16.100000000000001</v>
      </c>
      <c r="J79" s="85">
        <v>10.1</v>
      </c>
      <c r="K79" s="85">
        <v>179</v>
      </c>
      <c r="L79" s="85">
        <v>0</v>
      </c>
      <c r="M79" s="85">
        <v>0.05</v>
      </c>
      <c r="N79" s="85">
        <v>1</v>
      </c>
      <c r="O79" s="85">
        <v>2.08</v>
      </c>
      <c r="P79" s="85">
        <v>23.75</v>
      </c>
      <c r="Q79" s="85">
        <v>7.39</v>
      </c>
      <c r="R79" s="85">
        <v>50.15</v>
      </c>
      <c r="S79" s="85">
        <v>0.48</v>
      </c>
    </row>
    <row r="80" spans="1:19" s="56" customFormat="1" ht="12.75" x14ac:dyDescent="0.2">
      <c r="A80" s="116" t="s">
        <v>117</v>
      </c>
      <c r="B80" s="116"/>
      <c r="C80" s="116"/>
      <c r="D80" s="116"/>
      <c r="E80" s="87"/>
      <c r="F80" s="85" t="s">
        <v>24</v>
      </c>
      <c r="G80" s="85">
        <v>150</v>
      </c>
      <c r="H80" s="85">
        <v>5.32</v>
      </c>
      <c r="I80" s="85">
        <v>4.8899999999999997</v>
      </c>
      <c r="J80" s="85">
        <v>35.520000000000003</v>
      </c>
      <c r="K80" s="85">
        <v>211</v>
      </c>
      <c r="L80" s="85">
        <v>0.05</v>
      </c>
      <c r="M80" s="85">
        <v>0.09</v>
      </c>
      <c r="N80" s="85">
        <v>0</v>
      </c>
      <c r="O80" s="85">
        <v>0.76</v>
      </c>
      <c r="P80" s="85">
        <v>10.3</v>
      </c>
      <c r="Q80" s="85">
        <v>8.16</v>
      </c>
      <c r="R80" s="85">
        <v>45.28</v>
      </c>
      <c r="S80" s="85">
        <v>0.82</v>
      </c>
    </row>
    <row r="81" spans="1:19" s="56" customFormat="1" ht="12.75" x14ac:dyDescent="0.2">
      <c r="A81" s="116" t="s">
        <v>80</v>
      </c>
      <c r="B81" s="116"/>
      <c r="C81" s="116"/>
      <c r="D81" s="116"/>
      <c r="E81" s="87"/>
      <c r="F81" s="85" t="s">
        <v>81</v>
      </c>
      <c r="G81" s="85">
        <v>200</v>
      </c>
      <c r="H81" s="85">
        <v>0.16</v>
      </c>
      <c r="I81" s="85">
        <v>0.16</v>
      </c>
      <c r="J81" s="85">
        <v>27.87</v>
      </c>
      <c r="K81" s="85">
        <v>109</v>
      </c>
      <c r="L81" s="85">
        <v>0.01</v>
      </c>
      <c r="M81" s="85">
        <v>0.01</v>
      </c>
      <c r="N81" s="85">
        <v>6.6</v>
      </c>
      <c r="O81" s="85">
        <v>0.08</v>
      </c>
      <c r="P81" s="85">
        <v>6.88</v>
      </c>
      <c r="Q81" s="85">
        <v>3.6</v>
      </c>
      <c r="R81" s="85">
        <v>4.4000000000000004</v>
      </c>
      <c r="S81" s="85">
        <v>0.95</v>
      </c>
    </row>
    <row r="82" spans="1:19" s="56" customFormat="1" ht="12.75" x14ac:dyDescent="0.2">
      <c r="A82" s="117" t="s">
        <v>39</v>
      </c>
      <c r="B82" s="117"/>
      <c r="C82" s="117"/>
      <c r="D82" s="117"/>
      <c r="E82" s="87"/>
      <c r="F82" s="85"/>
      <c r="G82" s="85">
        <v>60</v>
      </c>
      <c r="H82" s="85">
        <v>2.82</v>
      </c>
      <c r="I82" s="85">
        <v>0.6</v>
      </c>
      <c r="J82" s="85">
        <v>0.6</v>
      </c>
      <c r="K82" s="85">
        <v>126</v>
      </c>
      <c r="L82" s="85">
        <v>0</v>
      </c>
      <c r="M82" s="85">
        <v>0.04</v>
      </c>
      <c r="N82" s="85">
        <v>0</v>
      </c>
      <c r="O82" s="85">
        <v>0.78</v>
      </c>
      <c r="P82" s="85">
        <v>14.4</v>
      </c>
      <c r="Q82" s="85">
        <v>11.4</v>
      </c>
      <c r="R82" s="85">
        <v>52.2</v>
      </c>
      <c r="S82" s="85">
        <v>2.2400000000000002</v>
      </c>
    </row>
    <row r="83" spans="1:19" s="56" customFormat="1" ht="12.75" x14ac:dyDescent="0.2">
      <c r="A83" s="117"/>
      <c r="B83" s="117"/>
      <c r="C83" s="117"/>
      <c r="D83" s="117"/>
      <c r="E83" s="87"/>
      <c r="F83" s="85"/>
      <c r="G83" s="85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1:19" s="56" customFormat="1" ht="12.75" x14ac:dyDescent="0.2">
      <c r="A84" s="131" t="s">
        <v>29</v>
      </c>
      <c r="B84" s="131"/>
      <c r="C84" s="131"/>
      <c r="D84" s="131"/>
      <c r="E84" s="87"/>
      <c r="F84" s="90"/>
      <c r="G84" s="90"/>
      <c r="H84" s="89">
        <v>27.44</v>
      </c>
      <c r="I84" s="89">
        <v>25.72</v>
      </c>
      <c r="J84" s="89">
        <v>82.53</v>
      </c>
      <c r="K84" s="89">
        <v>716</v>
      </c>
      <c r="L84" s="89">
        <v>0.28999999999999998</v>
      </c>
      <c r="M84" s="89">
        <v>12.78</v>
      </c>
      <c r="N84" s="89">
        <v>26.19</v>
      </c>
      <c r="O84" s="89">
        <v>2.52</v>
      </c>
      <c r="P84" s="89">
        <v>104.49</v>
      </c>
      <c r="Q84" s="89">
        <v>91.09</v>
      </c>
      <c r="R84" s="89">
        <v>249.26</v>
      </c>
      <c r="S84" s="89">
        <v>7.26</v>
      </c>
    </row>
    <row r="85" spans="1:19" s="56" customFormat="1" ht="12.75" x14ac:dyDescent="0.2">
      <c r="A85" s="119" t="s">
        <v>40</v>
      </c>
      <c r="B85" s="119"/>
      <c r="C85" s="119"/>
      <c r="D85" s="119"/>
      <c r="E85" s="87"/>
      <c r="F85" s="85"/>
      <c r="G85" s="85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1:19" s="56" customFormat="1" ht="12.75" x14ac:dyDescent="0.2">
      <c r="A86" s="120" t="s">
        <v>41</v>
      </c>
      <c r="B86" s="120"/>
      <c r="C86" s="120"/>
      <c r="D86" s="120"/>
      <c r="E86" s="68"/>
      <c r="F86" s="69"/>
      <c r="G86" s="69"/>
      <c r="H86" s="70">
        <f>H75+H84</f>
        <v>39.130000000000003</v>
      </c>
      <c r="I86" s="70">
        <f t="shared" ref="I86:S86" si="10">I75+I84</f>
        <v>45.16</v>
      </c>
      <c r="J86" s="70">
        <f t="shared" si="10"/>
        <v>146.41</v>
      </c>
      <c r="K86" s="70">
        <f t="shared" si="10"/>
        <v>1197</v>
      </c>
      <c r="L86" s="70">
        <f t="shared" si="10"/>
        <v>0.49</v>
      </c>
      <c r="M86" s="70">
        <f t="shared" si="10"/>
        <v>13.1</v>
      </c>
      <c r="N86" s="70">
        <f t="shared" si="10"/>
        <v>28.12</v>
      </c>
      <c r="O86" s="70">
        <f t="shared" si="10"/>
        <v>3.55</v>
      </c>
      <c r="P86" s="70">
        <f t="shared" si="10"/>
        <v>360.6</v>
      </c>
      <c r="Q86" s="70">
        <f t="shared" si="10"/>
        <v>173.25</v>
      </c>
      <c r="R86" s="70">
        <f t="shared" si="10"/>
        <v>470.70000000000005</v>
      </c>
      <c r="S86" s="70">
        <f t="shared" si="10"/>
        <v>10.48</v>
      </c>
    </row>
    <row r="87" spans="1:19" s="56" customFormat="1" ht="12.75" x14ac:dyDescent="0.2">
      <c r="A87" s="121" t="s">
        <v>1</v>
      </c>
      <c r="B87" s="121"/>
      <c r="C87" s="121"/>
      <c r="D87" s="121"/>
      <c r="E87" s="75"/>
      <c r="F87" s="133" t="s">
        <v>2</v>
      </c>
      <c r="G87" s="133" t="s">
        <v>3</v>
      </c>
      <c r="H87" s="132" t="s">
        <v>4</v>
      </c>
      <c r="I87" s="132"/>
      <c r="J87" s="132"/>
      <c r="K87" s="132"/>
      <c r="L87" s="132" t="s">
        <v>5</v>
      </c>
      <c r="M87" s="132"/>
      <c r="N87" s="132"/>
      <c r="O87" s="132"/>
      <c r="P87" s="132"/>
      <c r="Q87" s="132"/>
      <c r="R87" s="132"/>
      <c r="S87" s="132"/>
    </row>
    <row r="88" spans="1:19" s="56" customFormat="1" ht="25.5" x14ac:dyDescent="0.2">
      <c r="A88" s="121"/>
      <c r="B88" s="121"/>
      <c r="C88" s="121"/>
      <c r="D88" s="121"/>
      <c r="E88" s="76"/>
      <c r="F88" s="133"/>
      <c r="G88" s="133"/>
      <c r="H88" s="77" t="s">
        <v>6</v>
      </c>
      <c r="I88" s="77" t="s">
        <v>7</v>
      </c>
      <c r="J88" s="77" t="s">
        <v>8</v>
      </c>
      <c r="K88" s="78" t="s">
        <v>9</v>
      </c>
      <c r="L88" s="79" t="s">
        <v>10</v>
      </c>
      <c r="M88" s="79" t="s">
        <v>11</v>
      </c>
      <c r="N88" s="79" t="s">
        <v>12</v>
      </c>
      <c r="O88" s="79" t="s">
        <v>13</v>
      </c>
      <c r="P88" s="79" t="s">
        <v>14</v>
      </c>
      <c r="Q88" s="79" t="s">
        <v>15</v>
      </c>
      <c r="R88" s="79" t="s">
        <v>16</v>
      </c>
      <c r="S88" s="79" t="s">
        <v>17</v>
      </c>
    </row>
    <row r="89" spans="1:19" s="56" customFormat="1" ht="12.75" x14ac:dyDescent="0.2">
      <c r="A89" s="118" t="s">
        <v>83</v>
      </c>
      <c r="B89" s="118"/>
      <c r="C89" s="118"/>
      <c r="D89" s="118"/>
      <c r="E89" s="72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1:19" s="56" customFormat="1" ht="12.75" x14ac:dyDescent="0.2">
      <c r="A90" s="119" t="s">
        <v>19</v>
      </c>
      <c r="B90" s="119"/>
      <c r="C90" s="119"/>
      <c r="D90" s="119"/>
      <c r="E90" s="80"/>
      <c r="F90" s="81"/>
      <c r="G90" s="73" t="s">
        <v>20</v>
      </c>
      <c r="H90" s="74" t="s">
        <v>20</v>
      </c>
      <c r="I90" s="74"/>
      <c r="J90" s="74" t="s">
        <v>20</v>
      </c>
      <c r="K90" s="74" t="s">
        <v>20</v>
      </c>
      <c r="L90" s="82"/>
      <c r="M90" s="82"/>
      <c r="N90" s="82"/>
      <c r="O90" s="82"/>
      <c r="P90" s="82"/>
      <c r="Q90" s="82"/>
      <c r="R90" s="82"/>
      <c r="S90" s="82"/>
    </row>
    <row r="91" spans="1:19" s="56" customFormat="1" ht="12.75" x14ac:dyDescent="0.2">
      <c r="A91" s="116" t="s">
        <v>84</v>
      </c>
      <c r="B91" s="116"/>
      <c r="C91" s="116"/>
      <c r="D91" s="116"/>
      <c r="E91" s="83"/>
      <c r="F91" s="84" t="s">
        <v>22</v>
      </c>
      <c r="G91" s="85">
        <v>10</v>
      </c>
      <c r="H91" s="86">
        <v>2.2999999999999998</v>
      </c>
      <c r="I91" s="86">
        <v>3.9</v>
      </c>
      <c r="J91" s="86">
        <v>0</v>
      </c>
      <c r="K91" s="86">
        <v>36</v>
      </c>
      <c r="L91" s="86">
        <v>0.04</v>
      </c>
      <c r="M91" s="86">
        <v>0</v>
      </c>
      <c r="N91" s="86">
        <v>0.16</v>
      </c>
      <c r="O91" s="86">
        <v>0.05</v>
      </c>
      <c r="P91" s="86">
        <v>100</v>
      </c>
      <c r="Q91" s="86">
        <v>5</v>
      </c>
      <c r="R91" s="86">
        <v>54</v>
      </c>
      <c r="S91" s="86">
        <v>0.11</v>
      </c>
    </row>
    <row r="92" spans="1:19" s="56" customFormat="1" ht="12.75" x14ac:dyDescent="0.2">
      <c r="A92" s="116" t="s">
        <v>85</v>
      </c>
      <c r="B92" s="116"/>
      <c r="C92" s="116"/>
      <c r="D92" s="116"/>
      <c r="E92" s="87"/>
      <c r="F92" s="85" t="s">
        <v>24</v>
      </c>
      <c r="G92" s="85" t="s">
        <v>25</v>
      </c>
      <c r="H92" s="85">
        <v>17.63</v>
      </c>
      <c r="I92" s="85">
        <v>12.96</v>
      </c>
      <c r="J92" s="85">
        <v>23.61</v>
      </c>
      <c r="K92" s="85">
        <v>267</v>
      </c>
      <c r="L92" s="85">
        <v>0.09</v>
      </c>
      <c r="M92" s="85">
        <v>0.23</v>
      </c>
      <c r="N92" s="85">
        <v>1.18</v>
      </c>
      <c r="O92" s="85">
        <v>0.14000000000000001</v>
      </c>
      <c r="P92" s="85">
        <v>145.01</v>
      </c>
      <c r="Q92" s="85">
        <v>50.27</v>
      </c>
      <c r="R92" s="85">
        <v>168.1</v>
      </c>
      <c r="S92" s="85">
        <v>1.32</v>
      </c>
    </row>
    <row r="93" spans="1:19" s="56" customFormat="1" ht="12.75" x14ac:dyDescent="0.2">
      <c r="A93" s="116" t="s">
        <v>26</v>
      </c>
      <c r="B93" s="116"/>
      <c r="C93" s="116"/>
      <c r="D93" s="116"/>
      <c r="E93" s="87"/>
      <c r="F93" s="85" t="s">
        <v>27</v>
      </c>
      <c r="G93" s="85">
        <v>200</v>
      </c>
      <c r="H93" s="86">
        <v>0.26</v>
      </c>
      <c r="I93" s="86">
        <v>0.06</v>
      </c>
      <c r="J93" s="86">
        <v>15.22</v>
      </c>
      <c r="K93" s="86">
        <v>59</v>
      </c>
      <c r="L93" s="86">
        <v>0</v>
      </c>
      <c r="M93" s="86">
        <v>0</v>
      </c>
      <c r="N93" s="86">
        <v>2.9</v>
      </c>
      <c r="O93" s="86">
        <v>0</v>
      </c>
      <c r="P93" s="86">
        <v>8.0500000000000007</v>
      </c>
      <c r="Q93" s="86">
        <v>5.24</v>
      </c>
      <c r="R93" s="86">
        <v>9.7799999999999994</v>
      </c>
      <c r="S93" s="86">
        <v>0.91</v>
      </c>
    </row>
    <row r="94" spans="1:19" s="56" customFormat="1" ht="12.75" x14ac:dyDescent="0.2">
      <c r="A94" s="117" t="s">
        <v>28</v>
      </c>
      <c r="B94" s="117"/>
      <c r="C94" s="117"/>
      <c r="D94" s="117"/>
      <c r="E94" s="87"/>
      <c r="F94" s="85"/>
      <c r="G94" s="85">
        <v>40</v>
      </c>
      <c r="H94" s="86">
        <v>3.04</v>
      </c>
      <c r="I94" s="86">
        <v>0.34</v>
      </c>
      <c r="J94" s="86">
        <v>19.440000000000001</v>
      </c>
      <c r="K94" s="86">
        <v>96</v>
      </c>
      <c r="L94" s="86">
        <v>0</v>
      </c>
      <c r="M94" s="86">
        <v>0.04</v>
      </c>
      <c r="N94" s="86">
        <v>0</v>
      </c>
      <c r="O94" s="86">
        <v>0.44</v>
      </c>
      <c r="P94" s="86">
        <v>8</v>
      </c>
      <c r="Q94" s="86">
        <v>5.6</v>
      </c>
      <c r="R94" s="86">
        <v>26</v>
      </c>
      <c r="S94" s="86">
        <v>0.44</v>
      </c>
    </row>
    <row r="95" spans="1:19" s="56" customFormat="1" ht="12.75" x14ac:dyDescent="0.2">
      <c r="A95" s="129" t="s">
        <v>29</v>
      </c>
      <c r="B95" s="129"/>
      <c r="C95" s="129"/>
      <c r="D95" s="129"/>
      <c r="E95" s="68"/>
      <c r="F95" s="88"/>
      <c r="G95" s="88" t="s">
        <v>20</v>
      </c>
      <c r="H95" s="89">
        <f t="shared" ref="H95:S95" si="11">SUM(H91:H94)</f>
        <v>23.23</v>
      </c>
      <c r="I95" s="89">
        <f t="shared" si="11"/>
        <v>17.259999999999998</v>
      </c>
      <c r="J95" s="89">
        <f t="shared" si="11"/>
        <v>58.269999999999996</v>
      </c>
      <c r="K95" s="89">
        <f t="shared" si="11"/>
        <v>458</v>
      </c>
      <c r="L95" s="89">
        <f t="shared" si="11"/>
        <v>0.13</v>
      </c>
      <c r="M95" s="89">
        <f t="shared" si="11"/>
        <v>0.27</v>
      </c>
      <c r="N95" s="89">
        <f t="shared" si="11"/>
        <v>4.24</v>
      </c>
      <c r="O95" s="89">
        <f t="shared" si="11"/>
        <v>0.63</v>
      </c>
      <c r="P95" s="89">
        <f t="shared" si="11"/>
        <v>261.06</v>
      </c>
      <c r="Q95" s="89">
        <f t="shared" si="11"/>
        <v>66.11</v>
      </c>
      <c r="R95" s="89">
        <f t="shared" si="11"/>
        <v>257.88</v>
      </c>
      <c r="S95" s="89">
        <f t="shared" si="11"/>
        <v>2.7800000000000002</v>
      </c>
    </row>
    <row r="96" spans="1:19" s="56" customFormat="1" ht="12.75" x14ac:dyDescent="0.2">
      <c r="A96" s="130" t="s">
        <v>30</v>
      </c>
      <c r="B96" s="130"/>
      <c r="C96" s="130"/>
      <c r="D96" s="130"/>
      <c r="E96" s="72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1:19" s="56" customFormat="1" ht="12.75" x14ac:dyDescent="0.2">
      <c r="A97" s="116" t="s">
        <v>86</v>
      </c>
      <c r="B97" s="116"/>
      <c r="C97" s="116"/>
      <c r="D97" s="116"/>
      <c r="E97" s="87"/>
      <c r="F97" s="85" t="s">
        <v>130</v>
      </c>
      <c r="G97" s="85">
        <v>60</v>
      </c>
      <c r="H97" s="86">
        <v>0.76</v>
      </c>
      <c r="I97" s="86">
        <v>9.0399999999999991</v>
      </c>
      <c r="J97" s="86">
        <v>4.59</v>
      </c>
      <c r="K97" s="86">
        <v>103</v>
      </c>
      <c r="L97" s="86">
        <v>0.01</v>
      </c>
      <c r="M97" s="86">
        <v>0.01</v>
      </c>
      <c r="N97" s="86">
        <v>5.0999999999999996</v>
      </c>
      <c r="O97" s="86">
        <v>4.0199999999999996</v>
      </c>
      <c r="P97" s="86">
        <v>18.87</v>
      </c>
      <c r="Q97" s="86">
        <v>11.22</v>
      </c>
      <c r="R97" s="86">
        <v>21.93</v>
      </c>
      <c r="S97" s="86">
        <v>0.71</v>
      </c>
    </row>
    <row r="98" spans="1:19" s="56" customFormat="1" ht="12.75" x14ac:dyDescent="0.2">
      <c r="A98" s="116" t="s">
        <v>87</v>
      </c>
      <c r="B98" s="116"/>
      <c r="C98" s="116"/>
      <c r="D98" s="116"/>
      <c r="E98" s="87"/>
      <c r="F98" s="85" t="s">
        <v>88</v>
      </c>
      <c r="G98" s="85">
        <v>200</v>
      </c>
      <c r="H98" s="85">
        <v>2.2599999999999998</v>
      </c>
      <c r="I98" s="85">
        <v>4.3</v>
      </c>
      <c r="J98" s="85">
        <v>16.68</v>
      </c>
      <c r="K98" s="85">
        <v>117</v>
      </c>
      <c r="L98" s="85">
        <v>0.06</v>
      </c>
      <c r="M98" s="85">
        <v>0.08</v>
      </c>
      <c r="N98" s="85">
        <v>13.2</v>
      </c>
      <c r="O98" s="85">
        <v>0.23</v>
      </c>
      <c r="P98" s="85">
        <v>18.63</v>
      </c>
      <c r="Q98" s="85">
        <v>19.61</v>
      </c>
      <c r="R98" s="85">
        <v>52.91</v>
      </c>
      <c r="S98" s="85">
        <v>0.85</v>
      </c>
    </row>
    <row r="99" spans="1:19" s="56" customFormat="1" ht="12.75" x14ac:dyDescent="0.2">
      <c r="A99" s="116" t="s">
        <v>89</v>
      </c>
      <c r="B99" s="116"/>
      <c r="C99" s="116"/>
      <c r="D99" s="116"/>
      <c r="E99" s="87"/>
      <c r="F99" s="85" t="s">
        <v>90</v>
      </c>
      <c r="G99" s="85">
        <v>150</v>
      </c>
      <c r="H99" s="86">
        <v>16.96</v>
      </c>
      <c r="I99" s="86">
        <v>15.11</v>
      </c>
      <c r="J99" s="86">
        <v>15.09</v>
      </c>
      <c r="K99" s="86">
        <v>252.85</v>
      </c>
      <c r="L99" s="86">
        <f>0.22/1.46</f>
        <v>0.15068493150684931</v>
      </c>
      <c r="M99" s="86">
        <f>22.2/1.46</f>
        <v>15.205479452054794</v>
      </c>
      <c r="N99" s="86">
        <v>0</v>
      </c>
      <c r="O99" s="86">
        <f>0.88/1.46</f>
        <v>0.60273972602739723</v>
      </c>
      <c r="P99" s="86">
        <f>43.56/1.46</f>
        <v>29.835616438356166</v>
      </c>
      <c r="Q99" s="86">
        <f>450/1.46</f>
        <v>308.21917808219177</v>
      </c>
      <c r="R99" s="86">
        <f>87.12/1.46</f>
        <v>59.671232876712331</v>
      </c>
      <c r="S99" s="86">
        <f>6.38/1.46</f>
        <v>4.3698630136986303</v>
      </c>
    </row>
    <row r="100" spans="1:19" s="56" customFormat="1" ht="12.75" x14ac:dyDescent="0.2">
      <c r="A100" s="116" t="s">
        <v>53</v>
      </c>
      <c r="B100" s="116"/>
      <c r="C100" s="116"/>
      <c r="D100" s="116"/>
      <c r="E100" s="87"/>
      <c r="F100" s="85" t="s">
        <v>54</v>
      </c>
      <c r="G100" s="85">
        <v>200</v>
      </c>
      <c r="H100" s="85">
        <v>0.44</v>
      </c>
      <c r="I100" s="85">
        <v>0</v>
      </c>
      <c r="J100" s="85">
        <v>28.88</v>
      </c>
      <c r="K100" s="85">
        <v>116</v>
      </c>
      <c r="L100" s="85">
        <v>0</v>
      </c>
      <c r="M100" s="85">
        <v>0</v>
      </c>
      <c r="N100" s="85">
        <v>0.4</v>
      </c>
      <c r="O100" s="85">
        <v>0</v>
      </c>
      <c r="P100" s="85">
        <v>44.8</v>
      </c>
      <c r="Q100" s="85">
        <v>6</v>
      </c>
      <c r="R100" s="85">
        <v>15.4</v>
      </c>
      <c r="S100" s="85">
        <v>1.26</v>
      </c>
    </row>
    <row r="101" spans="1:19" s="56" customFormat="1" ht="12.75" x14ac:dyDescent="0.2">
      <c r="A101" s="117" t="s">
        <v>39</v>
      </c>
      <c r="B101" s="117"/>
      <c r="C101" s="117"/>
      <c r="D101" s="117"/>
      <c r="E101" s="87"/>
      <c r="F101" s="85"/>
      <c r="G101" s="85">
        <v>60</v>
      </c>
      <c r="H101" s="86">
        <v>2.82</v>
      </c>
      <c r="I101" s="86">
        <v>0.6</v>
      </c>
      <c r="J101" s="86">
        <v>0.6</v>
      </c>
      <c r="K101" s="86">
        <v>126</v>
      </c>
      <c r="L101" s="86">
        <v>0</v>
      </c>
      <c r="M101" s="86">
        <v>0.04</v>
      </c>
      <c r="N101" s="86">
        <v>0</v>
      </c>
      <c r="O101" s="86">
        <v>0.78</v>
      </c>
      <c r="P101" s="86">
        <v>14.4</v>
      </c>
      <c r="Q101" s="86">
        <v>11.4</v>
      </c>
      <c r="R101" s="86">
        <v>52.2</v>
      </c>
      <c r="S101" s="86">
        <v>2.2400000000000002</v>
      </c>
    </row>
    <row r="102" spans="1:19" s="56" customFormat="1" ht="12.75" x14ac:dyDescent="0.2">
      <c r="A102" s="117"/>
      <c r="B102" s="117"/>
      <c r="C102" s="117"/>
      <c r="D102" s="117"/>
      <c r="E102" s="87"/>
      <c r="F102" s="85"/>
      <c r="G102" s="85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1:19" s="56" customFormat="1" ht="12.75" x14ac:dyDescent="0.2">
      <c r="A103" s="131" t="s">
        <v>29</v>
      </c>
      <c r="B103" s="131"/>
      <c r="C103" s="131"/>
      <c r="D103" s="131"/>
      <c r="E103" s="68"/>
      <c r="F103" s="88"/>
      <c r="G103" s="88"/>
      <c r="H103" s="89">
        <f>H97+H98+H99+H100+H101</f>
        <v>23.240000000000002</v>
      </c>
      <c r="I103" s="89">
        <f t="shared" ref="I103:S103" si="12">SUM(I97:I102)</f>
        <v>29.05</v>
      </c>
      <c r="J103" s="89">
        <f t="shared" si="12"/>
        <v>65.839999999999989</v>
      </c>
      <c r="K103" s="89">
        <f t="shared" si="12"/>
        <v>714.85</v>
      </c>
      <c r="L103" s="89">
        <f t="shared" si="12"/>
        <v>0.22068493150684931</v>
      </c>
      <c r="M103" s="89">
        <f t="shared" si="12"/>
        <v>15.335479452054793</v>
      </c>
      <c r="N103" s="89">
        <f t="shared" si="12"/>
        <v>18.699999999999996</v>
      </c>
      <c r="O103" s="89">
        <f t="shared" si="12"/>
        <v>5.6327397260273973</v>
      </c>
      <c r="P103" s="89">
        <f t="shared" si="12"/>
        <v>126.53561643835617</v>
      </c>
      <c r="Q103" s="89">
        <f t="shared" si="12"/>
        <v>356.44917808219174</v>
      </c>
      <c r="R103" s="89">
        <f t="shared" si="12"/>
        <v>202.11123287671234</v>
      </c>
      <c r="S103" s="89">
        <f t="shared" si="12"/>
        <v>9.4298630136986308</v>
      </c>
    </row>
    <row r="104" spans="1:19" s="56" customFormat="1" ht="12.75" x14ac:dyDescent="0.2">
      <c r="A104" s="120" t="s">
        <v>41</v>
      </c>
      <c r="B104" s="120"/>
      <c r="C104" s="120"/>
      <c r="D104" s="120"/>
      <c r="E104" s="91"/>
      <c r="F104" s="69"/>
      <c r="G104" s="69"/>
      <c r="H104" s="70">
        <f>H95+H103</f>
        <v>46.47</v>
      </c>
      <c r="I104" s="70">
        <f t="shared" ref="I104:S104" si="13">I95+I103</f>
        <v>46.31</v>
      </c>
      <c r="J104" s="70">
        <f t="shared" si="13"/>
        <v>124.10999999999999</v>
      </c>
      <c r="K104" s="70">
        <f t="shared" si="13"/>
        <v>1172.8499999999999</v>
      </c>
      <c r="L104" s="70">
        <f t="shared" si="13"/>
        <v>0.35068493150684932</v>
      </c>
      <c r="M104" s="70">
        <f t="shared" si="13"/>
        <v>15.605479452054793</v>
      </c>
      <c r="N104" s="70">
        <f t="shared" si="13"/>
        <v>22.939999999999998</v>
      </c>
      <c r="O104" s="70">
        <f t="shared" si="13"/>
        <v>6.2627397260273971</v>
      </c>
      <c r="P104" s="70">
        <f t="shared" si="13"/>
        <v>387.59561643835616</v>
      </c>
      <c r="Q104" s="70">
        <f t="shared" si="13"/>
        <v>422.55917808219175</v>
      </c>
      <c r="R104" s="70">
        <f t="shared" si="13"/>
        <v>459.99123287671233</v>
      </c>
      <c r="S104" s="70">
        <f t="shared" si="13"/>
        <v>12.20986301369863</v>
      </c>
    </row>
    <row r="105" spans="1:19" s="56" customFormat="1" ht="12.75" x14ac:dyDescent="0.2">
      <c r="A105" s="121" t="s">
        <v>1</v>
      </c>
      <c r="B105" s="121"/>
      <c r="C105" s="121"/>
      <c r="D105" s="121"/>
      <c r="E105" s="75"/>
      <c r="F105" s="133" t="s">
        <v>2</v>
      </c>
      <c r="G105" s="133" t="s">
        <v>3</v>
      </c>
      <c r="H105" s="132" t="s">
        <v>4</v>
      </c>
      <c r="I105" s="132"/>
      <c r="J105" s="132"/>
      <c r="K105" s="132"/>
      <c r="L105" s="132" t="s">
        <v>5</v>
      </c>
      <c r="M105" s="132"/>
      <c r="N105" s="132"/>
      <c r="O105" s="132"/>
      <c r="P105" s="132"/>
      <c r="Q105" s="132"/>
      <c r="R105" s="132"/>
      <c r="S105" s="132"/>
    </row>
    <row r="106" spans="1:19" s="56" customFormat="1" ht="25.5" x14ac:dyDescent="0.2">
      <c r="A106" s="121"/>
      <c r="B106" s="121"/>
      <c r="C106" s="121"/>
      <c r="D106" s="121"/>
      <c r="E106" s="76"/>
      <c r="F106" s="133"/>
      <c r="G106" s="133"/>
      <c r="H106" s="77" t="s">
        <v>6</v>
      </c>
      <c r="I106" s="77" t="s">
        <v>7</v>
      </c>
      <c r="J106" s="77" t="s">
        <v>8</v>
      </c>
      <c r="K106" s="78" t="s">
        <v>9</v>
      </c>
      <c r="L106" s="79" t="s">
        <v>10</v>
      </c>
      <c r="M106" s="79" t="s">
        <v>11</v>
      </c>
      <c r="N106" s="79" t="s">
        <v>12</v>
      </c>
      <c r="O106" s="79" t="s">
        <v>13</v>
      </c>
      <c r="P106" s="79" t="s">
        <v>14</v>
      </c>
      <c r="Q106" s="79" t="s">
        <v>15</v>
      </c>
      <c r="R106" s="79" t="s">
        <v>16</v>
      </c>
      <c r="S106" s="79" t="s">
        <v>17</v>
      </c>
    </row>
    <row r="107" spans="1:19" s="56" customFormat="1" ht="12.75" x14ac:dyDescent="0.2">
      <c r="A107" s="118" t="s">
        <v>92</v>
      </c>
      <c r="B107" s="118"/>
      <c r="C107" s="118"/>
      <c r="D107" s="118"/>
      <c r="E107" s="72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1:19" s="56" customFormat="1" ht="12.75" x14ac:dyDescent="0.2">
      <c r="A108" s="119" t="s">
        <v>19</v>
      </c>
      <c r="B108" s="119"/>
      <c r="C108" s="119"/>
      <c r="D108" s="119"/>
      <c r="E108" s="80"/>
      <c r="F108" s="81"/>
      <c r="G108" s="73" t="s">
        <v>20</v>
      </c>
      <c r="H108" s="74" t="s">
        <v>20</v>
      </c>
      <c r="I108" s="74"/>
      <c r="J108" s="74" t="s">
        <v>20</v>
      </c>
      <c r="K108" s="74" t="s">
        <v>20</v>
      </c>
      <c r="L108" s="82"/>
      <c r="M108" s="82"/>
      <c r="N108" s="82"/>
      <c r="O108" s="82"/>
      <c r="P108" s="82"/>
      <c r="Q108" s="82"/>
      <c r="R108" s="82"/>
      <c r="S108" s="82"/>
    </row>
    <row r="109" spans="1:19" s="56" customFormat="1" ht="12.75" x14ac:dyDescent="0.2">
      <c r="A109" s="116" t="s">
        <v>21</v>
      </c>
      <c r="B109" s="116"/>
      <c r="C109" s="116"/>
      <c r="D109" s="116"/>
      <c r="E109" s="83"/>
      <c r="F109" s="84" t="s">
        <v>22</v>
      </c>
      <c r="G109" s="85">
        <v>10</v>
      </c>
      <c r="H109" s="86">
        <v>0.05</v>
      </c>
      <c r="I109" s="86">
        <v>8.25</v>
      </c>
      <c r="J109" s="86">
        <v>0.08</v>
      </c>
      <c r="K109" s="86">
        <v>75</v>
      </c>
      <c r="L109" s="86">
        <v>0.1</v>
      </c>
      <c r="M109" s="86">
        <v>0</v>
      </c>
      <c r="N109" s="86">
        <v>0</v>
      </c>
      <c r="O109" s="86">
        <v>0</v>
      </c>
      <c r="P109" s="86">
        <v>1.2</v>
      </c>
      <c r="Q109" s="86">
        <v>0.04</v>
      </c>
      <c r="R109" s="86">
        <v>1.9</v>
      </c>
      <c r="S109" s="86">
        <v>0.02</v>
      </c>
    </row>
    <row r="110" spans="1:19" s="56" customFormat="1" ht="12.75" x14ac:dyDescent="0.2">
      <c r="A110" s="116" t="s">
        <v>93</v>
      </c>
      <c r="B110" s="116"/>
      <c r="C110" s="116"/>
      <c r="D110" s="116"/>
      <c r="E110" s="87"/>
      <c r="F110" s="85" t="s">
        <v>24</v>
      </c>
      <c r="G110" s="85" t="s">
        <v>25</v>
      </c>
      <c r="H110" s="85">
        <v>17.66</v>
      </c>
      <c r="I110" s="85">
        <v>20.190000000000001</v>
      </c>
      <c r="J110" s="85">
        <v>20.38</v>
      </c>
      <c r="K110" s="85">
        <v>244</v>
      </c>
      <c r="L110" s="85">
        <v>0.08</v>
      </c>
      <c r="M110" s="85">
        <v>0.1</v>
      </c>
      <c r="N110" s="85">
        <v>1.23</v>
      </c>
      <c r="O110" s="85">
        <v>0.43</v>
      </c>
      <c r="P110" s="85">
        <v>174.02</v>
      </c>
      <c r="Q110" s="85">
        <v>20.72</v>
      </c>
      <c r="R110" s="85">
        <v>69.12</v>
      </c>
      <c r="S110" s="85">
        <v>0.52</v>
      </c>
    </row>
    <row r="111" spans="1:19" s="56" customFormat="1" ht="12.75" x14ac:dyDescent="0.2">
      <c r="A111" s="116" t="s">
        <v>94</v>
      </c>
      <c r="B111" s="116"/>
      <c r="C111" s="116"/>
      <c r="D111" s="116"/>
      <c r="E111" s="87"/>
      <c r="F111" s="85" t="s">
        <v>95</v>
      </c>
      <c r="G111" s="85">
        <v>200</v>
      </c>
      <c r="H111" s="85">
        <v>3.04</v>
      </c>
      <c r="I111" s="85">
        <v>3.39</v>
      </c>
      <c r="J111" s="85">
        <v>27.91</v>
      </c>
      <c r="K111" s="85">
        <v>149</v>
      </c>
      <c r="L111" s="85">
        <v>0</v>
      </c>
      <c r="M111" s="85">
        <v>0.14099999999999999</v>
      </c>
      <c r="N111" s="85">
        <v>1.1599999999999999</v>
      </c>
      <c r="O111" s="85">
        <v>0</v>
      </c>
      <c r="P111" s="85">
        <v>113.1</v>
      </c>
      <c r="Q111" s="85">
        <v>0</v>
      </c>
      <c r="R111" s="85">
        <v>0</v>
      </c>
      <c r="S111" s="85">
        <v>0.93</v>
      </c>
    </row>
    <row r="112" spans="1:19" s="56" customFormat="1" ht="12.75" x14ac:dyDescent="0.2">
      <c r="A112" s="117" t="s">
        <v>28</v>
      </c>
      <c r="B112" s="117"/>
      <c r="C112" s="117"/>
      <c r="D112" s="117"/>
      <c r="E112" s="87"/>
      <c r="F112" s="85"/>
      <c r="G112" s="85">
        <v>40</v>
      </c>
      <c r="H112" s="86">
        <v>3.04</v>
      </c>
      <c r="I112" s="86">
        <v>0.34</v>
      </c>
      <c r="J112" s="86">
        <v>19.440000000000001</v>
      </c>
      <c r="K112" s="86">
        <v>96</v>
      </c>
      <c r="L112" s="86">
        <v>0</v>
      </c>
      <c r="M112" s="86">
        <v>0.04</v>
      </c>
      <c r="N112" s="86">
        <v>0</v>
      </c>
      <c r="O112" s="86">
        <v>0.44</v>
      </c>
      <c r="P112" s="86">
        <v>8</v>
      </c>
      <c r="Q112" s="86">
        <v>5.6</v>
      </c>
      <c r="R112" s="86">
        <v>26</v>
      </c>
      <c r="S112" s="86">
        <v>0.44</v>
      </c>
    </row>
    <row r="113" spans="1:19" s="56" customFormat="1" ht="12.75" x14ac:dyDescent="0.2">
      <c r="A113" s="129" t="s">
        <v>29</v>
      </c>
      <c r="B113" s="129"/>
      <c r="C113" s="129"/>
      <c r="D113" s="129"/>
      <c r="E113" s="68"/>
      <c r="F113" s="88"/>
      <c r="G113" s="88" t="s">
        <v>20</v>
      </c>
      <c r="H113" s="89">
        <f>H109+H110+H111+H112</f>
        <v>23.79</v>
      </c>
      <c r="I113" s="89">
        <f>I109+I110+I111+I112</f>
        <v>32.17</v>
      </c>
      <c r="J113" s="89">
        <f t="shared" ref="J113:S113" si="14">SUM(J109:J112)</f>
        <v>67.81</v>
      </c>
      <c r="K113" s="89">
        <f t="shared" si="14"/>
        <v>564</v>
      </c>
      <c r="L113" s="89">
        <f t="shared" si="14"/>
        <v>0.18</v>
      </c>
      <c r="M113" s="89">
        <f t="shared" si="14"/>
        <v>0.28099999999999997</v>
      </c>
      <c r="N113" s="89">
        <f t="shared" si="14"/>
        <v>2.3899999999999997</v>
      </c>
      <c r="O113" s="89">
        <f t="shared" si="14"/>
        <v>0.87</v>
      </c>
      <c r="P113" s="89">
        <f t="shared" si="14"/>
        <v>296.32</v>
      </c>
      <c r="Q113" s="89">
        <f t="shared" si="14"/>
        <v>26.36</v>
      </c>
      <c r="R113" s="89">
        <f t="shared" si="14"/>
        <v>97.02000000000001</v>
      </c>
      <c r="S113" s="89">
        <f t="shared" si="14"/>
        <v>1.9100000000000001</v>
      </c>
    </row>
    <row r="114" spans="1:19" s="56" customFormat="1" ht="12.75" x14ac:dyDescent="0.2">
      <c r="A114" s="130" t="s">
        <v>30</v>
      </c>
      <c r="B114" s="130"/>
      <c r="C114" s="130"/>
      <c r="D114" s="130"/>
      <c r="E114" s="72"/>
      <c r="F114" s="73"/>
      <c r="G114" s="73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</row>
    <row r="115" spans="1:19" s="56" customFormat="1" ht="12.75" x14ac:dyDescent="0.2">
      <c r="A115" s="116" t="s">
        <v>96</v>
      </c>
      <c r="B115" s="116"/>
      <c r="C115" s="116"/>
      <c r="D115" s="116"/>
      <c r="E115" s="87"/>
      <c r="F115" s="85" t="s">
        <v>97</v>
      </c>
      <c r="G115" s="85">
        <v>60</v>
      </c>
      <c r="H115" s="85">
        <v>0.82</v>
      </c>
      <c r="I115" s="85">
        <v>6.07</v>
      </c>
      <c r="J115" s="85">
        <v>4.5199999999999996</v>
      </c>
      <c r="K115" s="85">
        <v>76</v>
      </c>
      <c r="L115" s="85">
        <v>0.54</v>
      </c>
      <c r="M115" s="85">
        <v>0.03</v>
      </c>
      <c r="N115" s="85">
        <v>7.77</v>
      </c>
      <c r="O115" s="85">
        <v>2.72</v>
      </c>
      <c r="P115" s="85">
        <v>16.829999999999998</v>
      </c>
      <c r="Q115" s="85">
        <v>11.12</v>
      </c>
      <c r="R115" s="85">
        <v>24.65</v>
      </c>
      <c r="S115" s="85">
        <v>0.46</v>
      </c>
    </row>
    <row r="116" spans="1:19" s="56" customFormat="1" ht="12.75" x14ac:dyDescent="0.2">
      <c r="A116" s="116" t="s">
        <v>141</v>
      </c>
      <c r="B116" s="116"/>
      <c r="C116" s="116"/>
      <c r="D116" s="116"/>
      <c r="E116" s="87"/>
      <c r="F116" s="85" t="s">
        <v>98</v>
      </c>
      <c r="G116" s="85" t="s">
        <v>48</v>
      </c>
      <c r="H116" s="85">
        <v>1.51</v>
      </c>
      <c r="I116" s="85">
        <v>3.32</v>
      </c>
      <c r="J116" s="85">
        <v>9.24</v>
      </c>
      <c r="K116" s="85">
        <v>106</v>
      </c>
      <c r="L116" s="85">
        <v>0.04</v>
      </c>
      <c r="M116" s="85">
        <v>0.04</v>
      </c>
      <c r="N116" s="85">
        <v>8</v>
      </c>
      <c r="O116" s="85">
        <v>0.32</v>
      </c>
      <c r="P116" s="85">
        <v>19.28</v>
      </c>
      <c r="Q116" s="85">
        <v>16.62</v>
      </c>
      <c r="R116" s="85">
        <v>40.840000000000003</v>
      </c>
      <c r="S116" s="85">
        <v>0.53</v>
      </c>
    </row>
    <row r="117" spans="1:19" s="56" customFormat="1" ht="12.75" x14ac:dyDescent="0.2">
      <c r="A117" s="116" t="s">
        <v>99</v>
      </c>
      <c r="B117" s="116"/>
      <c r="C117" s="116"/>
      <c r="D117" s="116"/>
      <c r="E117" s="87"/>
      <c r="F117" s="85" t="s">
        <v>126</v>
      </c>
      <c r="G117" s="85" t="s">
        <v>132</v>
      </c>
      <c r="H117" s="85">
        <v>9.3800000000000008</v>
      </c>
      <c r="I117" s="85">
        <v>16.100000000000001</v>
      </c>
      <c r="J117" s="85">
        <v>10.1</v>
      </c>
      <c r="K117" s="85">
        <v>179</v>
      </c>
      <c r="L117" s="85">
        <v>0</v>
      </c>
      <c r="M117" s="85">
        <v>0.05</v>
      </c>
      <c r="N117" s="85">
        <v>1</v>
      </c>
      <c r="O117" s="85">
        <v>2.08</v>
      </c>
      <c r="P117" s="85">
        <v>23.75</v>
      </c>
      <c r="Q117" s="85">
        <v>7.39</v>
      </c>
      <c r="R117" s="85">
        <v>50.15</v>
      </c>
      <c r="S117" s="85">
        <v>0.48</v>
      </c>
    </row>
    <row r="118" spans="1:19" s="56" customFormat="1" ht="12.75" x14ac:dyDescent="0.2">
      <c r="A118" s="116" t="s">
        <v>100</v>
      </c>
      <c r="B118" s="116"/>
      <c r="C118" s="116"/>
      <c r="D118" s="116"/>
      <c r="E118" s="87"/>
      <c r="F118" s="85" t="s">
        <v>101</v>
      </c>
      <c r="G118" s="85">
        <v>150</v>
      </c>
      <c r="H118" s="85">
        <v>3.6</v>
      </c>
      <c r="I118" s="85">
        <v>4.5199999999999996</v>
      </c>
      <c r="J118" s="85">
        <v>15.3</v>
      </c>
      <c r="K118" s="85">
        <v>115</v>
      </c>
      <c r="L118" s="85">
        <v>0.42</v>
      </c>
      <c r="M118" s="85">
        <v>0.6</v>
      </c>
      <c r="N118" s="85">
        <v>79.72</v>
      </c>
      <c r="O118" s="85">
        <v>1.5</v>
      </c>
      <c r="P118" s="85">
        <v>87.66</v>
      </c>
      <c r="Q118" s="85">
        <v>31.59</v>
      </c>
      <c r="R118" s="85">
        <v>63.36</v>
      </c>
      <c r="S118" s="92">
        <v>1.22</v>
      </c>
    </row>
    <row r="119" spans="1:19" s="56" customFormat="1" ht="12.75" x14ac:dyDescent="0.2">
      <c r="A119" s="116" t="s">
        <v>55</v>
      </c>
      <c r="B119" s="116"/>
      <c r="C119" s="116"/>
      <c r="D119" s="116"/>
      <c r="E119" s="87"/>
      <c r="F119" s="85" t="s">
        <v>56</v>
      </c>
      <c r="G119" s="85">
        <v>200</v>
      </c>
      <c r="H119" s="85">
        <v>1.04</v>
      </c>
      <c r="I119" s="85">
        <v>0</v>
      </c>
      <c r="J119" s="85">
        <v>30.96</v>
      </c>
      <c r="K119" s="85">
        <v>123</v>
      </c>
      <c r="L119" s="85">
        <v>0.7</v>
      </c>
      <c r="M119" s="85">
        <v>0.02</v>
      </c>
      <c r="N119" s="85">
        <v>0.8</v>
      </c>
      <c r="O119" s="85">
        <v>1.1000000000000001</v>
      </c>
      <c r="P119" s="85">
        <v>32.4</v>
      </c>
      <c r="Q119" s="85">
        <v>21</v>
      </c>
      <c r="R119" s="85">
        <v>29.2</v>
      </c>
      <c r="S119" s="85">
        <v>0.7</v>
      </c>
    </row>
    <row r="120" spans="1:19" s="56" customFormat="1" ht="12.75" x14ac:dyDescent="0.2">
      <c r="A120" s="117" t="s">
        <v>39</v>
      </c>
      <c r="B120" s="117"/>
      <c r="C120" s="117"/>
      <c r="D120" s="117"/>
      <c r="E120" s="87"/>
      <c r="F120" s="85"/>
      <c r="G120" s="85">
        <v>60</v>
      </c>
      <c r="H120" s="85">
        <v>2.82</v>
      </c>
      <c r="I120" s="85">
        <v>0.6</v>
      </c>
      <c r="J120" s="85">
        <v>0.6</v>
      </c>
      <c r="K120" s="85">
        <v>126</v>
      </c>
      <c r="L120" s="85">
        <v>0</v>
      </c>
      <c r="M120" s="85">
        <v>0.04</v>
      </c>
      <c r="N120" s="85">
        <v>0</v>
      </c>
      <c r="O120" s="85">
        <v>0.78</v>
      </c>
      <c r="P120" s="85">
        <v>14.4</v>
      </c>
      <c r="Q120" s="85">
        <v>11.4</v>
      </c>
      <c r="R120" s="85">
        <v>52.2</v>
      </c>
      <c r="S120" s="85">
        <v>2.2400000000000002</v>
      </c>
    </row>
    <row r="121" spans="1:19" s="56" customFormat="1" ht="12.75" x14ac:dyDescent="0.2">
      <c r="A121" s="117"/>
      <c r="B121" s="117"/>
      <c r="C121" s="117"/>
      <c r="D121" s="117"/>
      <c r="E121" s="87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</row>
    <row r="122" spans="1:19" s="56" customFormat="1" ht="12.75" x14ac:dyDescent="0.2">
      <c r="A122" s="131" t="s">
        <v>29</v>
      </c>
      <c r="B122" s="131"/>
      <c r="C122" s="131"/>
      <c r="D122" s="131"/>
      <c r="E122" s="68"/>
      <c r="F122" s="88"/>
      <c r="G122" s="88"/>
      <c r="H122" s="89">
        <f>H115+H116+H117+H118+H119+H120+H121</f>
        <v>19.170000000000002</v>
      </c>
      <c r="I122" s="89">
        <f t="shared" ref="I122:S122" si="15">SUM(I115:I121)</f>
        <v>30.610000000000003</v>
      </c>
      <c r="J122" s="89">
        <f t="shared" si="15"/>
        <v>70.72</v>
      </c>
      <c r="K122" s="89">
        <f t="shared" si="15"/>
        <v>725</v>
      </c>
      <c r="L122" s="89">
        <f t="shared" si="15"/>
        <v>1.7</v>
      </c>
      <c r="M122" s="89">
        <f t="shared" si="15"/>
        <v>0.78</v>
      </c>
      <c r="N122" s="89">
        <f t="shared" si="15"/>
        <v>97.289999999999992</v>
      </c>
      <c r="O122" s="89">
        <f t="shared" si="15"/>
        <v>8.5</v>
      </c>
      <c r="P122" s="89">
        <f t="shared" si="15"/>
        <v>194.32</v>
      </c>
      <c r="Q122" s="89">
        <f t="shared" si="15"/>
        <v>99.12</v>
      </c>
      <c r="R122" s="89">
        <f t="shared" si="15"/>
        <v>260.39999999999998</v>
      </c>
      <c r="S122" s="89">
        <f t="shared" si="15"/>
        <v>5.63</v>
      </c>
    </row>
    <row r="123" spans="1:19" s="56" customFormat="1" ht="12.75" x14ac:dyDescent="0.2">
      <c r="A123" s="120" t="s">
        <v>41</v>
      </c>
      <c r="B123" s="120"/>
      <c r="C123" s="120"/>
      <c r="D123" s="120"/>
      <c r="E123" s="91"/>
      <c r="F123" s="69"/>
      <c r="G123" s="69"/>
      <c r="H123" s="70">
        <f>H113+H122</f>
        <v>42.96</v>
      </c>
      <c r="I123" s="70">
        <f t="shared" ref="I123:S123" si="16">I113+I122</f>
        <v>62.78</v>
      </c>
      <c r="J123" s="70">
        <f t="shared" si="16"/>
        <v>138.53</v>
      </c>
      <c r="K123" s="70">
        <f t="shared" si="16"/>
        <v>1289</v>
      </c>
      <c r="L123" s="70">
        <f t="shared" si="16"/>
        <v>1.88</v>
      </c>
      <c r="M123" s="70">
        <f t="shared" si="16"/>
        <v>1.0609999999999999</v>
      </c>
      <c r="N123" s="70">
        <f t="shared" si="16"/>
        <v>99.679999999999993</v>
      </c>
      <c r="O123" s="70">
        <f t="shared" si="16"/>
        <v>9.3699999999999992</v>
      </c>
      <c r="P123" s="70">
        <f t="shared" si="16"/>
        <v>490.64</v>
      </c>
      <c r="Q123" s="70">
        <f t="shared" si="16"/>
        <v>125.48</v>
      </c>
      <c r="R123" s="70">
        <f t="shared" si="16"/>
        <v>357.41999999999996</v>
      </c>
      <c r="S123" s="70">
        <f t="shared" si="16"/>
        <v>7.54</v>
      </c>
    </row>
    <row r="124" spans="1:19" s="56" customFormat="1" ht="12.75" x14ac:dyDescent="0.2">
      <c r="A124" s="121" t="s">
        <v>1</v>
      </c>
      <c r="B124" s="121"/>
      <c r="C124" s="121"/>
      <c r="D124" s="121"/>
      <c r="E124" s="75"/>
      <c r="F124" s="133" t="s">
        <v>2</v>
      </c>
      <c r="G124" s="133" t="s">
        <v>3</v>
      </c>
      <c r="H124" s="132" t="s">
        <v>4</v>
      </c>
      <c r="I124" s="132"/>
      <c r="J124" s="132"/>
      <c r="K124" s="132"/>
      <c r="L124" s="132" t="s">
        <v>5</v>
      </c>
      <c r="M124" s="132"/>
      <c r="N124" s="132"/>
      <c r="O124" s="132"/>
      <c r="P124" s="132"/>
      <c r="Q124" s="132"/>
      <c r="R124" s="132"/>
      <c r="S124" s="132"/>
    </row>
    <row r="125" spans="1:19" s="56" customFormat="1" ht="25.5" x14ac:dyDescent="0.2">
      <c r="A125" s="121"/>
      <c r="B125" s="121"/>
      <c r="C125" s="121"/>
      <c r="D125" s="121"/>
      <c r="E125" s="76"/>
      <c r="F125" s="133"/>
      <c r="G125" s="133"/>
      <c r="H125" s="77" t="s">
        <v>6</v>
      </c>
      <c r="I125" s="77" t="s">
        <v>7</v>
      </c>
      <c r="J125" s="77" t="s">
        <v>8</v>
      </c>
      <c r="K125" s="78" t="s">
        <v>9</v>
      </c>
      <c r="L125" s="79" t="s">
        <v>10</v>
      </c>
      <c r="M125" s="79" t="s">
        <v>11</v>
      </c>
      <c r="N125" s="79" t="s">
        <v>12</v>
      </c>
      <c r="O125" s="79" t="s">
        <v>13</v>
      </c>
      <c r="P125" s="79" t="s">
        <v>14</v>
      </c>
      <c r="Q125" s="79" t="s">
        <v>15</v>
      </c>
      <c r="R125" s="79" t="s">
        <v>16</v>
      </c>
      <c r="S125" s="79" t="s">
        <v>17</v>
      </c>
    </row>
    <row r="126" spans="1:19" s="56" customFormat="1" ht="12.75" x14ac:dyDescent="0.2">
      <c r="A126" s="118" t="s">
        <v>102</v>
      </c>
      <c r="B126" s="118"/>
      <c r="C126" s="118"/>
      <c r="D126" s="118"/>
      <c r="E126" s="72"/>
      <c r="F126" s="73"/>
      <c r="G126" s="73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</row>
    <row r="127" spans="1:19" s="56" customFormat="1" ht="12.75" x14ac:dyDescent="0.2">
      <c r="A127" s="119" t="s">
        <v>19</v>
      </c>
      <c r="B127" s="119"/>
      <c r="C127" s="119"/>
      <c r="D127" s="119"/>
      <c r="E127" s="80"/>
      <c r="F127" s="81"/>
      <c r="G127" s="73" t="s">
        <v>20</v>
      </c>
      <c r="H127" s="74" t="s">
        <v>20</v>
      </c>
      <c r="I127" s="74"/>
      <c r="J127" s="74" t="s">
        <v>20</v>
      </c>
      <c r="K127" s="74" t="s">
        <v>20</v>
      </c>
      <c r="L127" s="82"/>
      <c r="M127" s="82"/>
      <c r="N127" s="82"/>
      <c r="O127" s="82"/>
      <c r="P127" s="82"/>
      <c r="Q127" s="82"/>
      <c r="R127" s="82"/>
      <c r="S127" s="82"/>
    </row>
    <row r="128" spans="1:19" s="56" customFormat="1" ht="12.75" x14ac:dyDescent="0.2">
      <c r="A128" s="116" t="s">
        <v>84</v>
      </c>
      <c r="B128" s="116"/>
      <c r="C128" s="116"/>
      <c r="D128" s="116"/>
      <c r="E128" s="83"/>
      <c r="F128" s="84" t="s">
        <v>22</v>
      </c>
      <c r="G128" s="85">
        <v>10</v>
      </c>
      <c r="H128" s="86">
        <v>2.2999999999999998</v>
      </c>
      <c r="I128" s="86">
        <v>3.9</v>
      </c>
      <c r="J128" s="86">
        <v>0</v>
      </c>
      <c r="K128" s="86">
        <v>36</v>
      </c>
      <c r="L128" s="86">
        <v>0.04</v>
      </c>
      <c r="M128" s="86">
        <v>0</v>
      </c>
      <c r="N128" s="86">
        <v>0.16</v>
      </c>
      <c r="O128" s="86">
        <v>0.05</v>
      </c>
      <c r="P128" s="86">
        <v>100</v>
      </c>
      <c r="Q128" s="86">
        <v>5</v>
      </c>
      <c r="R128" s="86">
        <v>54</v>
      </c>
      <c r="S128" s="86">
        <v>0.11</v>
      </c>
    </row>
    <row r="129" spans="1:19" s="56" customFormat="1" ht="12.75" x14ac:dyDescent="0.2">
      <c r="A129" s="116" t="s">
        <v>23</v>
      </c>
      <c r="B129" s="116"/>
      <c r="C129" s="116"/>
      <c r="D129" s="116"/>
      <c r="E129" s="87"/>
      <c r="F129" s="85" t="s">
        <v>24</v>
      </c>
      <c r="G129" s="85" t="s">
        <v>25</v>
      </c>
      <c r="H129" s="86">
        <v>18.440000000000001</v>
      </c>
      <c r="I129" s="86">
        <v>9.14</v>
      </c>
      <c r="J129" s="86">
        <v>21.03</v>
      </c>
      <c r="K129" s="86">
        <v>262</v>
      </c>
      <c r="L129" s="86">
        <v>0.08</v>
      </c>
      <c r="M129" s="86">
        <v>0.17</v>
      </c>
      <c r="N129" s="86">
        <v>1.18</v>
      </c>
      <c r="O129" s="86">
        <v>0.77</v>
      </c>
      <c r="P129" s="86">
        <v>168.08</v>
      </c>
      <c r="Q129" s="86">
        <v>12.92</v>
      </c>
      <c r="R129" s="86">
        <v>150.04</v>
      </c>
      <c r="S129" s="86">
        <v>2.09</v>
      </c>
    </row>
    <row r="130" spans="1:19" s="56" customFormat="1" ht="12.75" x14ac:dyDescent="0.2">
      <c r="A130" s="116" t="s">
        <v>74</v>
      </c>
      <c r="B130" s="116"/>
      <c r="C130" s="116"/>
      <c r="D130" s="116"/>
      <c r="E130" s="87"/>
      <c r="F130" s="85" t="s">
        <v>75</v>
      </c>
      <c r="G130" s="85">
        <v>200</v>
      </c>
      <c r="H130" s="86">
        <v>1.6</v>
      </c>
      <c r="I130" s="86">
        <v>1.65</v>
      </c>
      <c r="J130" s="86">
        <v>17.36</v>
      </c>
      <c r="K130" s="86">
        <v>86</v>
      </c>
      <c r="L130" s="86">
        <v>0.02</v>
      </c>
      <c r="M130" s="86">
        <v>0.02</v>
      </c>
      <c r="N130" s="86">
        <v>0.75</v>
      </c>
      <c r="O130" s="86">
        <v>0</v>
      </c>
      <c r="P130" s="86">
        <v>65.25</v>
      </c>
      <c r="Q130" s="86">
        <v>11.4</v>
      </c>
      <c r="R130" s="86">
        <v>53.24</v>
      </c>
      <c r="S130" s="86">
        <v>0.9</v>
      </c>
    </row>
    <row r="131" spans="1:19" s="56" customFormat="1" ht="12.75" x14ac:dyDescent="0.2">
      <c r="A131" s="117" t="s">
        <v>28</v>
      </c>
      <c r="B131" s="117"/>
      <c r="C131" s="117"/>
      <c r="D131" s="117"/>
      <c r="E131" s="87"/>
      <c r="F131" s="85"/>
      <c r="G131" s="85">
        <v>40</v>
      </c>
      <c r="H131" s="86">
        <v>3.04</v>
      </c>
      <c r="I131" s="86">
        <v>0.34</v>
      </c>
      <c r="J131" s="86">
        <v>19.440000000000001</v>
      </c>
      <c r="K131" s="86">
        <v>96</v>
      </c>
      <c r="L131" s="86">
        <v>0</v>
      </c>
      <c r="M131" s="86">
        <v>0.04</v>
      </c>
      <c r="N131" s="86">
        <v>0</v>
      </c>
      <c r="O131" s="86">
        <v>0.44</v>
      </c>
      <c r="P131" s="86">
        <v>8</v>
      </c>
      <c r="Q131" s="86">
        <v>5.6</v>
      </c>
      <c r="R131" s="86">
        <v>26</v>
      </c>
      <c r="S131" s="86">
        <v>0.44</v>
      </c>
    </row>
    <row r="132" spans="1:19" s="56" customFormat="1" ht="12.75" x14ac:dyDescent="0.2">
      <c r="A132" s="129" t="s">
        <v>29</v>
      </c>
      <c r="B132" s="129"/>
      <c r="C132" s="129"/>
      <c r="D132" s="129"/>
      <c r="E132" s="68"/>
      <c r="F132" s="88"/>
      <c r="G132" s="88" t="s">
        <v>20</v>
      </c>
      <c r="H132" s="89">
        <f>H128+H129+H130+H131</f>
        <v>25.380000000000003</v>
      </c>
      <c r="I132" s="89">
        <f t="shared" ref="I132:S132" si="17">SUM(I128:I131)</f>
        <v>15.030000000000001</v>
      </c>
      <c r="J132" s="89">
        <f t="shared" si="17"/>
        <v>57.83</v>
      </c>
      <c r="K132" s="89">
        <f t="shared" si="17"/>
        <v>480</v>
      </c>
      <c r="L132" s="89">
        <f t="shared" si="17"/>
        <v>0.13999999999999999</v>
      </c>
      <c r="M132" s="89">
        <f t="shared" si="17"/>
        <v>0.23</v>
      </c>
      <c r="N132" s="89">
        <f t="shared" si="17"/>
        <v>2.09</v>
      </c>
      <c r="O132" s="89">
        <f t="shared" si="17"/>
        <v>1.26</v>
      </c>
      <c r="P132" s="89">
        <f t="shared" si="17"/>
        <v>341.33000000000004</v>
      </c>
      <c r="Q132" s="89">
        <f t="shared" si="17"/>
        <v>34.92</v>
      </c>
      <c r="R132" s="89">
        <f t="shared" si="17"/>
        <v>283.27999999999997</v>
      </c>
      <c r="S132" s="89">
        <f t="shared" si="17"/>
        <v>3.5399999999999996</v>
      </c>
    </row>
    <row r="133" spans="1:19" s="56" customFormat="1" ht="12.75" x14ac:dyDescent="0.2">
      <c r="A133" s="130" t="s">
        <v>30</v>
      </c>
      <c r="B133" s="130"/>
      <c r="C133" s="130"/>
      <c r="D133" s="130"/>
      <c r="E133" s="72"/>
      <c r="F133" s="73"/>
      <c r="G133" s="73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</row>
    <row r="134" spans="1:19" s="56" customFormat="1" ht="12.75" x14ac:dyDescent="0.2">
      <c r="A134" s="116" t="s">
        <v>139</v>
      </c>
      <c r="B134" s="116"/>
      <c r="C134" s="116"/>
      <c r="D134" s="116"/>
      <c r="E134" s="87"/>
      <c r="F134" s="85" t="s">
        <v>140</v>
      </c>
      <c r="G134" s="85">
        <v>60</v>
      </c>
      <c r="H134" s="86">
        <v>0.47</v>
      </c>
      <c r="I134" s="86">
        <v>0.61</v>
      </c>
      <c r="J134" s="86">
        <v>0.86</v>
      </c>
      <c r="K134" s="86">
        <v>63</v>
      </c>
      <c r="L134" s="86">
        <v>0.03</v>
      </c>
      <c r="M134" s="86">
        <v>0.12</v>
      </c>
      <c r="N134" s="86">
        <v>5.5</v>
      </c>
      <c r="O134" s="86">
        <v>2.7</v>
      </c>
      <c r="P134" s="86">
        <v>13.04</v>
      </c>
      <c r="Q134" s="86">
        <v>7.64</v>
      </c>
      <c r="R134" s="86">
        <v>23.9</v>
      </c>
      <c r="S134" s="86">
        <v>0.34</v>
      </c>
    </row>
    <row r="135" spans="1:19" s="56" customFormat="1" ht="12.75" x14ac:dyDescent="0.2">
      <c r="A135" s="116" t="s">
        <v>31</v>
      </c>
      <c r="B135" s="116"/>
      <c r="C135" s="116"/>
      <c r="D135" s="116"/>
      <c r="E135" s="87"/>
      <c r="F135" s="85" t="s">
        <v>32</v>
      </c>
      <c r="G135" s="85">
        <v>200</v>
      </c>
      <c r="H135" s="85">
        <v>4.71</v>
      </c>
      <c r="I135" s="85">
        <v>3.73</v>
      </c>
      <c r="J135" s="85">
        <v>15.96</v>
      </c>
      <c r="K135" s="85">
        <v>118</v>
      </c>
      <c r="L135" s="85">
        <v>0.05</v>
      </c>
      <c r="M135" s="85">
        <v>0.19</v>
      </c>
      <c r="N135" s="85">
        <v>9.1999999999999993</v>
      </c>
      <c r="O135" s="85">
        <v>0.21</v>
      </c>
      <c r="P135" s="85">
        <v>30.72</v>
      </c>
      <c r="Q135" s="85">
        <v>27.9</v>
      </c>
      <c r="R135" s="85">
        <v>70.66</v>
      </c>
      <c r="S135" s="85">
        <v>1.67</v>
      </c>
    </row>
    <row r="136" spans="1:19" s="56" customFormat="1" ht="12.75" x14ac:dyDescent="0.2">
      <c r="A136" s="116" t="s">
        <v>33</v>
      </c>
      <c r="B136" s="116"/>
      <c r="C136" s="116"/>
      <c r="D136" s="116"/>
      <c r="E136" s="87"/>
      <c r="F136" s="85" t="s">
        <v>34</v>
      </c>
      <c r="G136" s="85" t="s">
        <v>138</v>
      </c>
      <c r="H136" s="85">
        <v>10.85</v>
      </c>
      <c r="I136" s="85">
        <v>8.82</v>
      </c>
      <c r="J136" s="85">
        <v>2.0299999999999998</v>
      </c>
      <c r="K136" s="85">
        <v>131</v>
      </c>
      <c r="L136" s="85">
        <v>7.0000000000000007E-2</v>
      </c>
      <c r="M136" s="85">
        <v>0.06</v>
      </c>
      <c r="N136" s="85">
        <v>0.47</v>
      </c>
      <c r="O136" s="85">
        <v>2.21</v>
      </c>
      <c r="P136" s="85">
        <v>16.68</v>
      </c>
      <c r="Q136" s="85">
        <v>14.11</v>
      </c>
      <c r="R136" s="85">
        <v>115.83</v>
      </c>
      <c r="S136" s="85">
        <v>0.93</v>
      </c>
    </row>
    <row r="137" spans="1:19" s="56" customFormat="1" ht="12.75" x14ac:dyDescent="0.2">
      <c r="A137" s="116" t="s">
        <v>35</v>
      </c>
      <c r="B137" s="116"/>
      <c r="C137" s="116"/>
      <c r="D137" s="116"/>
      <c r="E137" s="87"/>
      <c r="F137" s="85" t="s">
        <v>36</v>
      </c>
      <c r="G137" s="85">
        <v>150</v>
      </c>
      <c r="H137" s="85">
        <v>5.32</v>
      </c>
      <c r="I137" s="85">
        <v>4.8899999999999997</v>
      </c>
      <c r="J137" s="85">
        <v>35.520000000000003</v>
      </c>
      <c r="K137" s="85">
        <v>211</v>
      </c>
      <c r="L137" s="85">
        <v>0.05</v>
      </c>
      <c r="M137" s="85">
        <v>0.09</v>
      </c>
      <c r="N137" s="85">
        <v>0</v>
      </c>
      <c r="O137" s="85">
        <v>0.76</v>
      </c>
      <c r="P137" s="85">
        <v>10.3</v>
      </c>
      <c r="Q137" s="85">
        <v>8.16</v>
      </c>
      <c r="R137" s="85">
        <v>45.28</v>
      </c>
      <c r="S137" s="85">
        <v>0.82</v>
      </c>
    </row>
    <row r="138" spans="1:19" s="56" customFormat="1" ht="12.75" x14ac:dyDescent="0.2">
      <c r="A138" s="116" t="s">
        <v>37</v>
      </c>
      <c r="B138" s="116"/>
      <c r="C138" s="116"/>
      <c r="D138" s="116"/>
      <c r="E138" s="87"/>
      <c r="F138" s="85" t="s">
        <v>38</v>
      </c>
      <c r="G138" s="85">
        <v>200</v>
      </c>
      <c r="H138" s="85">
        <v>0.34</v>
      </c>
      <c r="I138" s="85">
        <v>0.02</v>
      </c>
      <c r="J138" s="85">
        <v>24.53</v>
      </c>
      <c r="K138" s="85">
        <v>95</v>
      </c>
      <c r="L138" s="85">
        <v>0</v>
      </c>
      <c r="M138" s="85">
        <v>0</v>
      </c>
      <c r="N138" s="85">
        <v>1.04</v>
      </c>
      <c r="O138" s="85">
        <v>0.05</v>
      </c>
      <c r="P138" s="85">
        <v>6.13</v>
      </c>
      <c r="Q138" s="85">
        <v>3.98</v>
      </c>
      <c r="R138" s="85">
        <v>7.21</v>
      </c>
      <c r="S138" s="85">
        <v>0.57999999999999996</v>
      </c>
    </row>
    <row r="139" spans="1:19" s="56" customFormat="1" ht="12.75" x14ac:dyDescent="0.2">
      <c r="A139" s="117" t="s">
        <v>39</v>
      </c>
      <c r="B139" s="117"/>
      <c r="C139" s="117"/>
      <c r="D139" s="117"/>
      <c r="E139" s="87"/>
      <c r="F139" s="85"/>
      <c r="G139" s="85">
        <v>60</v>
      </c>
      <c r="H139" s="85">
        <v>2.82</v>
      </c>
      <c r="I139" s="85">
        <v>0.6</v>
      </c>
      <c r="J139" s="85">
        <v>0.6</v>
      </c>
      <c r="K139" s="85">
        <v>126</v>
      </c>
      <c r="L139" s="85">
        <v>0</v>
      </c>
      <c r="M139" s="85">
        <v>0.04</v>
      </c>
      <c r="N139" s="85">
        <v>0</v>
      </c>
      <c r="O139" s="85">
        <v>0.78</v>
      </c>
      <c r="P139" s="85">
        <v>14.4</v>
      </c>
      <c r="Q139" s="85">
        <v>11.4</v>
      </c>
      <c r="R139" s="85">
        <v>52.2</v>
      </c>
      <c r="S139" s="85">
        <v>2.2400000000000002</v>
      </c>
    </row>
    <row r="140" spans="1:19" s="56" customFormat="1" ht="12.75" x14ac:dyDescent="0.2">
      <c r="A140" s="117"/>
      <c r="B140" s="117"/>
      <c r="C140" s="117"/>
      <c r="D140" s="117"/>
      <c r="E140" s="87"/>
      <c r="F140" s="85"/>
      <c r="G140" s="85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</row>
    <row r="141" spans="1:19" s="56" customFormat="1" ht="12.75" x14ac:dyDescent="0.2">
      <c r="A141" s="131" t="s">
        <v>29</v>
      </c>
      <c r="B141" s="131"/>
      <c r="C141" s="131"/>
      <c r="D141" s="131"/>
      <c r="E141" s="93"/>
      <c r="F141" s="90"/>
      <c r="G141" s="90"/>
      <c r="H141" s="89">
        <f>H134+H135+H136+H137+H138+H139+H140</f>
        <v>24.51</v>
      </c>
      <c r="I141" s="89">
        <f>I134+I135+I136+I137+I138+I139+I140</f>
        <v>18.670000000000002</v>
      </c>
      <c r="J141" s="89">
        <f>J134+J135+J136+J137+J138+J139+J140</f>
        <v>79.5</v>
      </c>
      <c r="K141" s="89">
        <f>K134+K135+K136+K137+K138+K139+K140</f>
        <v>744</v>
      </c>
      <c r="L141" s="89">
        <f>SUM(L134:L140)</f>
        <v>0.2</v>
      </c>
      <c r="M141" s="89">
        <f t="shared" ref="M141:S141" si="18">M134+M135+M136+M137+M138+M139</f>
        <v>0.49999999999999994</v>
      </c>
      <c r="N141" s="89">
        <f t="shared" si="18"/>
        <v>16.21</v>
      </c>
      <c r="O141" s="89">
        <f t="shared" si="18"/>
        <v>6.71</v>
      </c>
      <c r="P141" s="89">
        <f t="shared" si="18"/>
        <v>91.27</v>
      </c>
      <c r="Q141" s="89">
        <f t="shared" si="18"/>
        <v>73.19</v>
      </c>
      <c r="R141" s="89">
        <f t="shared" si="18"/>
        <v>315.08</v>
      </c>
      <c r="S141" s="89">
        <f t="shared" si="18"/>
        <v>6.58</v>
      </c>
    </row>
    <row r="142" spans="1:19" s="56" customFormat="1" ht="12.75" x14ac:dyDescent="0.2">
      <c r="A142" s="120" t="s">
        <v>41</v>
      </c>
      <c r="B142" s="120"/>
      <c r="C142" s="120"/>
      <c r="D142" s="120"/>
      <c r="E142" s="91"/>
      <c r="F142" s="69"/>
      <c r="G142" s="69"/>
      <c r="H142" s="70">
        <f>H132+H141</f>
        <v>49.89</v>
      </c>
      <c r="I142" s="70">
        <f t="shared" ref="I142:S142" si="19">I132+I141</f>
        <v>33.700000000000003</v>
      </c>
      <c r="J142" s="70">
        <f t="shared" si="19"/>
        <v>137.32999999999998</v>
      </c>
      <c r="K142" s="70">
        <f t="shared" si="19"/>
        <v>1224</v>
      </c>
      <c r="L142" s="70">
        <f t="shared" si="19"/>
        <v>0.33999999999999997</v>
      </c>
      <c r="M142" s="70">
        <f t="shared" si="19"/>
        <v>0.73</v>
      </c>
      <c r="N142" s="70">
        <f t="shared" si="19"/>
        <v>18.3</v>
      </c>
      <c r="O142" s="70">
        <f t="shared" si="19"/>
        <v>7.97</v>
      </c>
      <c r="P142" s="70">
        <f t="shared" si="19"/>
        <v>432.6</v>
      </c>
      <c r="Q142" s="70">
        <f t="shared" si="19"/>
        <v>108.11</v>
      </c>
      <c r="R142" s="70">
        <f t="shared" si="19"/>
        <v>598.3599999999999</v>
      </c>
      <c r="S142" s="70">
        <f t="shared" si="19"/>
        <v>10.119999999999999</v>
      </c>
    </row>
    <row r="143" spans="1:19" s="56" customFormat="1" ht="12.75" x14ac:dyDescent="0.2">
      <c r="A143" s="99"/>
      <c r="B143" s="99"/>
      <c r="C143" s="99"/>
      <c r="D143" s="99"/>
      <c r="E143" s="100"/>
      <c r="F143" s="101"/>
      <c r="G143" s="101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1:19" s="56" customFormat="1" ht="12.75" x14ac:dyDescent="0.2">
      <c r="A144" s="121" t="s">
        <v>1</v>
      </c>
      <c r="B144" s="121"/>
      <c r="C144" s="121"/>
      <c r="D144" s="121"/>
      <c r="E144" s="75"/>
      <c r="F144" s="133" t="s">
        <v>2</v>
      </c>
      <c r="G144" s="133" t="s">
        <v>3</v>
      </c>
      <c r="H144" s="132" t="s">
        <v>4</v>
      </c>
      <c r="I144" s="132"/>
      <c r="J144" s="132"/>
      <c r="K144" s="132"/>
      <c r="L144" s="132" t="s">
        <v>5</v>
      </c>
      <c r="M144" s="132"/>
      <c r="N144" s="132"/>
      <c r="O144" s="132"/>
      <c r="P144" s="132"/>
      <c r="Q144" s="132"/>
      <c r="R144" s="132"/>
      <c r="S144" s="132"/>
    </row>
    <row r="145" spans="1:19" s="56" customFormat="1" ht="25.5" x14ac:dyDescent="0.2">
      <c r="A145" s="121"/>
      <c r="B145" s="121"/>
      <c r="C145" s="121"/>
      <c r="D145" s="121"/>
      <c r="E145" s="76"/>
      <c r="F145" s="133"/>
      <c r="G145" s="133"/>
      <c r="H145" s="77" t="s">
        <v>6</v>
      </c>
      <c r="I145" s="77" t="s">
        <v>7</v>
      </c>
      <c r="J145" s="77" t="s">
        <v>8</v>
      </c>
      <c r="K145" s="78" t="s">
        <v>9</v>
      </c>
      <c r="L145" s="79" t="s">
        <v>10</v>
      </c>
      <c r="M145" s="79" t="s">
        <v>11</v>
      </c>
      <c r="N145" s="79" t="s">
        <v>12</v>
      </c>
      <c r="O145" s="79" t="s">
        <v>13</v>
      </c>
      <c r="P145" s="79" t="s">
        <v>14</v>
      </c>
      <c r="Q145" s="79" t="s">
        <v>15</v>
      </c>
      <c r="R145" s="79" t="s">
        <v>16</v>
      </c>
      <c r="S145" s="79" t="s">
        <v>17</v>
      </c>
    </row>
    <row r="146" spans="1:19" s="56" customFormat="1" ht="12.75" x14ac:dyDescent="0.2">
      <c r="A146" s="118" t="s">
        <v>103</v>
      </c>
      <c r="B146" s="118"/>
      <c r="C146" s="118"/>
      <c r="D146" s="118"/>
      <c r="E146" s="72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</row>
    <row r="147" spans="1:19" s="56" customFormat="1" ht="12.75" x14ac:dyDescent="0.2">
      <c r="A147" s="119" t="s">
        <v>19</v>
      </c>
      <c r="B147" s="119"/>
      <c r="C147" s="119"/>
      <c r="D147" s="119"/>
      <c r="E147" s="80"/>
      <c r="F147" s="81"/>
      <c r="G147" s="73" t="s">
        <v>20</v>
      </c>
      <c r="H147" s="74" t="s">
        <v>20</v>
      </c>
      <c r="I147" s="74"/>
      <c r="J147" s="74" t="s">
        <v>20</v>
      </c>
      <c r="K147" s="74" t="s">
        <v>20</v>
      </c>
      <c r="L147" s="82"/>
      <c r="M147" s="82"/>
      <c r="N147" s="82"/>
      <c r="O147" s="82"/>
      <c r="P147" s="82"/>
      <c r="Q147" s="82"/>
      <c r="R147" s="82"/>
      <c r="S147" s="82"/>
    </row>
    <row r="148" spans="1:19" s="56" customFormat="1" ht="12.75" x14ac:dyDescent="0.2">
      <c r="A148" s="116" t="s">
        <v>58</v>
      </c>
      <c r="B148" s="116"/>
      <c r="C148" s="116"/>
      <c r="D148" s="116"/>
      <c r="E148" s="83"/>
      <c r="F148" s="84" t="s">
        <v>59</v>
      </c>
      <c r="G148" s="85">
        <v>40</v>
      </c>
      <c r="H148" s="86">
        <v>1.2</v>
      </c>
      <c r="I148" s="86">
        <v>4.3</v>
      </c>
      <c r="J148" s="86">
        <v>22</v>
      </c>
      <c r="K148" s="86">
        <v>132</v>
      </c>
      <c r="L148" s="86">
        <v>0.03</v>
      </c>
      <c r="M148" s="86">
        <v>0.02</v>
      </c>
      <c r="N148" s="86">
        <v>8</v>
      </c>
      <c r="O148" s="86">
        <v>0.4</v>
      </c>
      <c r="P148" s="86">
        <v>8</v>
      </c>
      <c r="Q148" s="86">
        <v>5</v>
      </c>
      <c r="R148" s="86">
        <v>14</v>
      </c>
      <c r="S148" s="86">
        <v>0.3</v>
      </c>
    </row>
    <row r="149" spans="1:19" s="56" customFormat="1" ht="12.75" x14ac:dyDescent="0.2">
      <c r="A149" s="116" t="s">
        <v>43</v>
      </c>
      <c r="B149" s="116"/>
      <c r="C149" s="116"/>
      <c r="D149" s="116"/>
      <c r="E149" s="87"/>
      <c r="F149" s="85" t="s">
        <v>24</v>
      </c>
      <c r="G149" s="85" t="s">
        <v>25</v>
      </c>
      <c r="H149" s="86">
        <v>17.63</v>
      </c>
      <c r="I149" s="86">
        <v>12.96</v>
      </c>
      <c r="J149" s="86">
        <v>23.61</v>
      </c>
      <c r="K149" s="86">
        <v>267</v>
      </c>
      <c r="L149" s="86">
        <v>0.09</v>
      </c>
      <c r="M149" s="86">
        <v>0.23</v>
      </c>
      <c r="N149" s="86">
        <v>1.18</v>
      </c>
      <c r="O149" s="86">
        <v>0.14000000000000001</v>
      </c>
      <c r="P149" s="86">
        <v>165.01</v>
      </c>
      <c r="Q149" s="86">
        <v>50.27</v>
      </c>
      <c r="R149" s="86">
        <v>148.1</v>
      </c>
      <c r="S149" s="86">
        <v>1.32</v>
      </c>
    </row>
    <row r="150" spans="1:19" s="56" customFormat="1" ht="12.75" x14ac:dyDescent="0.2">
      <c r="A150" s="116" t="s">
        <v>26</v>
      </c>
      <c r="B150" s="116"/>
      <c r="C150" s="116"/>
      <c r="D150" s="116"/>
      <c r="E150" s="87"/>
      <c r="F150" s="85" t="s">
        <v>27</v>
      </c>
      <c r="G150" s="85">
        <v>200</v>
      </c>
      <c r="H150" s="86">
        <v>0.26</v>
      </c>
      <c r="I150" s="86">
        <v>0.06</v>
      </c>
      <c r="J150" s="86">
        <v>15.22</v>
      </c>
      <c r="K150" s="86">
        <v>59</v>
      </c>
      <c r="L150" s="86">
        <v>0</v>
      </c>
      <c r="M150" s="86">
        <v>0</v>
      </c>
      <c r="N150" s="86">
        <v>2.9</v>
      </c>
      <c r="O150" s="86">
        <v>0</v>
      </c>
      <c r="P150" s="86">
        <v>8.0500000000000007</v>
      </c>
      <c r="Q150" s="86">
        <v>5.24</v>
      </c>
      <c r="R150" s="86">
        <v>9.7799999999999994</v>
      </c>
      <c r="S150" s="86">
        <v>0.91</v>
      </c>
    </row>
    <row r="151" spans="1:19" s="56" customFormat="1" ht="12.75" x14ac:dyDescent="0.2">
      <c r="A151" s="117" t="s">
        <v>28</v>
      </c>
      <c r="B151" s="117"/>
      <c r="C151" s="117"/>
      <c r="D151" s="117"/>
      <c r="E151" s="87"/>
      <c r="F151" s="85"/>
      <c r="G151" s="85">
        <v>40</v>
      </c>
      <c r="H151" s="86">
        <v>3.04</v>
      </c>
      <c r="I151" s="86">
        <v>0.34</v>
      </c>
      <c r="J151" s="86">
        <v>19.440000000000001</v>
      </c>
      <c r="K151" s="86">
        <v>96</v>
      </c>
      <c r="L151" s="86">
        <v>0</v>
      </c>
      <c r="M151" s="86">
        <v>0.04</v>
      </c>
      <c r="N151" s="86">
        <v>0</v>
      </c>
      <c r="O151" s="86">
        <v>0.44</v>
      </c>
      <c r="P151" s="86">
        <v>8</v>
      </c>
      <c r="Q151" s="86">
        <v>5.6</v>
      </c>
      <c r="R151" s="86">
        <v>26</v>
      </c>
      <c r="S151" s="86">
        <v>0.44</v>
      </c>
    </row>
    <row r="152" spans="1:19" s="56" customFormat="1" ht="12.75" x14ac:dyDescent="0.2">
      <c r="A152" s="129" t="s">
        <v>29</v>
      </c>
      <c r="B152" s="129"/>
      <c r="C152" s="129"/>
      <c r="D152" s="129"/>
      <c r="E152" s="68"/>
      <c r="F152" s="88"/>
      <c r="G152" s="88" t="s">
        <v>20</v>
      </c>
      <c r="H152" s="89">
        <f>H148+H149+H150+H151</f>
        <v>22.13</v>
      </c>
      <c r="I152" s="89">
        <f>I148+I149+I150+I151</f>
        <v>17.66</v>
      </c>
      <c r="J152" s="89">
        <f t="shared" ref="J152:S152" si="20">SUM(J148:J151)</f>
        <v>80.27</v>
      </c>
      <c r="K152" s="89">
        <f t="shared" si="20"/>
        <v>554</v>
      </c>
      <c r="L152" s="89">
        <f t="shared" si="20"/>
        <v>0.12</v>
      </c>
      <c r="M152" s="89">
        <f t="shared" si="20"/>
        <v>0.28999999999999998</v>
      </c>
      <c r="N152" s="89">
        <f t="shared" si="20"/>
        <v>12.08</v>
      </c>
      <c r="O152" s="89">
        <f t="shared" si="20"/>
        <v>0.98</v>
      </c>
      <c r="P152" s="89">
        <f t="shared" si="20"/>
        <v>189.06</v>
      </c>
      <c r="Q152" s="89">
        <f t="shared" si="20"/>
        <v>66.11</v>
      </c>
      <c r="R152" s="89">
        <f t="shared" si="20"/>
        <v>197.88</v>
      </c>
      <c r="S152" s="89">
        <f t="shared" si="20"/>
        <v>2.97</v>
      </c>
    </row>
    <row r="153" spans="1:19" s="56" customFormat="1" ht="12.75" x14ac:dyDescent="0.2">
      <c r="A153" s="130" t="s">
        <v>30</v>
      </c>
      <c r="B153" s="130"/>
      <c r="C153" s="130"/>
      <c r="D153" s="130"/>
      <c r="E153" s="72"/>
      <c r="F153" s="73"/>
      <c r="G153" s="73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</row>
    <row r="154" spans="1:19" s="56" customFormat="1" ht="12.75" x14ac:dyDescent="0.2">
      <c r="A154" s="135" t="s">
        <v>143</v>
      </c>
      <c r="B154" s="135"/>
      <c r="C154" s="135"/>
      <c r="D154" s="135"/>
      <c r="E154" s="87"/>
      <c r="F154" s="87"/>
      <c r="G154" s="85">
        <v>60</v>
      </c>
      <c r="H154" s="85">
        <v>0.48</v>
      </c>
      <c r="I154" s="85">
        <v>0.12</v>
      </c>
      <c r="J154" s="85">
        <v>3.12</v>
      </c>
      <c r="K154" s="85">
        <v>12</v>
      </c>
      <c r="L154" s="85">
        <v>0.03</v>
      </c>
      <c r="M154" s="85">
        <v>12.6</v>
      </c>
      <c r="N154" s="85">
        <v>0.15</v>
      </c>
      <c r="O154" s="85">
        <v>0.19500000000000001</v>
      </c>
      <c r="P154" s="85">
        <v>7.5</v>
      </c>
      <c r="Q154" s="85">
        <v>13.5</v>
      </c>
      <c r="R154" s="85">
        <v>10.5</v>
      </c>
      <c r="S154" s="85">
        <v>0.45</v>
      </c>
    </row>
    <row r="155" spans="1:19" s="56" customFormat="1" ht="12.75" x14ac:dyDescent="0.2">
      <c r="A155" s="116" t="s">
        <v>46</v>
      </c>
      <c r="B155" s="116"/>
      <c r="C155" s="116"/>
      <c r="D155" s="116"/>
      <c r="E155" s="87"/>
      <c r="F155" s="85" t="s">
        <v>47</v>
      </c>
      <c r="G155" s="85" t="s">
        <v>48</v>
      </c>
      <c r="H155" s="85">
        <v>1.47</v>
      </c>
      <c r="I155" s="85">
        <v>4.67</v>
      </c>
      <c r="J155" s="85">
        <v>7.31</v>
      </c>
      <c r="K155" s="85">
        <v>89</v>
      </c>
      <c r="L155" s="85">
        <v>0.09</v>
      </c>
      <c r="M155" s="85">
        <v>0.03</v>
      </c>
      <c r="N155" s="85">
        <v>8.81</v>
      </c>
      <c r="O155" s="85">
        <v>0.17</v>
      </c>
      <c r="P155" s="85">
        <v>36.950000000000003</v>
      </c>
      <c r="Q155" s="85">
        <v>19.46</v>
      </c>
      <c r="R155" s="85">
        <v>43.72</v>
      </c>
      <c r="S155" s="85">
        <v>0.95</v>
      </c>
    </row>
    <row r="156" spans="1:19" s="56" customFormat="1" ht="12.75" x14ac:dyDescent="0.2">
      <c r="A156" s="116" t="s">
        <v>131</v>
      </c>
      <c r="B156" s="116"/>
      <c r="C156" s="116"/>
      <c r="D156" s="116"/>
      <c r="E156" s="87"/>
      <c r="F156" s="85" t="s">
        <v>115</v>
      </c>
      <c r="G156" s="85" t="s">
        <v>132</v>
      </c>
      <c r="H156" s="85">
        <v>14.14</v>
      </c>
      <c r="I156" s="85">
        <v>18.68</v>
      </c>
      <c r="J156" s="85">
        <v>5.4</v>
      </c>
      <c r="K156" s="85">
        <v>213</v>
      </c>
      <c r="L156" s="85">
        <v>0.08</v>
      </c>
      <c r="M156" s="85">
        <v>7.0000000000000007E-2</v>
      </c>
      <c r="N156" s="85">
        <v>0.52</v>
      </c>
      <c r="O156" s="85">
        <v>2.0299999999999998</v>
      </c>
      <c r="P156" s="85">
        <v>18.53</v>
      </c>
      <c r="Q156" s="85">
        <v>15.68</v>
      </c>
      <c r="R156" s="85">
        <v>128.74</v>
      </c>
      <c r="S156" s="85">
        <v>1.03</v>
      </c>
    </row>
    <row r="157" spans="1:19" s="56" customFormat="1" ht="12.75" x14ac:dyDescent="0.2">
      <c r="A157" s="116" t="s">
        <v>106</v>
      </c>
      <c r="B157" s="116"/>
      <c r="C157" s="116"/>
      <c r="D157" s="116"/>
      <c r="E157" s="87"/>
      <c r="F157" s="85" t="s">
        <v>107</v>
      </c>
      <c r="G157" s="85">
        <v>150</v>
      </c>
      <c r="H157" s="85">
        <v>3.81</v>
      </c>
      <c r="I157" s="85">
        <v>6.11</v>
      </c>
      <c r="J157" s="85">
        <v>38.61</v>
      </c>
      <c r="K157" s="85">
        <v>228</v>
      </c>
      <c r="L157" s="85">
        <v>7.0000000000000007E-2</v>
      </c>
      <c r="M157" s="85">
        <v>0.04</v>
      </c>
      <c r="N157" s="85">
        <v>0</v>
      </c>
      <c r="O157" s="85">
        <v>0.44</v>
      </c>
      <c r="P157" s="85">
        <v>5.13</v>
      </c>
      <c r="Q157" s="85">
        <v>27.03</v>
      </c>
      <c r="R157" s="85">
        <v>82.28</v>
      </c>
      <c r="S157" s="85">
        <v>0.55000000000000004</v>
      </c>
    </row>
    <row r="158" spans="1:19" s="56" customFormat="1" ht="12.75" x14ac:dyDescent="0.2">
      <c r="A158" s="116" t="s">
        <v>53</v>
      </c>
      <c r="B158" s="116"/>
      <c r="C158" s="116"/>
      <c r="D158" s="116"/>
      <c r="E158" s="87"/>
      <c r="F158" s="85" t="s">
        <v>54</v>
      </c>
      <c r="G158" s="85">
        <v>200</v>
      </c>
      <c r="H158" s="85">
        <v>0.44</v>
      </c>
      <c r="I158" s="85">
        <v>0</v>
      </c>
      <c r="J158" s="85">
        <v>28.88</v>
      </c>
      <c r="K158" s="85">
        <v>116</v>
      </c>
      <c r="L158" s="85">
        <v>0</v>
      </c>
      <c r="M158" s="85">
        <v>0</v>
      </c>
      <c r="N158" s="85">
        <v>0.4</v>
      </c>
      <c r="O158" s="85">
        <v>0</v>
      </c>
      <c r="P158" s="85">
        <v>44.8</v>
      </c>
      <c r="Q158" s="85">
        <v>6</v>
      </c>
      <c r="R158" s="85">
        <v>15.4</v>
      </c>
      <c r="S158" s="85">
        <v>1.26</v>
      </c>
    </row>
    <row r="159" spans="1:19" s="56" customFormat="1" ht="12.75" x14ac:dyDescent="0.2">
      <c r="A159" s="117" t="s">
        <v>39</v>
      </c>
      <c r="B159" s="117"/>
      <c r="C159" s="117"/>
      <c r="D159" s="117"/>
      <c r="E159" s="87"/>
      <c r="F159" s="85"/>
      <c r="G159" s="85">
        <v>60</v>
      </c>
      <c r="H159" s="85">
        <v>2.82</v>
      </c>
      <c r="I159" s="85">
        <v>0.6</v>
      </c>
      <c r="J159" s="85">
        <v>0.6</v>
      </c>
      <c r="K159" s="85">
        <v>126</v>
      </c>
      <c r="L159" s="85">
        <v>0</v>
      </c>
      <c r="M159" s="85">
        <v>0.04</v>
      </c>
      <c r="N159" s="85">
        <v>0</v>
      </c>
      <c r="O159" s="85">
        <v>0.78</v>
      </c>
      <c r="P159" s="85">
        <v>14.4</v>
      </c>
      <c r="Q159" s="85">
        <v>11.4</v>
      </c>
      <c r="R159" s="85">
        <v>52.2</v>
      </c>
      <c r="S159" s="85">
        <v>2.2400000000000002</v>
      </c>
    </row>
    <row r="160" spans="1:19" s="56" customFormat="1" ht="12.75" x14ac:dyDescent="0.2">
      <c r="A160" s="117"/>
      <c r="B160" s="117"/>
      <c r="C160" s="117"/>
      <c r="D160" s="117"/>
      <c r="E160" s="87"/>
      <c r="F160" s="85"/>
      <c r="G160" s="85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</row>
    <row r="161" spans="1:19" s="56" customFormat="1" ht="12.75" x14ac:dyDescent="0.2">
      <c r="A161" s="131" t="s">
        <v>29</v>
      </c>
      <c r="B161" s="131"/>
      <c r="C161" s="131"/>
      <c r="D161" s="131"/>
      <c r="E161" s="87"/>
      <c r="F161" s="90"/>
      <c r="G161" s="90"/>
      <c r="H161" s="89">
        <f t="shared" ref="H161:S161" si="21">H154+H155+H156+H157+H158+H159</f>
        <v>23.16</v>
      </c>
      <c r="I161" s="89">
        <f t="shared" si="21"/>
        <v>30.18</v>
      </c>
      <c r="J161" s="89">
        <f t="shared" si="21"/>
        <v>83.919999999999987</v>
      </c>
      <c r="K161" s="89">
        <f t="shared" si="21"/>
        <v>784</v>
      </c>
      <c r="L161" s="89">
        <f t="shared" si="21"/>
        <v>0.27</v>
      </c>
      <c r="M161" s="89">
        <f t="shared" si="21"/>
        <v>12.779999999999998</v>
      </c>
      <c r="N161" s="89">
        <f t="shared" si="21"/>
        <v>9.8800000000000008</v>
      </c>
      <c r="O161" s="89">
        <f t="shared" si="21"/>
        <v>3.6149999999999993</v>
      </c>
      <c r="P161" s="89">
        <f t="shared" si="21"/>
        <v>127.31</v>
      </c>
      <c r="Q161" s="89">
        <f t="shared" si="21"/>
        <v>93.070000000000007</v>
      </c>
      <c r="R161" s="89">
        <f t="shared" si="21"/>
        <v>332.84</v>
      </c>
      <c r="S161" s="89">
        <f t="shared" si="21"/>
        <v>6.4799999999999995</v>
      </c>
    </row>
    <row r="162" spans="1:19" s="56" customFormat="1" ht="12.75" x14ac:dyDescent="0.2">
      <c r="A162" s="120" t="s">
        <v>41</v>
      </c>
      <c r="B162" s="120"/>
      <c r="C162" s="120"/>
      <c r="D162" s="120"/>
      <c r="E162" s="68"/>
      <c r="F162" s="69"/>
      <c r="G162" s="69"/>
      <c r="H162" s="70">
        <f>H152+H161</f>
        <v>45.29</v>
      </c>
      <c r="I162" s="70">
        <f t="shared" ref="I162:S162" si="22">I152+I161</f>
        <v>47.84</v>
      </c>
      <c r="J162" s="70">
        <f t="shared" si="22"/>
        <v>164.19</v>
      </c>
      <c r="K162" s="70">
        <f t="shared" si="22"/>
        <v>1338</v>
      </c>
      <c r="L162" s="70">
        <f t="shared" si="22"/>
        <v>0.39</v>
      </c>
      <c r="M162" s="70">
        <f t="shared" si="22"/>
        <v>13.069999999999997</v>
      </c>
      <c r="N162" s="70">
        <f t="shared" si="22"/>
        <v>21.96</v>
      </c>
      <c r="O162" s="70">
        <f t="shared" si="22"/>
        <v>4.5949999999999989</v>
      </c>
      <c r="P162" s="70">
        <f t="shared" si="22"/>
        <v>316.37</v>
      </c>
      <c r="Q162" s="70">
        <f t="shared" si="22"/>
        <v>159.18</v>
      </c>
      <c r="R162" s="70">
        <f t="shared" si="22"/>
        <v>530.72</v>
      </c>
      <c r="S162" s="70">
        <f t="shared" si="22"/>
        <v>9.4499999999999993</v>
      </c>
    </row>
    <row r="163" spans="1:19" s="56" customFormat="1" ht="12.75" x14ac:dyDescent="0.2">
      <c r="A163" s="121" t="s">
        <v>1</v>
      </c>
      <c r="B163" s="121"/>
      <c r="C163" s="121"/>
      <c r="D163" s="121"/>
      <c r="E163" s="75"/>
      <c r="F163" s="133" t="s">
        <v>2</v>
      </c>
      <c r="G163" s="133" t="s">
        <v>3</v>
      </c>
      <c r="H163" s="132" t="s">
        <v>4</v>
      </c>
      <c r="I163" s="132"/>
      <c r="J163" s="132"/>
      <c r="K163" s="132"/>
      <c r="L163" s="132" t="s">
        <v>5</v>
      </c>
      <c r="M163" s="132"/>
      <c r="N163" s="132"/>
      <c r="O163" s="132"/>
      <c r="P163" s="132"/>
      <c r="Q163" s="132"/>
      <c r="R163" s="132"/>
      <c r="S163" s="132"/>
    </row>
    <row r="164" spans="1:19" s="56" customFormat="1" ht="25.5" x14ac:dyDescent="0.2">
      <c r="A164" s="121"/>
      <c r="B164" s="121"/>
      <c r="C164" s="121"/>
      <c r="D164" s="121"/>
      <c r="E164" s="76"/>
      <c r="F164" s="133"/>
      <c r="G164" s="133"/>
      <c r="H164" s="77" t="s">
        <v>6</v>
      </c>
      <c r="I164" s="77" t="s">
        <v>7</v>
      </c>
      <c r="J164" s="77" t="s">
        <v>8</v>
      </c>
      <c r="K164" s="78" t="s">
        <v>9</v>
      </c>
      <c r="L164" s="79" t="s">
        <v>10</v>
      </c>
      <c r="M164" s="79" t="s">
        <v>11</v>
      </c>
      <c r="N164" s="79" t="s">
        <v>12</v>
      </c>
      <c r="O164" s="79" t="s">
        <v>13</v>
      </c>
      <c r="P164" s="79" t="s">
        <v>14</v>
      </c>
      <c r="Q164" s="79" t="s">
        <v>15</v>
      </c>
      <c r="R164" s="79" t="s">
        <v>16</v>
      </c>
      <c r="S164" s="79" t="s">
        <v>17</v>
      </c>
    </row>
    <row r="165" spans="1:19" s="56" customFormat="1" ht="12.75" x14ac:dyDescent="0.2">
      <c r="A165" s="118" t="s">
        <v>108</v>
      </c>
      <c r="B165" s="118"/>
      <c r="C165" s="118"/>
      <c r="D165" s="118"/>
      <c r="E165" s="72"/>
      <c r="F165" s="73"/>
      <c r="G165" s="73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</row>
    <row r="166" spans="1:19" s="56" customFormat="1" ht="12.75" x14ac:dyDescent="0.2">
      <c r="A166" s="119" t="s">
        <v>19</v>
      </c>
      <c r="B166" s="119"/>
      <c r="C166" s="119"/>
      <c r="D166" s="119"/>
      <c r="E166" s="80"/>
      <c r="F166" s="81"/>
      <c r="G166" s="73" t="s">
        <v>20</v>
      </c>
      <c r="H166" s="74" t="s">
        <v>20</v>
      </c>
      <c r="I166" s="74"/>
      <c r="J166" s="74" t="s">
        <v>20</v>
      </c>
      <c r="K166" s="74" t="s">
        <v>20</v>
      </c>
      <c r="L166" s="82"/>
      <c r="M166" s="82"/>
      <c r="N166" s="82"/>
      <c r="O166" s="82"/>
      <c r="P166" s="82"/>
      <c r="Q166" s="82"/>
      <c r="R166" s="82"/>
      <c r="S166" s="82"/>
    </row>
    <row r="167" spans="1:19" s="56" customFormat="1" ht="12.75" x14ac:dyDescent="0.2">
      <c r="A167" s="116" t="s">
        <v>21</v>
      </c>
      <c r="B167" s="116"/>
      <c r="C167" s="116"/>
      <c r="D167" s="116"/>
      <c r="E167" s="83"/>
      <c r="F167" s="84" t="s">
        <v>22</v>
      </c>
      <c r="G167" s="85">
        <v>10</v>
      </c>
      <c r="H167" s="86">
        <v>0.05</v>
      </c>
      <c r="I167" s="86">
        <v>8.25</v>
      </c>
      <c r="J167" s="86">
        <v>0.08</v>
      </c>
      <c r="K167" s="86">
        <v>75</v>
      </c>
      <c r="L167" s="86">
        <v>0.1</v>
      </c>
      <c r="M167" s="86">
        <v>0</v>
      </c>
      <c r="N167" s="86">
        <v>0</v>
      </c>
      <c r="O167" s="86">
        <v>0</v>
      </c>
      <c r="P167" s="86">
        <v>1.2</v>
      </c>
      <c r="Q167" s="86">
        <v>0.04</v>
      </c>
      <c r="R167" s="86">
        <v>1.9</v>
      </c>
      <c r="S167" s="86">
        <v>0.02</v>
      </c>
    </row>
    <row r="168" spans="1:19" s="56" customFormat="1" ht="12.75" x14ac:dyDescent="0.2">
      <c r="A168" s="116" t="s">
        <v>60</v>
      </c>
      <c r="B168" s="116"/>
      <c r="C168" s="116"/>
      <c r="D168" s="116"/>
      <c r="E168" s="87"/>
      <c r="F168" s="85" t="s">
        <v>24</v>
      </c>
      <c r="G168" s="85" t="s">
        <v>25</v>
      </c>
      <c r="H168" s="85">
        <v>22.08</v>
      </c>
      <c r="I168" s="85">
        <v>15.42</v>
      </c>
      <c r="J168" s="85">
        <v>26.55</v>
      </c>
      <c r="K168" s="85">
        <v>244</v>
      </c>
      <c r="L168" s="85">
        <v>0.08</v>
      </c>
      <c r="M168" s="85">
        <v>7.0000000000000007E-2</v>
      </c>
      <c r="N168" s="85">
        <v>1.18</v>
      </c>
      <c r="O168" s="85">
        <v>0.24</v>
      </c>
      <c r="P168" s="85">
        <v>116.06</v>
      </c>
      <c r="Q168" s="85">
        <v>32.92</v>
      </c>
      <c r="R168" s="85">
        <v>143.25</v>
      </c>
      <c r="S168" s="85">
        <v>0.51</v>
      </c>
    </row>
    <row r="169" spans="1:19" s="56" customFormat="1" ht="12.75" x14ac:dyDescent="0.2">
      <c r="A169" s="116" t="s">
        <v>44</v>
      </c>
      <c r="B169" s="116"/>
      <c r="C169" s="116"/>
      <c r="D169" s="116"/>
      <c r="E169" s="87"/>
      <c r="F169" s="85" t="s">
        <v>45</v>
      </c>
      <c r="G169" s="85">
        <v>200</v>
      </c>
      <c r="H169" s="86">
        <v>0.2</v>
      </c>
      <c r="I169" s="86">
        <v>0.05</v>
      </c>
      <c r="J169" s="86">
        <v>15.01</v>
      </c>
      <c r="K169" s="86">
        <v>57</v>
      </c>
      <c r="L169" s="86">
        <v>0</v>
      </c>
      <c r="M169" s="86">
        <v>0</v>
      </c>
      <c r="N169" s="86">
        <v>0.1</v>
      </c>
      <c r="O169" s="86">
        <v>0</v>
      </c>
      <c r="P169" s="86">
        <v>5.25</v>
      </c>
      <c r="Q169" s="86">
        <v>4.4000000000000004</v>
      </c>
      <c r="R169" s="86">
        <v>8.24</v>
      </c>
      <c r="S169" s="86">
        <v>0.87</v>
      </c>
    </row>
    <row r="170" spans="1:19" s="56" customFormat="1" ht="12.75" x14ac:dyDescent="0.2">
      <c r="A170" s="117" t="s">
        <v>28</v>
      </c>
      <c r="B170" s="117"/>
      <c r="C170" s="117"/>
      <c r="D170" s="117"/>
      <c r="E170" s="87"/>
      <c r="F170" s="85"/>
      <c r="G170" s="85">
        <v>40</v>
      </c>
      <c r="H170" s="86">
        <v>3.04</v>
      </c>
      <c r="I170" s="86">
        <v>0.34</v>
      </c>
      <c r="J170" s="86">
        <v>19.440000000000001</v>
      </c>
      <c r="K170" s="86">
        <v>96</v>
      </c>
      <c r="L170" s="86">
        <v>0</v>
      </c>
      <c r="M170" s="86">
        <v>0.04</v>
      </c>
      <c r="N170" s="86">
        <v>0</v>
      </c>
      <c r="O170" s="86">
        <v>0.44</v>
      </c>
      <c r="P170" s="86">
        <v>8</v>
      </c>
      <c r="Q170" s="86">
        <v>5.6</v>
      </c>
      <c r="R170" s="86">
        <v>26</v>
      </c>
      <c r="S170" s="86">
        <v>0.44</v>
      </c>
    </row>
    <row r="171" spans="1:19" s="56" customFormat="1" ht="12.75" x14ac:dyDescent="0.2">
      <c r="A171" s="129" t="s">
        <v>29</v>
      </c>
      <c r="B171" s="129"/>
      <c r="C171" s="129"/>
      <c r="D171" s="129"/>
      <c r="E171" s="68"/>
      <c r="F171" s="88"/>
      <c r="G171" s="88" t="s">
        <v>20</v>
      </c>
      <c r="H171" s="89">
        <f>H167+H168+H169+H170</f>
        <v>25.369999999999997</v>
      </c>
      <c r="I171" s="89">
        <f t="shared" ref="I171:S171" si="23">SUM(I167:I170)</f>
        <v>24.060000000000002</v>
      </c>
      <c r="J171" s="89">
        <f t="shared" si="23"/>
        <v>61.08</v>
      </c>
      <c r="K171" s="89">
        <f t="shared" si="23"/>
        <v>472</v>
      </c>
      <c r="L171" s="89">
        <f t="shared" si="23"/>
        <v>0.18</v>
      </c>
      <c r="M171" s="89">
        <f t="shared" si="23"/>
        <v>0.11000000000000001</v>
      </c>
      <c r="N171" s="89">
        <f t="shared" si="23"/>
        <v>1.28</v>
      </c>
      <c r="O171" s="89">
        <f t="shared" si="23"/>
        <v>0.67999999999999994</v>
      </c>
      <c r="P171" s="89">
        <f t="shared" si="23"/>
        <v>130.51</v>
      </c>
      <c r="Q171" s="89">
        <f t="shared" si="23"/>
        <v>42.96</v>
      </c>
      <c r="R171" s="89">
        <f t="shared" si="23"/>
        <v>179.39000000000001</v>
      </c>
      <c r="S171" s="89">
        <f t="shared" si="23"/>
        <v>1.8399999999999999</v>
      </c>
    </row>
    <row r="172" spans="1:19" s="56" customFormat="1" ht="12.75" x14ac:dyDescent="0.2">
      <c r="A172" s="130" t="s">
        <v>30</v>
      </c>
      <c r="B172" s="130"/>
      <c r="C172" s="130"/>
      <c r="D172" s="130"/>
      <c r="E172" s="72"/>
      <c r="F172" s="73"/>
      <c r="G172" s="73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</row>
    <row r="173" spans="1:19" s="56" customFormat="1" ht="12.75" x14ac:dyDescent="0.2">
      <c r="A173" s="116" t="s">
        <v>63</v>
      </c>
      <c r="B173" s="116"/>
      <c r="C173" s="116"/>
      <c r="D173" s="116"/>
      <c r="E173" s="87"/>
      <c r="F173" s="85" t="s">
        <v>64</v>
      </c>
      <c r="G173" s="85">
        <v>60</v>
      </c>
      <c r="H173" s="85">
        <v>0.96</v>
      </c>
      <c r="I173" s="85">
        <v>3.04</v>
      </c>
      <c r="J173" s="85">
        <v>5</v>
      </c>
      <c r="K173" s="85">
        <v>52</v>
      </c>
      <c r="L173" s="85">
        <v>0</v>
      </c>
      <c r="M173" s="85">
        <v>0.01</v>
      </c>
      <c r="N173" s="85">
        <v>15.18</v>
      </c>
      <c r="O173" s="85">
        <v>1.26</v>
      </c>
      <c r="P173" s="85">
        <v>25.25</v>
      </c>
      <c r="Q173" s="85">
        <v>8.6199999999999992</v>
      </c>
      <c r="R173" s="85">
        <v>18.55</v>
      </c>
      <c r="S173" s="85">
        <v>0.35</v>
      </c>
    </row>
    <row r="174" spans="1:19" s="56" customFormat="1" ht="12.75" x14ac:dyDescent="0.2">
      <c r="A174" s="116" t="s">
        <v>76</v>
      </c>
      <c r="B174" s="116"/>
      <c r="C174" s="116"/>
      <c r="D174" s="116"/>
      <c r="E174" s="87"/>
      <c r="F174" s="85" t="s">
        <v>77</v>
      </c>
      <c r="G174" s="85" t="s">
        <v>48</v>
      </c>
      <c r="H174" s="85">
        <v>1.46</v>
      </c>
      <c r="I174" s="85">
        <v>4.75</v>
      </c>
      <c r="J174" s="85">
        <v>6.22</v>
      </c>
      <c r="K174" s="85">
        <v>79</v>
      </c>
      <c r="L174" s="85">
        <v>0.08</v>
      </c>
      <c r="M174" s="85">
        <v>0.04</v>
      </c>
      <c r="N174" s="85">
        <v>14.64</v>
      </c>
      <c r="O174" s="85">
        <v>0.14000000000000001</v>
      </c>
      <c r="P174" s="85">
        <v>38.49</v>
      </c>
      <c r="Q174" s="85">
        <v>17.29</v>
      </c>
      <c r="R174" s="85">
        <v>41.11</v>
      </c>
      <c r="S174" s="85">
        <v>0.68</v>
      </c>
    </row>
    <row r="175" spans="1:19" s="56" customFormat="1" ht="12.75" x14ac:dyDescent="0.2">
      <c r="A175" s="116" t="s">
        <v>109</v>
      </c>
      <c r="B175" s="116"/>
      <c r="C175" s="116"/>
      <c r="D175" s="116"/>
      <c r="E175" s="87"/>
      <c r="F175" s="85" t="s">
        <v>110</v>
      </c>
      <c r="G175" s="85" t="s">
        <v>132</v>
      </c>
      <c r="H175" s="85">
        <v>9.3000000000000007</v>
      </c>
      <c r="I175" s="85">
        <v>9.1199999999999992</v>
      </c>
      <c r="J175" s="85">
        <v>11.61</v>
      </c>
      <c r="K175" s="85">
        <v>169</v>
      </c>
      <c r="L175" s="85">
        <v>0.01</v>
      </c>
      <c r="M175" s="85">
        <v>0.05</v>
      </c>
      <c r="N175" s="85">
        <v>1.01</v>
      </c>
      <c r="O175" s="85">
        <v>2.91</v>
      </c>
      <c r="P175" s="85">
        <v>31.55</v>
      </c>
      <c r="Q175" s="85">
        <v>17.43</v>
      </c>
      <c r="R175" s="85">
        <v>77.05</v>
      </c>
      <c r="S175" s="85">
        <v>0.69</v>
      </c>
    </row>
    <row r="176" spans="1:19" s="56" customFormat="1" ht="12.75" x14ac:dyDescent="0.2">
      <c r="A176" s="116" t="s">
        <v>69</v>
      </c>
      <c r="B176" s="116"/>
      <c r="C176" s="116"/>
      <c r="D176" s="116"/>
      <c r="E176" s="87"/>
      <c r="F176" s="85" t="s">
        <v>70</v>
      </c>
      <c r="G176" s="85">
        <v>150</v>
      </c>
      <c r="H176" s="85">
        <v>3.22</v>
      </c>
      <c r="I176" s="85">
        <v>5.56</v>
      </c>
      <c r="J176" s="85">
        <v>22</v>
      </c>
      <c r="K176" s="85">
        <v>155</v>
      </c>
      <c r="L176" s="85">
        <v>0.09</v>
      </c>
      <c r="M176" s="85">
        <v>0.16</v>
      </c>
      <c r="N176" s="85">
        <v>25.94</v>
      </c>
      <c r="O176" s="85">
        <v>0.13</v>
      </c>
      <c r="P176" s="85">
        <v>40.450000000000003</v>
      </c>
      <c r="Q176" s="85">
        <v>32.67</v>
      </c>
      <c r="R176" s="85">
        <v>55.63</v>
      </c>
      <c r="S176" s="85">
        <v>1.17</v>
      </c>
    </row>
    <row r="177" spans="1:19" s="56" customFormat="1" ht="12.75" x14ac:dyDescent="0.2">
      <c r="A177" s="116" t="s">
        <v>91</v>
      </c>
      <c r="B177" s="116"/>
      <c r="C177" s="116"/>
      <c r="D177" s="116"/>
      <c r="E177" s="87"/>
      <c r="F177" s="85" t="s">
        <v>56</v>
      </c>
      <c r="G177" s="85">
        <v>200</v>
      </c>
      <c r="H177" s="85">
        <v>0.56999999999999995</v>
      </c>
      <c r="I177" s="85">
        <v>0</v>
      </c>
      <c r="J177" s="85">
        <v>34.409999999999997</v>
      </c>
      <c r="K177" s="85">
        <v>136</v>
      </c>
      <c r="L177" s="85">
        <v>0.01</v>
      </c>
      <c r="M177" s="85">
        <v>0.08</v>
      </c>
      <c r="N177" s="85">
        <v>0.75</v>
      </c>
      <c r="O177" s="85">
        <v>0.45</v>
      </c>
      <c r="P177" s="85">
        <v>20.399999999999999</v>
      </c>
      <c r="Q177" s="85">
        <v>25.5</v>
      </c>
      <c r="R177" s="85">
        <v>20.75</v>
      </c>
      <c r="S177" s="85">
        <v>0.81</v>
      </c>
    </row>
    <row r="178" spans="1:19" s="56" customFormat="1" ht="12.75" x14ac:dyDescent="0.2">
      <c r="A178" s="117" t="s">
        <v>39</v>
      </c>
      <c r="B178" s="117"/>
      <c r="C178" s="117"/>
      <c r="D178" s="117"/>
      <c r="E178" s="87"/>
      <c r="F178" s="85"/>
      <c r="G178" s="85">
        <v>60</v>
      </c>
      <c r="H178" s="85">
        <v>2.82</v>
      </c>
      <c r="I178" s="85">
        <v>0.6</v>
      </c>
      <c r="J178" s="85">
        <v>0.6</v>
      </c>
      <c r="K178" s="85">
        <v>126</v>
      </c>
      <c r="L178" s="85">
        <v>0</v>
      </c>
      <c r="M178" s="85">
        <v>0.04</v>
      </c>
      <c r="N178" s="85">
        <v>0</v>
      </c>
      <c r="O178" s="85">
        <v>0.78</v>
      </c>
      <c r="P178" s="85">
        <v>14.4</v>
      </c>
      <c r="Q178" s="85">
        <v>11.4</v>
      </c>
      <c r="R178" s="85">
        <v>52.2</v>
      </c>
      <c r="S178" s="85">
        <v>2.2400000000000002</v>
      </c>
    </row>
    <row r="179" spans="1:19" s="56" customFormat="1" ht="12.75" x14ac:dyDescent="0.2">
      <c r="A179" s="116"/>
      <c r="B179" s="116"/>
      <c r="C179" s="116"/>
      <c r="D179" s="116"/>
      <c r="E179" s="87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</row>
    <row r="180" spans="1:19" s="56" customFormat="1" ht="12.75" x14ac:dyDescent="0.2">
      <c r="A180" s="131" t="s">
        <v>29</v>
      </c>
      <c r="B180" s="131"/>
      <c r="C180" s="131"/>
      <c r="D180" s="131"/>
      <c r="E180" s="87"/>
      <c r="F180" s="90"/>
      <c r="G180" s="90"/>
      <c r="H180" s="89">
        <f t="shared" ref="H180:S180" si="24">H173+H174+H175+H176+H177+H178</f>
        <v>18.330000000000002</v>
      </c>
      <c r="I180" s="89">
        <f t="shared" si="24"/>
        <v>23.07</v>
      </c>
      <c r="J180" s="89">
        <f t="shared" si="24"/>
        <v>79.839999999999989</v>
      </c>
      <c r="K180" s="89">
        <f t="shared" si="24"/>
        <v>717</v>
      </c>
      <c r="L180" s="89">
        <f t="shared" si="24"/>
        <v>0.19</v>
      </c>
      <c r="M180" s="89">
        <f t="shared" si="24"/>
        <v>0.38</v>
      </c>
      <c r="N180" s="89">
        <f t="shared" si="24"/>
        <v>57.52</v>
      </c>
      <c r="O180" s="89">
        <f t="shared" si="24"/>
        <v>5.6700000000000008</v>
      </c>
      <c r="P180" s="89">
        <f t="shared" si="24"/>
        <v>170.54000000000002</v>
      </c>
      <c r="Q180" s="89">
        <f t="shared" si="24"/>
        <v>112.91</v>
      </c>
      <c r="R180" s="89">
        <f t="shared" si="24"/>
        <v>265.28999999999996</v>
      </c>
      <c r="S180" s="89">
        <f t="shared" si="24"/>
        <v>5.9399999999999995</v>
      </c>
    </row>
    <row r="181" spans="1:19" s="56" customFormat="1" ht="12.75" x14ac:dyDescent="0.2">
      <c r="A181" s="120" t="s">
        <v>41</v>
      </c>
      <c r="B181" s="120"/>
      <c r="C181" s="120"/>
      <c r="D181" s="120"/>
      <c r="E181" s="68"/>
      <c r="F181" s="69"/>
      <c r="G181" s="69"/>
      <c r="H181" s="70">
        <f>H171+H180</f>
        <v>43.7</v>
      </c>
      <c r="I181" s="70">
        <f t="shared" ref="I181:S181" si="25">I171+I180</f>
        <v>47.13</v>
      </c>
      <c r="J181" s="70">
        <f t="shared" si="25"/>
        <v>140.91999999999999</v>
      </c>
      <c r="K181" s="70">
        <f t="shared" si="25"/>
        <v>1189</v>
      </c>
      <c r="L181" s="70">
        <f t="shared" si="25"/>
        <v>0.37</v>
      </c>
      <c r="M181" s="70">
        <f t="shared" si="25"/>
        <v>0.49</v>
      </c>
      <c r="N181" s="70">
        <f t="shared" si="25"/>
        <v>58.800000000000004</v>
      </c>
      <c r="O181" s="70">
        <f t="shared" si="25"/>
        <v>6.3500000000000005</v>
      </c>
      <c r="P181" s="70">
        <f t="shared" si="25"/>
        <v>301.05</v>
      </c>
      <c r="Q181" s="70">
        <f t="shared" si="25"/>
        <v>155.87</v>
      </c>
      <c r="R181" s="70">
        <f t="shared" si="25"/>
        <v>444.67999999999995</v>
      </c>
      <c r="S181" s="70">
        <f t="shared" si="25"/>
        <v>7.7799999999999994</v>
      </c>
    </row>
    <row r="182" spans="1:19" s="56" customFormat="1" ht="15" x14ac:dyDescent="0.25">
      <c r="A182" s="116"/>
      <c r="B182" s="116"/>
      <c r="C182" s="116"/>
      <c r="D182" s="116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</row>
    <row r="183" spans="1:19" s="56" customFormat="1" ht="12.75" x14ac:dyDescent="0.2">
      <c r="A183" s="121" t="s">
        <v>1</v>
      </c>
      <c r="B183" s="121"/>
      <c r="C183" s="121"/>
      <c r="D183" s="121"/>
      <c r="E183" s="75"/>
      <c r="F183" s="133" t="s">
        <v>2</v>
      </c>
      <c r="G183" s="133" t="s">
        <v>3</v>
      </c>
      <c r="H183" s="132" t="s">
        <v>4</v>
      </c>
      <c r="I183" s="132"/>
      <c r="J183" s="132"/>
      <c r="K183" s="132"/>
      <c r="L183" s="132" t="s">
        <v>5</v>
      </c>
      <c r="M183" s="132"/>
      <c r="N183" s="132"/>
      <c r="O183" s="132"/>
      <c r="P183" s="132"/>
      <c r="Q183" s="132"/>
      <c r="R183" s="132"/>
      <c r="S183" s="132"/>
    </row>
    <row r="184" spans="1:19" s="56" customFormat="1" ht="25.5" x14ac:dyDescent="0.2">
      <c r="A184" s="121"/>
      <c r="B184" s="121"/>
      <c r="C184" s="121"/>
      <c r="D184" s="121"/>
      <c r="E184" s="76"/>
      <c r="F184" s="133"/>
      <c r="G184" s="133"/>
      <c r="H184" s="77" t="s">
        <v>6</v>
      </c>
      <c r="I184" s="77" t="s">
        <v>7</v>
      </c>
      <c r="J184" s="77" t="s">
        <v>8</v>
      </c>
      <c r="K184" s="78" t="s">
        <v>9</v>
      </c>
      <c r="L184" s="79" t="s">
        <v>10</v>
      </c>
      <c r="M184" s="79" t="s">
        <v>11</v>
      </c>
      <c r="N184" s="79" t="s">
        <v>12</v>
      </c>
      <c r="O184" s="79" t="s">
        <v>13</v>
      </c>
      <c r="P184" s="79" t="s">
        <v>14</v>
      </c>
      <c r="Q184" s="79" t="s">
        <v>15</v>
      </c>
      <c r="R184" s="79" t="s">
        <v>16</v>
      </c>
      <c r="S184" s="79" t="s">
        <v>17</v>
      </c>
    </row>
    <row r="185" spans="1:19" s="56" customFormat="1" ht="12.75" x14ac:dyDescent="0.2">
      <c r="A185" s="118" t="s">
        <v>111</v>
      </c>
      <c r="B185" s="118"/>
      <c r="C185" s="118"/>
      <c r="D185" s="118"/>
      <c r="E185" s="72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</row>
    <row r="186" spans="1:19" s="56" customFormat="1" ht="12.75" x14ac:dyDescent="0.2">
      <c r="A186" s="119" t="s">
        <v>19</v>
      </c>
      <c r="B186" s="119"/>
      <c r="C186" s="119"/>
      <c r="D186" s="119"/>
      <c r="E186" s="80"/>
      <c r="F186" s="81"/>
      <c r="G186" s="73" t="s">
        <v>20</v>
      </c>
      <c r="H186" s="74" t="s">
        <v>20</v>
      </c>
      <c r="I186" s="74"/>
      <c r="J186" s="74" t="s">
        <v>20</v>
      </c>
      <c r="K186" s="74" t="s">
        <v>20</v>
      </c>
      <c r="L186" s="82"/>
      <c r="M186" s="82"/>
      <c r="N186" s="82"/>
      <c r="O186" s="82"/>
      <c r="P186" s="82"/>
      <c r="Q186" s="82"/>
      <c r="R186" s="82"/>
      <c r="S186" s="82"/>
    </row>
    <row r="187" spans="1:19" s="56" customFormat="1" ht="12.75" x14ac:dyDescent="0.2">
      <c r="A187" s="116" t="s">
        <v>84</v>
      </c>
      <c r="B187" s="116"/>
      <c r="C187" s="116"/>
      <c r="D187" s="116"/>
      <c r="E187" s="83"/>
      <c r="F187" s="84" t="s">
        <v>22</v>
      </c>
      <c r="G187" s="85">
        <v>10</v>
      </c>
      <c r="H187" s="86">
        <v>2.2999999999999998</v>
      </c>
      <c r="I187" s="86">
        <v>3.9</v>
      </c>
      <c r="J187" s="86">
        <v>0</v>
      </c>
      <c r="K187" s="86">
        <v>36</v>
      </c>
      <c r="L187" s="86">
        <v>0.04</v>
      </c>
      <c r="M187" s="86">
        <v>0</v>
      </c>
      <c r="N187" s="86">
        <v>0.16</v>
      </c>
      <c r="O187" s="86">
        <v>0.05</v>
      </c>
      <c r="P187" s="86">
        <v>100</v>
      </c>
      <c r="Q187" s="86">
        <v>5</v>
      </c>
      <c r="R187" s="86">
        <v>54</v>
      </c>
      <c r="S187" s="86">
        <v>0.11</v>
      </c>
    </row>
    <row r="188" spans="1:19" s="56" customFormat="1" ht="12.75" x14ac:dyDescent="0.2">
      <c r="A188" s="116" t="s">
        <v>85</v>
      </c>
      <c r="B188" s="116"/>
      <c r="C188" s="116"/>
      <c r="D188" s="116"/>
      <c r="E188" s="87"/>
      <c r="F188" s="85" t="s">
        <v>24</v>
      </c>
      <c r="G188" s="85" t="s">
        <v>25</v>
      </c>
      <c r="H188" s="85">
        <v>17.63</v>
      </c>
      <c r="I188" s="85">
        <v>12.96</v>
      </c>
      <c r="J188" s="85">
        <v>23.61</v>
      </c>
      <c r="K188" s="85">
        <v>267</v>
      </c>
      <c r="L188" s="85">
        <v>0.09</v>
      </c>
      <c r="M188" s="85">
        <v>0.23</v>
      </c>
      <c r="N188" s="85">
        <v>1.18</v>
      </c>
      <c r="O188" s="85">
        <v>0.14000000000000001</v>
      </c>
      <c r="P188" s="85">
        <v>145.01</v>
      </c>
      <c r="Q188" s="85">
        <v>50.27</v>
      </c>
      <c r="R188" s="85">
        <v>168.1</v>
      </c>
      <c r="S188" s="85">
        <v>1.32</v>
      </c>
    </row>
    <row r="189" spans="1:19" s="56" customFormat="1" ht="12.75" x14ac:dyDescent="0.2">
      <c r="A189" s="116" t="s">
        <v>37</v>
      </c>
      <c r="B189" s="116"/>
      <c r="C189" s="116"/>
      <c r="D189" s="116"/>
      <c r="E189" s="87"/>
      <c r="F189" s="85" t="s">
        <v>38</v>
      </c>
      <c r="G189" s="85">
        <v>200</v>
      </c>
      <c r="H189" s="85">
        <v>0.34</v>
      </c>
      <c r="I189" s="85">
        <v>0.02</v>
      </c>
      <c r="J189" s="85">
        <v>24.53</v>
      </c>
      <c r="K189" s="85">
        <v>95</v>
      </c>
      <c r="L189" s="85">
        <v>0</v>
      </c>
      <c r="M189" s="85">
        <v>0</v>
      </c>
      <c r="N189" s="85">
        <v>1.04</v>
      </c>
      <c r="O189" s="85">
        <v>0.05</v>
      </c>
      <c r="P189" s="85">
        <v>6.13</v>
      </c>
      <c r="Q189" s="85">
        <v>3.98</v>
      </c>
      <c r="R189" s="85">
        <v>7.21</v>
      </c>
      <c r="S189" s="85">
        <v>0.57999999999999996</v>
      </c>
    </row>
    <row r="190" spans="1:19" s="56" customFormat="1" ht="12.75" x14ac:dyDescent="0.2">
      <c r="A190" s="117" t="s">
        <v>28</v>
      </c>
      <c r="B190" s="117"/>
      <c r="C190" s="117"/>
      <c r="D190" s="117"/>
      <c r="E190" s="87"/>
      <c r="F190" s="85"/>
      <c r="G190" s="85">
        <v>40</v>
      </c>
      <c r="H190" s="86">
        <v>3.04</v>
      </c>
      <c r="I190" s="86">
        <v>0.34</v>
      </c>
      <c r="J190" s="86">
        <v>19.440000000000001</v>
      </c>
      <c r="K190" s="86">
        <v>96</v>
      </c>
      <c r="L190" s="86">
        <v>0</v>
      </c>
      <c r="M190" s="86">
        <v>0.04</v>
      </c>
      <c r="N190" s="86">
        <v>0</v>
      </c>
      <c r="O190" s="86">
        <v>0.44</v>
      </c>
      <c r="P190" s="86">
        <v>8</v>
      </c>
      <c r="Q190" s="86">
        <v>5.6</v>
      </c>
      <c r="R190" s="86">
        <v>26</v>
      </c>
      <c r="S190" s="86">
        <v>0.44</v>
      </c>
    </row>
    <row r="191" spans="1:19" s="56" customFormat="1" ht="12.75" x14ac:dyDescent="0.2">
      <c r="A191" s="129" t="s">
        <v>29</v>
      </c>
      <c r="B191" s="129"/>
      <c r="C191" s="129"/>
      <c r="D191" s="129"/>
      <c r="E191" s="68"/>
      <c r="F191" s="88"/>
      <c r="G191" s="88" t="s">
        <v>20</v>
      </c>
      <c r="H191" s="89">
        <f t="shared" ref="H191:S191" si="26">H187+H188+H189+H190</f>
        <v>23.31</v>
      </c>
      <c r="I191" s="89">
        <f t="shared" si="26"/>
        <v>17.22</v>
      </c>
      <c r="J191" s="89">
        <f t="shared" si="26"/>
        <v>67.58</v>
      </c>
      <c r="K191" s="89">
        <f t="shared" si="26"/>
        <v>494</v>
      </c>
      <c r="L191" s="89">
        <f t="shared" si="26"/>
        <v>0.13</v>
      </c>
      <c r="M191" s="89">
        <f t="shared" si="26"/>
        <v>0.27</v>
      </c>
      <c r="N191" s="89">
        <f t="shared" si="26"/>
        <v>2.38</v>
      </c>
      <c r="O191" s="89">
        <f t="shared" si="26"/>
        <v>0.67999999999999994</v>
      </c>
      <c r="P191" s="89">
        <f t="shared" si="26"/>
        <v>259.14</v>
      </c>
      <c r="Q191" s="89">
        <f t="shared" si="26"/>
        <v>64.849999999999994</v>
      </c>
      <c r="R191" s="89">
        <f t="shared" si="26"/>
        <v>255.31</v>
      </c>
      <c r="S191" s="89">
        <f t="shared" si="26"/>
        <v>2.4500000000000002</v>
      </c>
    </row>
    <row r="192" spans="1:19" s="56" customFormat="1" ht="12.75" x14ac:dyDescent="0.2">
      <c r="A192" s="130" t="s">
        <v>30</v>
      </c>
      <c r="B192" s="130"/>
      <c r="C192" s="130"/>
      <c r="D192" s="130"/>
      <c r="E192" s="72"/>
      <c r="F192" s="73"/>
      <c r="G192" s="73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</row>
    <row r="193" spans="1:19" s="56" customFormat="1" ht="12.75" x14ac:dyDescent="0.2">
      <c r="A193" s="116" t="s">
        <v>128</v>
      </c>
      <c r="B193" s="116"/>
      <c r="C193" s="116"/>
      <c r="D193" s="116"/>
      <c r="E193" s="87"/>
      <c r="F193" s="85" t="s">
        <v>129</v>
      </c>
      <c r="G193" s="85">
        <v>60</v>
      </c>
      <c r="H193" s="85">
        <v>0.66</v>
      </c>
      <c r="I193" s="85">
        <v>3.62</v>
      </c>
      <c r="J193" s="85">
        <v>2.2599999999999998</v>
      </c>
      <c r="K193" s="85">
        <v>44</v>
      </c>
      <c r="L193" s="85">
        <v>0.03</v>
      </c>
      <c r="M193" s="85">
        <v>1.2E-2</v>
      </c>
      <c r="N193" s="85">
        <v>75.459999999999994</v>
      </c>
      <c r="O193" s="85">
        <v>2.7</v>
      </c>
      <c r="P193" s="85">
        <v>13.04</v>
      </c>
      <c r="Q193" s="85">
        <v>7.64</v>
      </c>
      <c r="R193" s="85">
        <v>23.89</v>
      </c>
      <c r="S193" s="85">
        <v>0.31</v>
      </c>
    </row>
    <row r="194" spans="1:19" s="56" customFormat="1" ht="12.75" x14ac:dyDescent="0.2">
      <c r="A194" s="116" t="s">
        <v>141</v>
      </c>
      <c r="B194" s="116"/>
      <c r="C194" s="116"/>
      <c r="D194" s="116"/>
      <c r="E194" s="87"/>
      <c r="F194" s="85" t="s">
        <v>98</v>
      </c>
      <c r="G194" s="85" t="s">
        <v>48</v>
      </c>
      <c r="H194" s="85">
        <v>1.51</v>
      </c>
      <c r="I194" s="85">
        <v>3.32</v>
      </c>
      <c r="J194" s="85">
        <v>9.24</v>
      </c>
      <c r="K194" s="85">
        <v>106</v>
      </c>
      <c r="L194" s="85">
        <v>0.04</v>
      </c>
      <c r="M194" s="85">
        <v>0.04</v>
      </c>
      <c r="N194" s="85">
        <v>8</v>
      </c>
      <c r="O194" s="85">
        <v>0.32</v>
      </c>
      <c r="P194" s="85">
        <v>19.28</v>
      </c>
      <c r="Q194" s="85">
        <v>16.62</v>
      </c>
      <c r="R194" s="85">
        <v>40.840000000000003</v>
      </c>
      <c r="S194" s="85">
        <v>0.53</v>
      </c>
    </row>
    <row r="195" spans="1:19" s="56" customFormat="1" ht="12.75" x14ac:dyDescent="0.2">
      <c r="A195" s="116" t="s">
        <v>104</v>
      </c>
      <c r="B195" s="116"/>
      <c r="C195" s="116"/>
      <c r="D195" s="116"/>
      <c r="E195" s="87"/>
      <c r="F195" s="85" t="s">
        <v>105</v>
      </c>
      <c r="G195" s="85" t="s">
        <v>132</v>
      </c>
      <c r="H195" s="85">
        <v>11.1</v>
      </c>
      <c r="I195" s="85">
        <v>8.5</v>
      </c>
      <c r="J195" s="85">
        <v>2.76</v>
      </c>
      <c r="K195" s="85">
        <v>171</v>
      </c>
      <c r="L195" s="85">
        <v>0</v>
      </c>
      <c r="M195" s="85">
        <v>7.0000000000000007E-2</v>
      </c>
      <c r="N195" s="85">
        <v>1.01</v>
      </c>
      <c r="O195" s="85">
        <v>2.96</v>
      </c>
      <c r="P195" s="85">
        <v>42.63</v>
      </c>
      <c r="Q195" s="85">
        <v>18.03</v>
      </c>
      <c r="R195" s="85">
        <v>117.32</v>
      </c>
      <c r="S195" s="85">
        <v>1.1200000000000001</v>
      </c>
    </row>
    <row r="196" spans="1:19" s="56" customFormat="1" ht="12.75" x14ac:dyDescent="0.2">
      <c r="A196" s="116" t="s">
        <v>51</v>
      </c>
      <c r="B196" s="116"/>
      <c r="C196" s="116"/>
      <c r="D196" s="116"/>
      <c r="E196" s="87"/>
      <c r="F196" s="85" t="s">
        <v>52</v>
      </c>
      <c r="G196" s="85">
        <v>150</v>
      </c>
      <c r="H196" s="85">
        <v>8.76</v>
      </c>
      <c r="I196" s="85">
        <v>6.62</v>
      </c>
      <c r="J196" s="85">
        <v>43.08</v>
      </c>
      <c r="K196" s="85">
        <v>271</v>
      </c>
      <c r="L196" s="85">
        <v>0.05</v>
      </c>
      <c r="M196" s="85">
        <v>0.08</v>
      </c>
      <c r="N196" s="85">
        <v>0</v>
      </c>
      <c r="O196" s="85">
        <v>0.55000000000000004</v>
      </c>
      <c r="P196" s="85">
        <v>14.49</v>
      </c>
      <c r="Q196" s="85">
        <v>138.62</v>
      </c>
      <c r="R196" s="85">
        <v>207.51</v>
      </c>
      <c r="S196" s="85">
        <v>4.6500000000000004</v>
      </c>
    </row>
    <row r="197" spans="1:19" s="56" customFormat="1" ht="12.75" x14ac:dyDescent="0.2">
      <c r="A197" s="116" t="s">
        <v>71</v>
      </c>
      <c r="B197" s="116"/>
      <c r="C197" s="116"/>
      <c r="D197" s="116"/>
      <c r="E197" s="87"/>
      <c r="F197" s="85" t="s">
        <v>56</v>
      </c>
      <c r="G197" s="85">
        <v>200</v>
      </c>
      <c r="H197" s="85">
        <v>0.36</v>
      </c>
      <c r="I197" s="85">
        <v>0</v>
      </c>
      <c r="J197" s="85">
        <v>33.159999999999997</v>
      </c>
      <c r="K197" s="85">
        <v>128</v>
      </c>
      <c r="L197" s="85">
        <v>0</v>
      </c>
      <c r="M197" s="85">
        <v>0.05</v>
      </c>
      <c r="N197" s="85">
        <v>0</v>
      </c>
      <c r="O197" s="85">
        <v>0.1</v>
      </c>
      <c r="P197" s="85">
        <v>16.399999999999999</v>
      </c>
      <c r="Q197" s="85">
        <v>8.4</v>
      </c>
      <c r="R197" s="85">
        <v>25.8</v>
      </c>
      <c r="S197" s="85">
        <v>0.66</v>
      </c>
    </row>
    <row r="198" spans="1:19" s="56" customFormat="1" ht="12.75" x14ac:dyDescent="0.2">
      <c r="A198" s="117" t="s">
        <v>39</v>
      </c>
      <c r="B198" s="117"/>
      <c r="C198" s="117"/>
      <c r="D198" s="117"/>
      <c r="E198" s="87"/>
      <c r="F198" s="85"/>
      <c r="G198" s="85">
        <v>60</v>
      </c>
      <c r="H198" s="85">
        <v>2.82</v>
      </c>
      <c r="I198" s="85">
        <v>0.6</v>
      </c>
      <c r="J198" s="85">
        <v>0.6</v>
      </c>
      <c r="K198" s="85">
        <v>126</v>
      </c>
      <c r="L198" s="85">
        <v>0</v>
      </c>
      <c r="M198" s="85">
        <v>0.04</v>
      </c>
      <c r="N198" s="85">
        <v>0</v>
      </c>
      <c r="O198" s="85">
        <v>0.78</v>
      </c>
      <c r="P198" s="85">
        <v>14.4</v>
      </c>
      <c r="Q198" s="85">
        <v>11.4</v>
      </c>
      <c r="R198" s="85">
        <v>52.2</v>
      </c>
      <c r="S198" s="85">
        <v>2.2400000000000002</v>
      </c>
    </row>
    <row r="199" spans="1:19" s="56" customFormat="1" ht="12.75" x14ac:dyDescent="0.2">
      <c r="A199" s="131" t="s">
        <v>29</v>
      </c>
      <c r="B199" s="131"/>
      <c r="C199" s="131"/>
      <c r="D199" s="131"/>
      <c r="E199" s="68"/>
      <c r="F199" s="88"/>
      <c r="G199" s="88"/>
      <c r="H199" s="89">
        <f>H193+H194+H195+H196+H197+H198</f>
        <v>25.21</v>
      </c>
      <c r="I199" s="89">
        <f t="shared" ref="I199:S199" si="27">SUM(I193:I198)</f>
        <v>22.66</v>
      </c>
      <c r="J199" s="89">
        <f t="shared" si="27"/>
        <v>91.1</v>
      </c>
      <c r="K199" s="89">
        <f t="shared" si="27"/>
        <v>846</v>
      </c>
      <c r="L199" s="89">
        <f t="shared" si="27"/>
        <v>0.12000000000000001</v>
      </c>
      <c r="M199" s="89">
        <f t="shared" si="27"/>
        <v>0.29199999999999998</v>
      </c>
      <c r="N199" s="89">
        <f t="shared" si="27"/>
        <v>84.47</v>
      </c>
      <c r="O199" s="89">
        <f t="shared" si="27"/>
        <v>7.41</v>
      </c>
      <c r="P199" s="89">
        <f t="shared" si="27"/>
        <v>120.24000000000001</v>
      </c>
      <c r="Q199" s="89">
        <f t="shared" si="27"/>
        <v>200.71000000000004</v>
      </c>
      <c r="R199" s="89">
        <f t="shared" si="27"/>
        <v>467.56</v>
      </c>
      <c r="S199" s="89">
        <f t="shared" si="27"/>
        <v>9.5100000000000016</v>
      </c>
    </row>
    <row r="200" spans="1:19" s="56" customFormat="1" ht="12.75" x14ac:dyDescent="0.2">
      <c r="A200" s="120" t="s">
        <v>41</v>
      </c>
      <c r="B200" s="120"/>
      <c r="C200" s="120"/>
      <c r="D200" s="120"/>
      <c r="E200" s="91"/>
      <c r="F200" s="69"/>
      <c r="G200" s="69"/>
      <c r="H200" s="70">
        <f>H191+H199</f>
        <v>48.519999999999996</v>
      </c>
      <c r="I200" s="70">
        <f t="shared" ref="I200:S200" si="28">I191+I199</f>
        <v>39.879999999999995</v>
      </c>
      <c r="J200" s="70">
        <f t="shared" si="28"/>
        <v>158.68</v>
      </c>
      <c r="K200" s="70">
        <f t="shared" si="28"/>
        <v>1340</v>
      </c>
      <c r="L200" s="70">
        <f t="shared" si="28"/>
        <v>0.25</v>
      </c>
      <c r="M200" s="70">
        <f t="shared" si="28"/>
        <v>0.56200000000000006</v>
      </c>
      <c r="N200" s="70">
        <f t="shared" si="28"/>
        <v>86.85</v>
      </c>
      <c r="O200" s="70">
        <f t="shared" si="28"/>
        <v>8.09</v>
      </c>
      <c r="P200" s="70">
        <f t="shared" si="28"/>
        <v>379.38</v>
      </c>
      <c r="Q200" s="70">
        <f t="shared" si="28"/>
        <v>265.56000000000006</v>
      </c>
      <c r="R200" s="70">
        <f t="shared" si="28"/>
        <v>722.87</v>
      </c>
      <c r="S200" s="70">
        <f t="shared" si="28"/>
        <v>11.96</v>
      </c>
    </row>
    <row r="201" spans="1:19" s="56" customFormat="1" ht="12.75" x14ac:dyDescent="0.2">
      <c r="A201" s="121" t="s">
        <v>1</v>
      </c>
      <c r="B201" s="121"/>
      <c r="C201" s="121"/>
      <c r="D201" s="121"/>
      <c r="E201" s="75"/>
      <c r="F201" s="133" t="s">
        <v>2</v>
      </c>
      <c r="G201" s="133" t="s">
        <v>3</v>
      </c>
      <c r="H201" s="132" t="s">
        <v>4</v>
      </c>
      <c r="I201" s="132"/>
      <c r="J201" s="132"/>
      <c r="K201" s="132"/>
      <c r="L201" s="132" t="s">
        <v>5</v>
      </c>
      <c r="M201" s="132"/>
      <c r="N201" s="132"/>
      <c r="O201" s="132"/>
      <c r="P201" s="132"/>
      <c r="Q201" s="132"/>
      <c r="R201" s="132"/>
      <c r="S201" s="132"/>
    </row>
    <row r="202" spans="1:19" s="56" customFormat="1" ht="25.5" x14ac:dyDescent="0.2">
      <c r="A202" s="121"/>
      <c r="B202" s="121"/>
      <c r="C202" s="121"/>
      <c r="D202" s="121"/>
      <c r="E202" s="76"/>
      <c r="F202" s="133"/>
      <c r="G202" s="133"/>
      <c r="H202" s="77" t="s">
        <v>6</v>
      </c>
      <c r="I202" s="77" t="s">
        <v>7</v>
      </c>
      <c r="J202" s="77" t="s">
        <v>8</v>
      </c>
      <c r="K202" s="78" t="s">
        <v>9</v>
      </c>
      <c r="L202" s="79" t="s">
        <v>10</v>
      </c>
      <c r="M202" s="79" t="s">
        <v>11</v>
      </c>
      <c r="N202" s="79" t="s">
        <v>12</v>
      </c>
      <c r="O202" s="79" t="s">
        <v>13</v>
      </c>
      <c r="P202" s="79" t="s">
        <v>14</v>
      </c>
      <c r="Q202" s="79" t="s">
        <v>15</v>
      </c>
      <c r="R202" s="79" t="s">
        <v>16</v>
      </c>
      <c r="S202" s="79" t="s">
        <v>17</v>
      </c>
    </row>
    <row r="203" spans="1:19" s="56" customFormat="1" ht="12.75" x14ac:dyDescent="0.2">
      <c r="A203" s="118" t="s">
        <v>116</v>
      </c>
      <c r="B203" s="118"/>
      <c r="C203" s="118"/>
      <c r="D203" s="118"/>
      <c r="E203" s="72"/>
      <c r="F203" s="73"/>
      <c r="G203" s="73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</row>
    <row r="204" spans="1:19" s="56" customFormat="1" ht="12.75" x14ac:dyDescent="0.2">
      <c r="A204" s="119" t="s">
        <v>19</v>
      </c>
      <c r="B204" s="119"/>
      <c r="C204" s="119"/>
      <c r="D204" s="119"/>
      <c r="E204" s="80"/>
      <c r="F204" s="81"/>
      <c r="G204" s="73" t="s">
        <v>20</v>
      </c>
      <c r="H204" s="74" t="s">
        <v>20</v>
      </c>
      <c r="I204" s="74"/>
      <c r="J204" s="74" t="s">
        <v>20</v>
      </c>
      <c r="K204" s="74" t="s">
        <v>20</v>
      </c>
      <c r="L204" s="82"/>
      <c r="M204" s="82"/>
      <c r="N204" s="82"/>
      <c r="O204" s="82"/>
      <c r="P204" s="82"/>
      <c r="Q204" s="82"/>
      <c r="R204" s="82"/>
      <c r="S204" s="82"/>
    </row>
    <row r="205" spans="1:19" s="56" customFormat="1" ht="12.75" x14ac:dyDescent="0.2">
      <c r="A205" s="116" t="s">
        <v>73</v>
      </c>
      <c r="B205" s="116"/>
      <c r="C205" s="116"/>
      <c r="D205" s="116"/>
      <c r="E205" s="87"/>
      <c r="F205" s="85" t="s">
        <v>24</v>
      </c>
      <c r="G205" s="85" t="s">
        <v>25</v>
      </c>
      <c r="H205" s="85">
        <v>7</v>
      </c>
      <c r="I205" s="85">
        <v>9.1999999999999993</v>
      </c>
      <c r="J205" s="85">
        <v>27</v>
      </c>
      <c r="K205" s="85">
        <v>224</v>
      </c>
      <c r="L205" s="85">
        <v>0.08</v>
      </c>
      <c r="M205" s="85">
        <v>0.26</v>
      </c>
      <c r="N205" s="85">
        <v>1.18</v>
      </c>
      <c r="O205" s="85">
        <v>0.59</v>
      </c>
      <c r="P205" s="85">
        <v>181.66</v>
      </c>
      <c r="Q205" s="85">
        <v>65.12</v>
      </c>
      <c r="R205" s="85">
        <v>140.30000000000001</v>
      </c>
      <c r="S205" s="85">
        <v>1.86</v>
      </c>
    </row>
    <row r="206" spans="1:19" s="56" customFormat="1" ht="12.75" x14ac:dyDescent="0.2">
      <c r="A206" s="116" t="s">
        <v>61</v>
      </c>
      <c r="B206" s="116"/>
      <c r="C206" s="116"/>
      <c r="D206" s="116"/>
      <c r="E206" s="87"/>
      <c r="F206" s="85" t="s">
        <v>62</v>
      </c>
      <c r="G206" s="85">
        <v>200</v>
      </c>
      <c r="H206" s="86">
        <v>2.5</v>
      </c>
      <c r="I206" s="86">
        <v>3.6</v>
      </c>
      <c r="J206" s="86">
        <v>28.7</v>
      </c>
      <c r="K206" s="86">
        <v>152</v>
      </c>
      <c r="L206" s="86">
        <v>0.02</v>
      </c>
      <c r="M206" s="86">
        <v>1</v>
      </c>
      <c r="N206" s="86">
        <v>0.1</v>
      </c>
      <c r="O206" s="86">
        <v>0</v>
      </c>
      <c r="P206" s="86">
        <v>61</v>
      </c>
      <c r="Q206" s="86">
        <v>45</v>
      </c>
      <c r="R206" s="86">
        <v>7</v>
      </c>
      <c r="S206" s="86">
        <v>1</v>
      </c>
    </row>
    <row r="207" spans="1:19" s="56" customFormat="1" ht="12.75" x14ac:dyDescent="0.2">
      <c r="A207" s="117" t="s">
        <v>28</v>
      </c>
      <c r="B207" s="117"/>
      <c r="C207" s="117"/>
      <c r="D207" s="117"/>
      <c r="E207" s="87"/>
      <c r="F207" s="85"/>
      <c r="G207" s="85">
        <v>40</v>
      </c>
      <c r="H207" s="86">
        <v>3.04</v>
      </c>
      <c r="I207" s="86">
        <v>0.34</v>
      </c>
      <c r="J207" s="86">
        <v>19.440000000000001</v>
      </c>
      <c r="K207" s="86">
        <v>96</v>
      </c>
      <c r="L207" s="86">
        <v>0</v>
      </c>
      <c r="M207" s="86">
        <v>0.04</v>
      </c>
      <c r="N207" s="86">
        <v>0</v>
      </c>
      <c r="O207" s="86">
        <v>0.44</v>
      </c>
      <c r="P207" s="86">
        <v>8</v>
      </c>
      <c r="Q207" s="86">
        <v>5.6</v>
      </c>
      <c r="R207" s="86">
        <v>26</v>
      </c>
      <c r="S207" s="86">
        <v>0.44</v>
      </c>
    </row>
    <row r="208" spans="1:19" s="56" customFormat="1" ht="12.75" x14ac:dyDescent="0.2">
      <c r="A208" s="129" t="s">
        <v>29</v>
      </c>
      <c r="B208" s="129"/>
      <c r="C208" s="129"/>
      <c r="D208" s="129"/>
      <c r="E208" s="68"/>
      <c r="F208" s="88"/>
      <c r="G208" s="88" t="s">
        <v>20</v>
      </c>
      <c r="H208" s="89">
        <f t="shared" ref="H208:S208" si="29">SUM(H205:H207)</f>
        <v>12.54</v>
      </c>
      <c r="I208" s="89">
        <f t="shared" si="29"/>
        <v>13.139999999999999</v>
      </c>
      <c r="J208" s="89">
        <f t="shared" si="29"/>
        <v>75.14</v>
      </c>
      <c r="K208" s="89">
        <f t="shared" si="29"/>
        <v>472</v>
      </c>
      <c r="L208" s="89">
        <f t="shared" si="29"/>
        <v>0.1</v>
      </c>
      <c r="M208" s="89">
        <f t="shared" si="29"/>
        <v>1.3</v>
      </c>
      <c r="N208" s="89">
        <f t="shared" si="29"/>
        <v>1.28</v>
      </c>
      <c r="O208" s="89">
        <f t="shared" si="29"/>
        <v>1.03</v>
      </c>
      <c r="P208" s="89">
        <f t="shared" si="29"/>
        <v>250.66</v>
      </c>
      <c r="Q208" s="89">
        <f t="shared" si="29"/>
        <v>115.72</v>
      </c>
      <c r="R208" s="89">
        <f t="shared" si="29"/>
        <v>173.3</v>
      </c>
      <c r="S208" s="89">
        <f t="shared" si="29"/>
        <v>3.3000000000000003</v>
      </c>
    </row>
    <row r="209" spans="1:19" s="56" customFormat="1" ht="12.75" x14ac:dyDescent="0.2">
      <c r="A209" s="130" t="s">
        <v>30</v>
      </c>
      <c r="B209" s="130"/>
      <c r="C209" s="130"/>
      <c r="D209" s="130"/>
      <c r="E209" s="72"/>
      <c r="F209" s="73"/>
      <c r="G209" s="73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</row>
    <row r="210" spans="1:19" s="56" customFormat="1" ht="12.75" x14ac:dyDescent="0.2">
      <c r="A210" s="116" t="s">
        <v>86</v>
      </c>
      <c r="B210" s="116"/>
      <c r="C210" s="116"/>
      <c r="D210" s="116"/>
      <c r="E210" s="87"/>
      <c r="F210" s="85" t="s">
        <v>130</v>
      </c>
      <c r="G210" s="85">
        <v>60</v>
      </c>
      <c r="H210" s="86">
        <v>0.76</v>
      </c>
      <c r="I210" s="86">
        <v>9.0399999999999991</v>
      </c>
      <c r="J210" s="86">
        <v>4.59</v>
      </c>
      <c r="K210" s="86">
        <v>103</v>
      </c>
      <c r="L210" s="86">
        <v>0.01</v>
      </c>
      <c r="M210" s="86">
        <v>0.01</v>
      </c>
      <c r="N210" s="86">
        <v>5.0999999999999996</v>
      </c>
      <c r="O210" s="86">
        <v>4.0199999999999996</v>
      </c>
      <c r="P210" s="86">
        <v>18.87</v>
      </c>
      <c r="Q210" s="86">
        <v>11.22</v>
      </c>
      <c r="R210" s="86">
        <v>21.93</v>
      </c>
      <c r="S210" s="86">
        <v>0.71</v>
      </c>
    </row>
    <row r="211" spans="1:19" s="56" customFormat="1" ht="12.75" x14ac:dyDescent="0.2">
      <c r="A211" s="116" t="s">
        <v>87</v>
      </c>
      <c r="B211" s="116"/>
      <c r="C211" s="116"/>
      <c r="D211" s="116"/>
      <c r="E211" s="87"/>
      <c r="F211" s="85" t="s">
        <v>88</v>
      </c>
      <c r="G211" s="85">
        <v>200</v>
      </c>
      <c r="H211" s="85">
        <v>2.2599999999999998</v>
      </c>
      <c r="I211" s="85">
        <v>4.3</v>
      </c>
      <c r="J211" s="85">
        <v>16.68</v>
      </c>
      <c r="K211" s="85">
        <v>117</v>
      </c>
      <c r="L211" s="85">
        <v>0.06</v>
      </c>
      <c r="M211" s="85">
        <v>0.08</v>
      </c>
      <c r="N211" s="85">
        <v>13.2</v>
      </c>
      <c r="O211" s="85">
        <v>0.23</v>
      </c>
      <c r="P211" s="85">
        <v>18.63</v>
      </c>
      <c r="Q211" s="85">
        <v>19.61</v>
      </c>
      <c r="R211" s="85">
        <v>52.91</v>
      </c>
      <c r="S211" s="85">
        <v>0.85</v>
      </c>
    </row>
    <row r="212" spans="1:19" s="56" customFormat="1" ht="12.75" x14ac:dyDescent="0.2">
      <c r="A212" s="116" t="s">
        <v>78</v>
      </c>
      <c r="B212" s="116"/>
      <c r="C212" s="116"/>
      <c r="D212" s="116"/>
      <c r="E212" s="87"/>
      <c r="F212" s="85" t="s">
        <v>79</v>
      </c>
      <c r="G212" s="85">
        <v>150</v>
      </c>
      <c r="H212" s="85">
        <v>20.27</v>
      </c>
      <c r="I212" s="85">
        <v>6.74</v>
      </c>
      <c r="J212" s="85">
        <v>28.08</v>
      </c>
      <c r="K212" s="85">
        <v>256</v>
      </c>
      <c r="L212" s="85">
        <v>0.16</v>
      </c>
      <c r="M212" s="85">
        <v>0.09</v>
      </c>
      <c r="N212" s="85">
        <v>4.8</v>
      </c>
      <c r="O212" s="85">
        <v>1.35</v>
      </c>
      <c r="P212" s="85">
        <v>25.92</v>
      </c>
      <c r="Q212" s="85">
        <v>45.3</v>
      </c>
      <c r="R212" s="85">
        <v>194.06</v>
      </c>
      <c r="S212" s="85">
        <v>1.76</v>
      </c>
    </row>
    <row r="213" spans="1:19" s="56" customFormat="1" ht="12.75" x14ac:dyDescent="0.2">
      <c r="A213" s="116" t="s">
        <v>80</v>
      </c>
      <c r="B213" s="116"/>
      <c r="C213" s="116"/>
      <c r="D213" s="116"/>
      <c r="E213" s="87"/>
      <c r="F213" s="85" t="s">
        <v>81</v>
      </c>
      <c r="G213" s="85">
        <v>200</v>
      </c>
      <c r="H213" s="85">
        <v>0.16</v>
      </c>
      <c r="I213" s="85">
        <v>0.16</v>
      </c>
      <c r="J213" s="85">
        <v>27.87</v>
      </c>
      <c r="K213" s="85">
        <v>109</v>
      </c>
      <c r="L213" s="85">
        <v>0.01</v>
      </c>
      <c r="M213" s="85">
        <v>0.01</v>
      </c>
      <c r="N213" s="85">
        <v>6.6</v>
      </c>
      <c r="O213" s="85">
        <v>0.08</v>
      </c>
      <c r="P213" s="85">
        <v>6.88</v>
      </c>
      <c r="Q213" s="85">
        <v>3.6</v>
      </c>
      <c r="R213" s="85">
        <v>4.4000000000000004</v>
      </c>
      <c r="S213" s="85">
        <v>0.95</v>
      </c>
    </row>
    <row r="214" spans="1:19" s="56" customFormat="1" ht="12.75" x14ac:dyDescent="0.2">
      <c r="A214" s="117" t="s">
        <v>39</v>
      </c>
      <c r="B214" s="117"/>
      <c r="C214" s="117"/>
      <c r="D214" s="117"/>
      <c r="E214" s="87"/>
      <c r="F214" s="85"/>
      <c r="G214" s="85">
        <v>60</v>
      </c>
      <c r="H214" s="86">
        <v>2.82</v>
      </c>
      <c r="I214" s="86">
        <v>0.6</v>
      </c>
      <c r="J214" s="86">
        <v>0.6</v>
      </c>
      <c r="K214" s="86">
        <v>126</v>
      </c>
      <c r="L214" s="86">
        <v>0</v>
      </c>
      <c r="M214" s="86">
        <v>0.04</v>
      </c>
      <c r="N214" s="86">
        <v>0</v>
      </c>
      <c r="O214" s="86">
        <v>0.78</v>
      </c>
      <c r="P214" s="86">
        <v>14.4</v>
      </c>
      <c r="Q214" s="86">
        <v>11.4</v>
      </c>
      <c r="R214" s="86">
        <v>52.2</v>
      </c>
      <c r="S214" s="86">
        <v>2.2400000000000002</v>
      </c>
    </row>
    <row r="215" spans="1:19" s="56" customFormat="1" ht="12.75" x14ac:dyDescent="0.2">
      <c r="A215" s="117" t="s">
        <v>82</v>
      </c>
      <c r="B215" s="117"/>
      <c r="C215" s="117"/>
      <c r="D215" s="117"/>
      <c r="E215" s="87"/>
      <c r="F215" s="85"/>
      <c r="G215" s="85">
        <v>30</v>
      </c>
      <c r="H215" s="85">
        <v>2.25</v>
      </c>
      <c r="I215" s="85">
        <v>2.94</v>
      </c>
      <c r="J215" s="85">
        <v>22.32</v>
      </c>
      <c r="K215" s="85">
        <v>125</v>
      </c>
      <c r="L215" s="85">
        <v>0.01</v>
      </c>
      <c r="M215" s="85">
        <v>0</v>
      </c>
      <c r="N215" s="85">
        <v>0</v>
      </c>
      <c r="O215" s="85">
        <v>0</v>
      </c>
      <c r="P215" s="85">
        <v>11.27</v>
      </c>
      <c r="Q215" s="85">
        <v>0</v>
      </c>
      <c r="R215" s="85">
        <v>46.99</v>
      </c>
      <c r="S215" s="85">
        <v>1.18</v>
      </c>
    </row>
    <row r="216" spans="1:19" s="56" customFormat="1" ht="12.75" x14ac:dyDescent="0.2">
      <c r="A216" s="131" t="s">
        <v>29</v>
      </c>
      <c r="B216" s="131"/>
      <c r="C216" s="131"/>
      <c r="D216" s="131"/>
      <c r="E216" s="68"/>
      <c r="F216" s="88"/>
      <c r="G216" s="88"/>
      <c r="H216" s="89">
        <f t="shared" ref="H216:S216" si="30">H210+H211+H212+H213+H214+H215</f>
        <v>28.52</v>
      </c>
      <c r="I216" s="89">
        <f t="shared" si="30"/>
        <v>23.78</v>
      </c>
      <c r="J216" s="89">
        <f t="shared" si="30"/>
        <v>100.13999999999999</v>
      </c>
      <c r="K216" s="89">
        <f t="shared" si="30"/>
        <v>836</v>
      </c>
      <c r="L216" s="89">
        <f t="shared" si="30"/>
        <v>0.25</v>
      </c>
      <c r="M216" s="89">
        <f t="shared" si="30"/>
        <v>0.23</v>
      </c>
      <c r="N216" s="89">
        <f t="shared" si="30"/>
        <v>29.699999999999996</v>
      </c>
      <c r="O216" s="89">
        <f t="shared" si="30"/>
        <v>6.46</v>
      </c>
      <c r="P216" s="89">
        <f t="shared" si="30"/>
        <v>95.97</v>
      </c>
      <c r="Q216" s="89">
        <f t="shared" si="30"/>
        <v>91.13</v>
      </c>
      <c r="R216" s="89">
        <f t="shared" si="30"/>
        <v>372.48999999999995</v>
      </c>
      <c r="S216" s="89">
        <f t="shared" si="30"/>
        <v>7.69</v>
      </c>
    </row>
    <row r="217" spans="1:19" s="56" customFormat="1" ht="12.75" x14ac:dyDescent="0.2">
      <c r="A217" s="120" t="s">
        <v>41</v>
      </c>
      <c r="B217" s="120"/>
      <c r="C217" s="120"/>
      <c r="D217" s="120"/>
      <c r="E217" s="91"/>
      <c r="F217" s="69"/>
      <c r="G217" s="69"/>
      <c r="H217" s="70">
        <f>H208+H216</f>
        <v>41.06</v>
      </c>
      <c r="I217" s="70">
        <f t="shared" ref="I217:S217" si="31">I208+I216</f>
        <v>36.92</v>
      </c>
      <c r="J217" s="70">
        <f t="shared" si="31"/>
        <v>175.27999999999997</v>
      </c>
      <c r="K217" s="70">
        <f t="shared" si="31"/>
        <v>1308</v>
      </c>
      <c r="L217" s="70">
        <f t="shared" si="31"/>
        <v>0.35</v>
      </c>
      <c r="M217" s="70">
        <f t="shared" si="31"/>
        <v>1.53</v>
      </c>
      <c r="N217" s="70">
        <f t="shared" si="31"/>
        <v>30.979999999999997</v>
      </c>
      <c r="O217" s="70">
        <f t="shared" si="31"/>
        <v>7.49</v>
      </c>
      <c r="P217" s="70">
        <f t="shared" si="31"/>
        <v>346.63</v>
      </c>
      <c r="Q217" s="70">
        <f t="shared" si="31"/>
        <v>206.85</v>
      </c>
      <c r="R217" s="70">
        <f t="shared" si="31"/>
        <v>545.79</v>
      </c>
      <c r="S217" s="70">
        <f t="shared" si="31"/>
        <v>10.99</v>
      </c>
    </row>
    <row r="218" spans="1:19" s="56" customFormat="1" ht="12.75" x14ac:dyDescent="0.2">
      <c r="A218" s="121" t="s">
        <v>1</v>
      </c>
      <c r="B218" s="121"/>
      <c r="C218" s="121"/>
      <c r="D218" s="121"/>
      <c r="E218" s="75"/>
      <c r="F218" s="133" t="s">
        <v>2</v>
      </c>
      <c r="G218" s="133" t="s">
        <v>3</v>
      </c>
      <c r="H218" s="132" t="s">
        <v>4</v>
      </c>
      <c r="I218" s="132"/>
      <c r="J218" s="132"/>
      <c r="K218" s="132"/>
      <c r="L218" s="132" t="s">
        <v>5</v>
      </c>
      <c r="M218" s="132"/>
      <c r="N218" s="132"/>
      <c r="O218" s="132"/>
      <c r="P218" s="132"/>
      <c r="Q218" s="132"/>
      <c r="R218" s="132"/>
      <c r="S218" s="132"/>
    </row>
    <row r="219" spans="1:19" s="56" customFormat="1" ht="25.5" x14ac:dyDescent="0.2">
      <c r="A219" s="121"/>
      <c r="B219" s="121"/>
      <c r="C219" s="121"/>
      <c r="D219" s="121"/>
      <c r="E219" s="76"/>
      <c r="F219" s="133"/>
      <c r="G219" s="133"/>
      <c r="H219" s="77" t="s">
        <v>6</v>
      </c>
      <c r="I219" s="77" t="s">
        <v>7</v>
      </c>
      <c r="J219" s="77" t="s">
        <v>8</v>
      </c>
      <c r="K219" s="78" t="s">
        <v>9</v>
      </c>
      <c r="L219" s="79" t="s">
        <v>10</v>
      </c>
      <c r="M219" s="79" t="s">
        <v>11</v>
      </c>
      <c r="N219" s="79" t="s">
        <v>12</v>
      </c>
      <c r="O219" s="79" t="s">
        <v>13</v>
      </c>
      <c r="P219" s="79" t="s">
        <v>14</v>
      </c>
      <c r="Q219" s="79" t="s">
        <v>15</v>
      </c>
      <c r="R219" s="79" t="s">
        <v>16</v>
      </c>
      <c r="S219" s="79" t="s">
        <v>17</v>
      </c>
    </row>
    <row r="220" spans="1:19" s="56" customFormat="1" ht="12.75" x14ac:dyDescent="0.2">
      <c r="A220" s="118" t="s">
        <v>118</v>
      </c>
      <c r="B220" s="118"/>
      <c r="C220" s="118"/>
      <c r="D220" s="118"/>
      <c r="E220" s="72"/>
      <c r="F220" s="73"/>
      <c r="G220" s="73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</row>
    <row r="221" spans="1:19" s="56" customFormat="1" ht="12.75" x14ac:dyDescent="0.2">
      <c r="A221" s="119" t="s">
        <v>19</v>
      </c>
      <c r="B221" s="119"/>
      <c r="C221" s="119"/>
      <c r="D221" s="119"/>
      <c r="E221" s="80"/>
      <c r="F221" s="81"/>
      <c r="G221" s="73" t="s">
        <v>20</v>
      </c>
      <c r="H221" s="74" t="s">
        <v>20</v>
      </c>
      <c r="I221" s="74"/>
      <c r="J221" s="74" t="s">
        <v>20</v>
      </c>
      <c r="K221" s="74" t="s">
        <v>20</v>
      </c>
      <c r="L221" s="82"/>
      <c r="M221" s="82"/>
      <c r="N221" s="82"/>
      <c r="O221" s="82"/>
      <c r="P221" s="82"/>
      <c r="Q221" s="82"/>
      <c r="R221" s="82"/>
      <c r="S221" s="82"/>
    </row>
    <row r="222" spans="1:19" s="56" customFormat="1" ht="12.75" x14ac:dyDescent="0.2">
      <c r="A222" s="116" t="s">
        <v>21</v>
      </c>
      <c r="B222" s="116"/>
      <c r="C222" s="116"/>
      <c r="D222" s="116"/>
      <c r="E222" s="83"/>
      <c r="F222" s="84" t="s">
        <v>22</v>
      </c>
      <c r="G222" s="85">
        <v>10</v>
      </c>
      <c r="H222" s="86">
        <v>0.05</v>
      </c>
      <c r="I222" s="86">
        <v>8.25</v>
      </c>
      <c r="J222" s="86">
        <v>0.08</v>
      </c>
      <c r="K222" s="86">
        <v>75</v>
      </c>
      <c r="L222" s="86">
        <v>0.1</v>
      </c>
      <c r="M222" s="86">
        <v>0</v>
      </c>
      <c r="N222" s="86">
        <v>0</v>
      </c>
      <c r="O222" s="86">
        <v>0</v>
      </c>
      <c r="P222" s="86">
        <v>1.2</v>
      </c>
      <c r="Q222" s="86">
        <v>0.04</v>
      </c>
      <c r="R222" s="86">
        <v>1.9</v>
      </c>
      <c r="S222" s="86">
        <v>0.02</v>
      </c>
    </row>
    <row r="223" spans="1:19" s="56" customFormat="1" ht="12.75" x14ac:dyDescent="0.2">
      <c r="A223" s="116" t="s">
        <v>119</v>
      </c>
      <c r="B223" s="116"/>
      <c r="C223" s="116"/>
      <c r="D223" s="116"/>
      <c r="E223" s="87"/>
      <c r="F223" s="85" t="s">
        <v>24</v>
      </c>
      <c r="G223" s="85" t="s">
        <v>25</v>
      </c>
      <c r="H223" s="85">
        <v>17.66</v>
      </c>
      <c r="I223" s="85">
        <v>20.190000000000001</v>
      </c>
      <c r="J223" s="85">
        <v>20.38</v>
      </c>
      <c r="K223" s="85">
        <v>244</v>
      </c>
      <c r="L223" s="85">
        <v>0.08</v>
      </c>
      <c r="M223" s="85">
        <v>0.1</v>
      </c>
      <c r="N223" s="85">
        <v>1.23</v>
      </c>
      <c r="O223" s="85">
        <v>0.43</v>
      </c>
      <c r="P223" s="85">
        <v>174.02</v>
      </c>
      <c r="Q223" s="85">
        <v>20.72</v>
      </c>
      <c r="R223" s="85">
        <v>69.12</v>
      </c>
      <c r="S223" s="85">
        <v>0.52</v>
      </c>
    </row>
    <row r="224" spans="1:19" s="56" customFormat="1" ht="12.75" x14ac:dyDescent="0.2">
      <c r="A224" s="116" t="s">
        <v>74</v>
      </c>
      <c r="B224" s="116"/>
      <c r="C224" s="116"/>
      <c r="D224" s="116"/>
      <c r="E224" s="87"/>
      <c r="F224" s="85" t="s">
        <v>75</v>
      </c>
      <c r="G224" s="85">
        <v>200</v>
      </c>
      <c r="H224" s="86">
        <v>1.6</v>
      </c>
      <c r="I224" s="86">
        <v>1.65</v>
      </c>
      <c r="J224" s="86">
        <v>17.36</v>
      </c>
      <c r="K224" s="86">
        <v>86</v>
      </c>
      <c r="L224" s="86">
        <v>0.02</v>
      </c>
      <c r="M224" s="86">
        <v>0.02</v>
      </c>
      <c r="N224" s="86">
        <v>0.75</v>
      </c>
      <c r="O224" s="86">
        <v>0</v>
      </c>
      <c r="P224" s="86">
        <v>65.25</v>
      </c>
      <c r="Q224" s="86">
        <v>11.4</v>
      </c>
      <c r="R224" s="86">
        <v>53.24</v>
      </c>
      <c r="S224" s="86">
        <v>0.9</v>
      </c>
    </row>
    <row r="225" spans="1:19" s="56" customFormat="1" ht="12.75" x14ac:dyDescent="0.2">
      <c r="A225" s="117" t="s">
        <v>28</v>
      </c>
      <c r="B225" s="117"/>
      <c r="C225" s="117"/>
      <c r="D225" s="117"/>
      <c r="E225" s="87"/>
      <c r="F225" s="85"/>
      <c r="G225" s="85">
        <v>40</v>
      </c>
      <c r="H225" s="86">
        <v>3.04</v>
      </c>
      <c r="I225" s="86">
        <v>0.34</v>
      </c>
      <c r="J225" s="86">
        <v>19.440000000000001</v>
      </c>
      <c r="K225" s="86">
        <v>96</v>
      </c>
      <c r="L225" s="86">
        <v>0</v>
      </c>
      <c r="M225" s="86">
        <v>0.04</v>
      </c>
      <c r="N225" s="86">
        <v>0</v>
      </c>
      <c r="O225" s="86">
        <v>0.44</v>
      </c>
      <c r="P225" s="86">
        <v>8</v>
      </c>
      <c r="Q225" s="86">
        <v>5.6</v>
      </c>
      <c r="R225" s="86">
        <v>26</v>
      </c>
      <c r="S225" s="86">
        <v>0.44</v>
      </c>
    </row>
    <row r="226" spans="1:19" s="56" customFormat="1" ht="12.75" x14ac:dyDescent="0.2">
      <c r="A226" s="129" t="s">
        <v>29</v>
      </c>
      <c r="B226" s="129"/>
      <c r="C226" s="129"/>
      <c r="D226" s="129"/>
      <c r="E226" s="68"/>
      <c r="F226" s="88"/>
      <c r="G226" s="88" t="s">
        <v>20</v>
      </c>
      <c r="H226" s="89">
        <f>H222+H223+H224+H225</f>
        <v>22.35</v>
      </c>
      <c r="I226" s="89">
        <f t="shared" ref="I226:S226" si="32">SUM(I222:I225)</f>
        <v>30.43</v>
      </c>
      <c r="J226" s="89">
        <f t="shared" si="32"/>
        <v>57.259999999999991</v>
      </c>
      <c r="K226" s="89">
        <f t="shared" si="32"/>
        <v>501</v>
      </c>
      <c r="L226" s="89">
        <f t="shared" si="32"/>
        <v>0.19999999999999998</v>
      </c>
      <c r="M226" s="89">
        <f t="shared" si="32"/>
        <v>0.16</v>
      </c>
      <c r="N226" s="89">
        <f t="shared" si="32"/>
        <v>1.98</v>
      </c>
      <c r="O226" s="89">
        <f t="shared" si="32"/>
        <v>0.87</v>
      </c>
      <c r="P226" s="89">
        <f t="shared" si="32"/>
        <v>248.47</v>
      </c>
      <c r="Q226" s="89">
        <f t="shared" si="32"/>
        <v>37.76</v>
      </c>
      <c r="R226" s="89">
        <f t="shared" si="32"/>
        <v>150.26000000000002</v>
      </c>
      <c r="S226" s="89">
        <f t="shared" si="32"/>
        <v>1.88</v>
      </c>
    </row>
    <row r="227" spans="1:19" s="56" customFormat="1" ht="12.75" x14ac:dyDescent="0.2">
      <c r="A227" s="130" t="s">
        <v>30</v>
      </c>
      <c r="B227" s="130"/>
      <c r="C227" s="130"/>
      <c r="D227" s="130"/>
      <c r="E227" s="72"/>
      <c r="F227" s="73"/>
      <c r="G227" s="73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</row>
    <row r="228" spans="1:19" s="56" customFormat="1" ht="12.75" x14ac:dyDescent="0.2">
      <c r="A228" s="116" t="s">
        <v>120</v>
      </c>
      <c r="B228" s="116"/>
      <c r="C228" s="116"/>
      <c r="D228" s="116"/>
      <c r="E228" s="87"/>
      <c r="F228" s="85"/>
      <c r="G228" s="85">
        <v>60</v>
      </c>
      <c r="H228" s="85">
        <v>0.48</v>
      </c>
      <c r="I228" s="85">
        <v>0.06</v>
      </c>
      <c r="J228" s="85">
        <v>0.96</v>
      </c>
      <c r="K228" s="85">
        <v>8</v>
      </c>
      <c r="L228" s="85">
        <v>0.02</v>
      </c>
      <c r="M228" s="85">
        <v>0.02</v>
      </c>
      <c r="N228" s="85">
        <v>3</v>
      </c>
      <c r="O228" s="85">
        <v>0.06</v>
      </c>
      <c r="P228" s="85">
        <v>13.8</v>
      </c>
      <c r="Q228" s="85">
        <v>8.4</v>
      </c>
      <c r="R228" s="85">
        <v>14.4</v>
      </c>
      <c r="S228" s="85">
        <v>0.36</v>
      </c>
    </row>
    <row r="229" spans="1:19" s="56" customFormat="1" ht="12.75" x14ac:dyDescent="0.2">
      <c r="A229" s="116" t="s">
        <v>112</v>
      </c>
      <c r="B229" s="116"/>
      <c r="C229" s="116"/>
      <c r="D229" s="116"/>
      <c r="E229" s="87"/>
      <c r="F229" s="85" t="s">
        <v>113</v>
      </c>
      <c r="G229" s="85" t="s">
        <v>114</v>
      </c>
      <c r="H229" s="85">
        <v>4.57</v>
      </c>
      <c r="I229" s="85">
        <v>2.8</v>
      </c>
      <c r="J229" s="85">
        <v>15.3</v>
      </c>
      <c r="K229" s="85">
        <v>107</v>
      </c>
      <c r="L229" s="85">
        <v>0.04</v>
      </c>
      <c r="M229" s="85">
        <v>0.1</v>
      </c>
      <c r="N229" s="85">
        <v>18.39</v>
      </c>
      <c r="O229" s="85">
        <v>0.28999999999999998</v>
      </c>
      <c r="P229" s="85">
        <v>21.41</v>
      </c>
      <c r="Q229" s="85">
        <v>27.91</v>
      </c>
      <c r="R229" s="85">
        <v>85.17</v>
      </c>
      <c r="S229" s="85">
        <v>1.01</v>
      </c>
    </row>
    <row r="230" spans="1:19" s="56" customFormat="1" ht="12.75" x14ac:dyDescent="0.2">
      <c r="A230" s="116" t="s">
        <v>121</v>
      </c>
      <c r="B230" s="116"/>
      <c r="C230" s="116"/>
      <c r="D230" s="116"/>
      <c r="E230" s="87"/>
      <c r="F230" s="85" t="s">
        <v>122</v>
      </c>
      <c r="G230" s="85" t="s">
        <v>132</v>
      </c>
      <c r="H230" s="85">
        <v>18.29</v>
      </c>
      <c r="I230" s="85">
        <v>7.54</v>
      </c>
      <c r="J230" s="85">
        <v>3.51</v>
      </c>
      <c r="K230" s="85">
        <v>157</v>
      </c>
      <c r="L230" s="85">
        <v>0.05</v>
      </c>
      <c r="M230" s="85">
        <v>0.23</v>
      </c>
      <c r="N230" s="85">
        <v>0.84</v>
      </c>
      <c r="O230" s="85">
        <v>2.08</v>
      </c>
      <c r="P230" s="85">
        <v>36.61</v>
      </c>
      <c r="Q230" s="85">
        <v>25.49</v>
      </c>
      <c r="R230" s="85">
        <v>202.77</v>
      </c>
      <c r="S230" s="85">
        <v>2.09</v>
      </c>
    </row>
    <row r="231" spans="1:19" s="56" customFormat="1" ht="12.75" x14ac:dyDescent="0.2">
      <c r="A231" s="116" t="s">
        <v>106</v>
      </c>
      <c r="B231" s="116"/>
      <c r="C231" s="116"/>
      <c r="D231" s="116"/>
      <c r="E231" s="87"/>
      <c r="F231" s="85" t="s">
        <v>107</v>
      </c>
      <c r="G231" s="85">
        <v>150</v>
      </c>
      <c r="H231" s="85">
        <v>3.81</v>
      </c>
      <c r="I231" s="85">
        <v>6.11</v>
      </c>
      <c r="J231" s="85">
        <v>38.61</v>
      </c>
      <c r="K231" s="85">
        <v>228</v>
      </c>
      <c r="L231" s="85">
        <v>7.0000000000000007E-2</v>
      </c>
      <c r="M231" s="85">
        <v>0.04</v>
      </c>
      <c r="N231" s="85">
        <v>0</v>
      </c>
      <c r="O231" s="85">
        <v>0.44</v>
      </c>
      <c r="P231" s="85">
        <v>5.13</v>
      </c>
      <c r="Q231" s="85">
        <v>27.03</v>
      </c>
      <c r="R231" s="85">
        <v>82.28</v>
      </c>
      <c r="S231" s="85">
        <v>0.55000000000000004</v>
      </c>
    </row>
    <row r="232" spans="1:19" s="56" customFormat="1" ht="12.75" x14ac:dyDescent="0.2">
      <c r="A232" s="116" t="s">
        <v>26</v>
      </c>
      <c r="B232" s="116"/>
      <c r="C232" s="116"/>
      <c r="D232" s="116"/>
      <c r="E232" s="87"/>
      <c r="F232" s="85" t="s">
        <v>27</v>
      </c>
      <c r="G232" s="85">
        <v>200</v>
      </c>
      <c r="H232" s="86">
        <v>0.26</v>
      </c>
      <c r="I232" s="86">
        <v>0.06</v>
      </c>
      <c r="J232" s="86">
        <v>15.22</v>
      </c>
      <c r="K232" s="86">
        <v>59</v>
      </c>
      <c r="L232" s="86">
        <v>0</v>
      </c>
      <c r="M232" s="86">
        <v>0</v>
      </c>
      <c r="N232" s="86">
        <v>2.9</v>
      </c>
      <c r="O232" s="86">
        <v>0</v>
      </c>
      <c r="P232" s="86">
        <v>8.0500000000000007</v>
      </c>
      <c r="Q232" s="86">
        <v>5.24</v>
      </c>
      <c r="R232" s="86">
        <v>9.7799999999999994</v>
      </c>
      <c r="S232" s="86">
        <v>0.91</v>
      </c>
    </row>
    <row r="233" spans="1:19" s="56" customFormat="1" ht="12.75" x14ac:dyDescent="0.2">
      <c r="A233" s="117" t="s">
        <v>39</v>
      </c>
      <c r="B233" s="117"/>
      <c r="C233" s="117"/>
      <c r="D233" s="117"/>
      <c r="E233" s="87"/>
      <c r="F233" s="85"/>
      <c r="G233" s="85">
        <v>60</v>
      </c>
      <c r="H233" s="85">
        <v>2.82</v>
      </c>
      <c r="I233" s="85">
        <v>0.6</v>
      </c>
      <c r="J233" s="85">
        <v>0.6</v>
      </c>
      <c r="K233" s="85">
        <v>126</v>
      </c>
      <c r="L233" s="85">
        <v>0</v>
      </c>
      <c r="M233" s="85">
        <v>0.04</v>
      </c>
      <c r="N233" s="85">
        <v>0</v>
      </c>
      <c r="O233" s="85">
        <v>0.78</v>
      </c>
      <c r="P233" s="85">
        <v>14.4</v>
      </c>
      <c r="Q233" s="85">
        <v>11.4</v>
      </c>
      <c r="R233" s="85">
        <v>52.2</v>
      </c>
      <c r="S233" s="85">
        <v>2.2400000000000002</v>
      </c>
    </row>
    <row r="234" spans="1:19" s="56" customFormat="1" ht="12.75" x14ac:dyDescent="0.2">
      <c r="A234" s="131" t="s">
        <v>29</v>
      </c>
      <c r="B234" s="131"/>
      <c r="C234" s="131"/>
      <c r="D234" s="131"/>
      <c r="E234" s="68"/>
      <c r="F234" s="88"/>
      <c r="G234" s="88"/>
      <c r="H234" s="89">
        <f t="shared" ref="H234:S234" si="33">H228+H229+H230+H231+H232+H233</f>
        <v>30.23</v>
      </c>
      <c r="I234" s="89">
        <f t="shared" si="33"/>
        <v>17.170000000000002</v>
      </c>
      <c r="J234" s="89">
        <f t="shared" si="33"/>
        <v>74.2</v>
      </c>
      <c r="K234" s="89">
        <f t="shared" si="33"/>
        <v>685</v>
      </c>
      <c r="L234" s="89">
        <f t="shared" si="33"/>
        <v>0.18</v>
      </c>
      <c r="M234" s="89">
        <f t="shared" si="33"/>
        <v>0.43</v>
      </c>
      <c r="N234" s="89">
        <f t="shared" si="33"/>
        <v>25.13</v>
      </c>
      <c r="O234" s="89">
        <f t="shared" si="33"/>
        <v>3.6500000000000004</v>
      </c>
      <c r="P234" s="89">
        <f t="shared" si="33"/>
        <v>99.399999999999991</v>
      </c>
      <c r="Q234" s="89">
        <f t="shared" si="33"/>
        <v>105.47</v>
      </c>
      <c r="R234" s="89">
        <f t="shared" si="33"/>
        <v>446.59999999999997</v>
      </c>
      <c r="S234" s="89">
        <f t="shared" si="33"/>
        <v>7.16</v>
      </c>
    </row>
    <row r="235" spans="1:19" s="56" customFormat="1" ht="12.75" x14ac:dyDescent="0.2">
      <c r="A235" s="120" t="s">
        <v>41</v>
      </c>
      <c r="B235" s="120"/>
      <c r="C235" s="120"/>
      <c r="D235" s="120"/>
      <c r="E235" s="91"/>
      <c r="F235" s="69"/>
      <c r="G235" s="69"/>
      <c r="H235" s="70">
        <f>SUM(H228:H233)</f>
        <v>30.23</v>
      </c>
      <c r="I235" s="70">
        <f t="shared" ref="I235:S235" si="34">SUM(I228:I233)</f>
        <v>17.170000000000002</v>
      </c>
      <c r="J235" s="70">
        <f t="shared" si="34"/>
        <v>74.2</v>
      </c>
      <c r="K235" s="70">
        <f t="shared" si="34"/>
        <v>685</v>
      </c>
      <c r="L235" s="70">
        <f t="shared" si="34"/>
        <v>0.18</v>
      </c>
      <c r="M235" s="70">
        <f t="shared" si="34"/>
        <v>0.43</v>
      </c>
      <c r="N235" s="70">
        <f t="shared" si="34"/>
        <v>25.13</v>
      </c>
      <c r="O235" s="70">
        <f t="shared" si="34"/>
        <v>3.6500000000000004</v>
      </c>
      <c r="P235" s="70">
        <f t="shared" si="34"/>
        <v>99.399999999999991</v>
      </c>
      <c r="Q235" s="70">
        <f t="shared" si="34"/>
        <v>105.47</v>
      </c>
      <c r="R235" s="70">
        <f t="shared" si="34"/>
        <v>446.59999999999997</v>
      </c>
      <c r="S235" s="70">
        <f t="shared" si="34"/>
        <v>7.16</v>
      </c>
    </row>
    <row r="236" spans="1:19" s="56" customFormat="1" ht="16.5" customHeight="1" x14ac:dyDescent="0.25">
      <c r="A236" s="63"/>
      <c r="B236" s="136" t="s">
        <v>123</v>
      </c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S236" s="64"/>
    </row>
    <row r="237" spans="1:19" ht="15.95" customHeight="1" x14ac:dyDescent="0.25">
      <c r="B237" s="136" t="s">
        <v>124</v>
      </c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5"/>
    </row>
    <row r="238" spans="1:19" ht="15.95" customHeight="1" x14ac:dyDescent="0.25">
      <c r="B238" s="136" t="s">
        <v>125</v>
      </c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5"/>
    </row>
    <row r="239" spans="1:19" ht="15.95" customHeight="1" x14ac:dyDescent="0.25">
      <c r="B239" s="58"/>
      <c r="C239" s="58"/>
      <c r="D239" s="58"/>
      <c r="E239" s="59"/>
      <c r="G239" s="61"/>
      <c r="H239" s="4"/>
      <c r="I239" s="59"/>
      <c r="J239" s="59"/>
      <c r="K239" s="59"/>
      <c r="L239" s="59"/>
    </row>
    <row r="240" spans="1:19" ht="15.95" customHeight="1" x14ac:dyDescent="0.25">
      <c r="B240" s="58" t="s">
        <v>134</v>
      </c>
      <c r="C240" s="58"/>
      <c r="D240" s="58"/>
      <c r="E240" s="59"/>
      <c r="G240" s="61"/>
      <c r="H240" s="58" t="s">
        <v>135</v>
      </c>
      <c r="I240" s="58"/>
      <c r="J240" s="59"/>
      <c r="K240" s="59"/>
      <c r="L240" s="59"/>
    </row>
    <row r="241" spans="2:12" ht="15.95" customHeight="1" x14ac:dyDescent="0.25">
      <c r="B241" s="58" t="s">
        <v>136</v>
      </c>
      <c r="C241" s="58"/>
      <c r="D241" s="58"/>
      <c r="E241" s="59"/>
      <c r="G241" s="61"/>
      <c r="H241" s="58" t="s">
        <v>137</v>
      </c>
      <c r="I241" s="58"/>
      <c r="J241" s="59"/>
      <c r="K241" s="59"/>
      <c r="L241" s="59"/>
    </row>
    <row r="242" spans="2:12" ht="15.95" customHeight="1" x14ac:dyDescent="0.25">
      <c r="B242" s="58"/>
      <c r="C242" s="58"/>
      <c r="D242" s="58"/>
      <c r="E242" s="59"/>
      <c r="G242" s="61"/>
      <c r="H242" s="4"/>
      <c r="I242" s="59"/>
      <c r="J242" s="59"/>
      <c r="K242" s="59"/>
      <c r="L242" s="59"/>
    </row>
    <row r="243" spans="2:12" ht="15.95" customHeight="1" x14ac:dyDescent="0.25"/>
    <row r="244" spans="2:12" ht="15.95" customHeight="1" x14ac:dyDescent="0.25"/>
  </sheetData>
  <sheetProtection selectLockedCells="1" selectUnlockedCells="1"/>
  <mergeCells count="275">
    <mergeCell ref="B238:Q238"/>
    <mergeCell ref="A235:D235"/>
    <mergeCell ref="B236:L236"/>
    <mergeCell ref="B237:Q237"/>
    <mergeCell ref="A232:D232"/>
    <mergeCell ref="A228:D228"/>
    <mergeCell ref="A225:D225"/>
    <mergeCell ref="A226:D226"/>
    <mergeCell ref="A227:D227"/>
    <mergeCell ref="A229:D229"/>
    <mergeCell ref="A230:D230"/>
    <mergeCell ref="A231:D231"/>
    <mergeCell ref="A212:D212"/>
    <mergeCell ref="A213:D213"/>
    <mergeCell ref="A214:D214"/>
    <mergeCell ref="A215:D215"/>
    <mergeCell ref="A224:D224"/>
    <mergeCell ref="A222:D222"/>
    <mergeCell ref="A223:D223"/>
    <mergeCell ref="A216:D216"/>
    <mergeCell ref="A221:D221"/>
    <mergeCell ref="L201:S201"/>
    <mergeCell ref="A203:D203"/>
    <mergeCell ref="A201:D202"/>
    <mergeCell ref="F201:F202"/>
    <mergeCell ref="G201:G202"/>
    <mergeCell ref="H201:K201"/>
    <mergeCell ref="A210:D210"/>
    <mergeCell ref="A211:D211"/>
    <mergeCell ref="A206:D206"/>
    <mergeCell ref="A209:D209"/>
    <mergeCell ref="L218:S218"/>
    <mergeCell ref="A217:D217"/>
    <mergeCell ref="A218:D219"/>
    <mergeCell ref="H218:K218"/>
    <mergeCell ref="F218:F219"/>
    <mergeCell ref="G218:G219"/>
    <mergeCell ref="A233:D233"/>
    <mergeCell ref="A234:D234"/>
    <mergeCell ref="A220:D220"/>
    <mergeCell ref="A192:D192"/>
    <mergeCell ref="A193:D193"/>
    <mergeCell ref="A205:D205"/>
    <mergeCell ref="A208:D208"/>
    <mergeCell ref="G183:G184"/>
    <mergeCell ref="H183:K183"/>
    <mergeCell ref="F183:F184"/>
    <mergeCell ref="A185:D185"/>
    <mergeCell ref="A195:D195"/>
    <mergeCell ref="A196:D196"/>
    <mergeCell ref="A197:D197"/>
    <mergeCell ref="A190:D190"/>
    <mergeCell ref="A191:D191"/>
    <mergeCell ref="A188:D188"/>
    <mergeCell ref="A189:D189"/>
    <mergeCell ref="A187:D187"/>
    <mergeCell ref="A186:D186"/>
    <mergeCell ref="A199:D199"/>
    <mergeCell ref="A207:D207"/>
    <mergeCell ref="A200:D200"/>
    <mergeCell ref="A204:D204"/>
    <mergeCell ref="A198:D198"/>
    <mergeCell ref="A194:D194"/>
    <mergeCell ref="A183:D184"/>
    <mergeCell ref="A181:D181"/>
    <mergeCell ref="A180:D180"/>
    <mergeCell ref="L183:S183"/>
    <mergeCell ref="F163:F164"/>
    <mergeCell ref="A172:D172"/>
    <mergeCell ref="A166:D166"/>
    <mergeCell ref="A167:D167"/>
    <mergeCell ref="A165:D165"/>
    <mergeCell ref="A178:D178"/>
    <mergeCell ref="A168:D168"/>
    <mergeCell ref="A169:D169"/>
    <mergeCell ref="A171:D171"/>
    <mergeCell ref="G163:G164"/>
    <mergeCell ref="A177:D177"/>
    <mergeCell ref="A174:D174"/>
    <mergeCell ref="A175:D175"/>
    <mergeCell ref="A182:S182"/>
    <mergeCell ref="A170:D170"/>
    <mergeCell ref="A173:D173"/>
    <mergeCell ref="A176:D176"/>
    <mergeCell ref="H163:K163"/>
    <mergeCell ref="L163:S163"/>
    <mergeCell ref="A179:D179"/>
    <mergeCell ref="A162:D162"/>
    <mergeCell ref="A163:D164"/>
    <mergeCell ref="A153:D153"/>
    <mergeCell ref="A154:D154"/>
    <mergeCell ref="A157:D157"/>
    <mergeCell ref="A158:D158"/>
    <mergeCell ref="A155:D155"/>
    <mergeCell ref="A148:D148"/>
    <mergeCell ref="A149:D149"/>
    <mergeCell ref="A156:D156"/>
    <mergeCell ref="A160:D160"/>
    <mergeCell ref="A161:D161"/>
    <mergeCell ref="A159:D159"/>
    <mergeCell ref="A150:D150"/>
    <mergeCell ref="A151:D151"/>
    <mergeCell ref="A144:D145"/>
    <mergeCell ref="A128:D128"/>
    <mergeCell ref="A129:D129"/>
    <mergeCell ref="G124:G125"/>
    <mergeCell ref="A141:D141"/>
    <mergeCell ref="A130:D130"/>
    <mergeCell ref="A137:D137"/>
    <mergeCell ref="A147:D147"/>
    <mergeCell ref="H144:K144"/>
    <mergeCell ref="A146:D146"/>
    <mergeCell ref="A123:D123"/>
    <mergeCell ref="A152:D152"/>
    <mergeCell ref="L124:S124"/>
    <mergeCell ref="A126:D126"/>
    <mergeCell ref="A131:D131"/>
    <mergeCell ref="A132:D132"/>
    <mergeCell ref="A124:D125"/>
    <mergeCell ref="A119:D119"/>
    <mergeCell ref="A120:D120"/>
    <mergeCell ref="A122:D122"/>
    <mergeCell ref="L144:S144"/>
    <mergeCell ref="F144:F145"/>
    <mergeCell ref="G144:G145"/>
    <mergeCell ref="A139:D139"/>
    <mergeCell ref="A140:D140"/>
    <mergeCell ref="A142:D142"/>
    <mergeCell ref="H124:K124"/>
    <mergeCell ref="A127:D127"/>
    <mergeCell ref="A138:D138"/>
    <mergeCell ref="A133:D133"/>
    <mergeCell ref="A134:D134"/>
    <mergeCell ref="A135:D135"/>
    <mergeCell ref="A136:D136"/>
    <mergeCell ref="F124:F125"/>
    <mergeCell ref="A117:D117"/>
    <mergeCell ref="A121:D121"/>
    <mergeCell ref="A118:D118"/>
    <mergeCell ref="A107:D107"/>
    <mergeCell ref="A108:D108"/>
    <mergeCell ref="A94:D94"/>
    <mergeCell ref="A90:D90"/>
    <mergeCell ref="A103:D103"/>
    <mergeCell ref="A104:D104"/>
    <mergeCell ref="A96:D96"/>
    <mergeCell ref="A97:D97"/>
    <mergeCell ref="A102:D102"/>
    <mergeCell ref="A115:D115"/>
    <mergeCell ref="A113:D113"/>
    <mergeCell ref="A105:D106"/>
    <mergeCell ref="A116:D116"/>
    <mergeCell ref="A109:D109"/>
    <mergeCell ref="A110:D110"/>
    <mergeCell ref="A111:D111"/>
    <mergeCell ref="A114:D114"/>
    <mergeCell ref="A112:D112"/>
    <mergeCell ref="A89:D89"/>
    <mergeCell ref="A93:D93"/>
    <mergeCell ref="L105:S105"/>
    <mergeCell ref="G105:G106"/>
    <mergeCell ref="H105:K105"/>
    <mergeCell ref="F105:F106"/>
    <mergeCell ref="A98:D98"/>
    <mergeCell ref="L87:S87"/>
    <mergeCell ref="A101:D101"/>
    <mergeCell ref="A95:D95"/>
    <mergeCell ref="F87:F88"/>
    <mergeCell ref="A99:D99"/>
    <mergeCell ref="A100:D100"/>
    <mergeCell ref="A91:D91"/>
    <mergeCell ref="A92:D92"/>
    <mergeCell ref="G87:G88"/>
    <mergeCell ref="H87:K87"/>
    <mergeCell ref="L47:S47"/>
    <mergeCell ref="F47:F48"/>
    <mergeCell ref="G47:G48"/>
    <mergeCell ref="H47:K47"/>
    <mergeCell ref="A78:D78"/>
    <mergeCell ref="A73:D73"/>
    <mergeCell ref="G67:G68"/>
    <mergeCell ref="H67:K67"/>
    <mergeCell ref="A65:D65"/>
    <mergeCell ref="A66:S66"/>
    <mergeCell ref="A76:D76"/>
    <mergeCell ref="F67:F68"/>
    <mergeCell ref="A67:D68"/>
    <mergeCell ref="A72:D72"/>
    <mergeCell ref="A70:D70"/>
    <mergeCell ref="L67:S67"/>
    <mergeCell ref="A69:D69"/>
    <mergeCell ref="A63:D63"/>
    <mergeCell ref="A71:D71"/>
    <mergeCell ref="A77:D77"/>
    <mergeCell ref="A74:D74"/>
    <mergeCell ref="A75:D75"/>
    <mergeCell ref="A64:D64"/>
    <mergeCell ref="A59:D59"/>
    <mergeCell ref="A57:D57"/>
    <mergeCell ref="A55:D55"/>
    <mergeCell ref="A56:D56"/>
    <mergeCell ref="A58:D58"/>
    <mergeCell ref="A62:D62"/>
    <mergeCell ref="A86:D86"/>
    <mergeCell ref="A87:D88"/>
    <mergeCell ref="A79:D79"/>
    <mergeCell ref="A80:D80"/>
    <mergeCell ref="A85:D85"/>
    <mergeCell ref="A83:D83"/>
    <mergeCell ref="A84:D84"/>
    <mergeCell ref="A82:D82"/>
    <mergeCell ref="A81:D81"/>
    <mergeCell ref="A61:D61"/>
    <mergeCell ref="A60:D60"/>
    <mergeCell ref="A15:D15"/>
    <mergeCell ref="A22:D22"/>
    <mergeCell ref="A39:D39"/>
    <mergeCell ref="A37:D37"/>
    <mergeCell ref="A47:D48"/>
    <mergeCell ref="A42:D42"/>
    <mergeCell ref="A43:D43"/>
    <mergeCell ref="A44:D44"/>
    <mergeCell ref="A40:D40"/>
    <mergeCell ref="A27:D27"/>
    <mergeCell ref="A31:D31"/>
    <mergeCell ref="A38:D38"/>
    <mergeCell ref="A35:D35"/>
    <mergeCell ref="A41:D41"/>
    <mergeCell ref="A36:D36"/>
    <mergeCell ref="A33:D33"/>
    <mergeCell ref="A34:D34"/>
    <mergeCell ref="A20:D20"/>
    <mergeCell ref="A23:D23"/>
    <mergeCell ref="A24:D24"/>
    <mergeCell ref="A25:D25"/>
    <mergeCell ref="A28:D28"/>
    <mergeCell ref="A16:D16"/>
    <mergeCell ref="A17:D17"/>
    <mergeCell ref="A18:D18"/>
    <mergeCell ref="A19:D19"/>
    <mergeCell ref="F29:F30"/>
    <mergeCell ref="G29:G30"/>
    <mergeCell ref="H29:K29"/>
    <mergeCell ref="A51:D51"/>
    <mergeCell ref="A52:D52"/>
    <mergeCell ref="A53:D53"/>
    <mergeCell ref="A54:D54"/>
    <mergeCell ref="A49:D49"/>
    <mergeCell ref="A50:D50"/>
    <mergeCell ref="A45:D45"/>
    <mergeCell ref="A32:D32"/>
    <mergeCell ref="G9:G10"/>
    <mergeCell ref="A14:D14"/>
    <mergeCell ref="A21:D21"/>
    <mergeCell ref="A29:D30"/>
    <mergeCell ref="L29:S29"/>
    <mergeCell ref="L9:S9"/>
    <mergeCell ref="A11:D11"/>
    <mergeCell ref="A12:D12"/>
    <mergeCell ref="A1:B1"/>
    <mergeCell ref="Q1:S1"/>
    <mergeCell ref="A2:D2"/>
    <mergeCell ref="P2:S2"/>
    <mergeCell ref="A3:B3"/>
    <mergeCell ref="N3:S3"/>
    <mergeCell ref="A4:C4"/>
    <mergeCell ref="O4:S4"/>
    <mergeCell ref="A5:S5"/>
    <mergeCell ref="A6:S6"/>
    <mergeCell ref="A13:D13"/>
    <mergeCell ref="F9:F10"/>
    <mergeCell ref="A9:D10"/>
    <mergeCell ref="H9:K9"/>
    <mergeCell ref="A7:J7"/>
    <mergeCell ref="A8:I8"/>
  </mergeCells>
  <phoneticPr fontId="1" type="noConversion"/>
  <pageMargins left="0.31527777777777777" right="0.31527777777777777" top="0.39374999999999999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Лист1(7 л весна утв) (дейст)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Сервер</cp:lastModifiedBy>
  <cp:lastPrinted>2021-09-06T04:50:05Z</cp:lastPrinted>
  <dcterms:created xsi:type="dcterms:W3CDTF">2020-09-04T13:45:20Z</dcterms:created>
  <dcterms:modified xsi:type="dcterms:W3CDTF">2022-04-05T08:40:11Z</dcterms:modified>
</cp:coreProperties>
</file>