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<sst xmlns="http://schemas.openxmlformats.org/spreadsheetml/2006/main" count="381" uniqueCount="339">
  <si>
    <t>№</t>
  </si>
  <si>
    <t>Наименование программы</t>
  </si>
  <si>
    <t>Всего</t>
  </si>
  <si>
    <t>% исполнения</t>
  </si>
  <si>
    <t>План</t>
  </si>
  <si>
    <t>Исполнение</t>
  </si>
  <si>
    <t>план</t>
  </si>
  <si>
    <t>исполнение</t>
  </si>
  <si>
    <t>за счет средств, поступающих из респ. бюджета</t>
  </si>
  <si>
    <t>за счет средств местного бюджета</t>
  </si>
  <si>
    <t>Муниципальная программа "Социальная поддержка граждан"</t>
  </si>
  <si>
    <t>Муниципальная программа "Развитие культуры и туризма"</t>
  </si>
  <si>
    <t>Муниципальная программа "Развитие физической культуры и спорта"</t>
  </si>
  <si>
    <t>Муниципальная программа "Содействие занятости населения"</t>
  </si>
  <si>
    <t>Муниципальная программа "Развитие образования"</t>
  </si>
  <si>
    <t>Муниципальная программа "Повышение безопасности жизнедеятельности населения и территорий"</t>
  </si>
  <si>
    <t>Муниципальная программа "Развитие транспортной системы"</t>
  </si>
  <si>
    <t>ИТОГО</t>
  </si>
  <si>
    <t>1.1</t>
  </si>
  <si>
    <t>1.2</t>
  </si>
  <si>
    <t>за счет средств, поступающих из федер. бюджета</t>
  </si>
  <si>
    <t>ВСЕГО</t>
  </si>
  <si>
    <t>2.1</t>
  </si>
  <si>
    <t>2.2</t>
  </si>
  <si>
    <t xml:space="preserve">    Подпрограмма "Социальная защита населения"</t>
  </si>
  <si>
    <t xml:space="preserve">    Подпрограмма "Доступная среда" муниципальной программы "Социальная поддержка граждан"</t>
  </si>
  <si>
    <t xml:space="preserve">    Подпрограмма "Совершенствование социальной поддержки семьи и детей"</t>
  </si>
  <si>
    <t>3.1</t>
  </si>
  <si>
    <t>3.2</t>
  </si>
  <si>
    <t xml:space="preserve">    Подпрограмма "Туризм"</t>
  </si>
  <si>
    <t xml:space="preserve">    Обеспечение реализации муниципальной программы "Развитие культуры и туризма"</t>
  </si>
  <si>
    <t xml:space="preserve">    Подпрограмма "Развитие физической культуры и массового спорта"</t>
  </si>
  <si>
    <t xml:space="preserve">    Подпрограмма "Развитие спорта высших достижений и системы подготовки спортивного резерва"</t>
  </si>
  <si>
    <t>4.1</t>
  </si>
  <si>
    <t>5.1</t>
  </si>
  <si>
    <t xml:space="preserve">    Подпрограмма "Молодежь"</t>
  </si>
  <si>
    <t xml:space="preserve">    Обеспечение реализации муниципальной программы "Развитие образования"</t>
  </si>
  <si>
    <t>6.1</t>
  </si>
  <si>
    <t>7.1</t>
  </si>
  <si>
    <t>7.2</t>
  </si>
  <si>
    <t xml:space="preserve">    Подпрограмма "Организация научного и информационного обслуживания агропромышленного комплекса"</t>
  </si>
  <si>
    <t xml:space="preserve">    Подпрограмма "Развитие ветеринарии"</t>
  </si>
  <si>
    <t xml:space="preserve">    Подпрограмма "Устойчивое развитие сельских территорий"</t>
  </si>
  <si>
    <t>8.1</t>
  </si>
  <si>
    <t>8.2</t>
  </si>
  <si>
    <t>9.1</t>
  </si>
  <si>
    <t>9.2</t>
  </si>
  <si>
    <t xml:space="preserve">    Подпрограмма "Управление муниципальным имуществом"</t>
  </si>
  <si>
    <t xml:space="preserve">    Обеспечение реализации муниципальной программы "Управление общественными финансами и муниципальным долгом"</t>
  </si>
  <si>
    <t xml:space="preserve">    Подпрограмма "Развитие муниципальной службы" муниципальной службы"</t>
  </si>
  <si>
    <t xml:space="preserve">    Обеспечение реализации муниципальной программы "Развитие потенциала государственного (муниципального) управления"</t>
  </si>
  <si>
    <t>10.1</t>
  </si>
  <si>
    <t>10.2</t>
  </si>
  <si>
    <t>11.1</t>
  </si>
  <si>
    <t>12.1</t>
  </si>
  <si>
    <t>12.2</t>
  </si>
  <si>
    <t>12.3</t>
  </si>
  <si>
    <t>13.1</t>
  </si>
  <si>
    <t>13.2</t>
  </si>
  <si>
    <t xml:space="preserve">ИНФОРМАЦИЯ </t>
  </si>
  <si>
    <t>М.И.Сергеева</t>
  </si>
  <si>
    <t>1.1.1</t>
  </si>
  <si>
    <t>1.1.2</t>
  </si>
  <si>
    <t>1.2.1</t>
  </si>
  <si>
    <t xml:space="preserve">          Основное мероприятие "Развитие систем водоснабжения муниципальных образований"</t>
  </si>
  <si>
    <t xml:space="preserve">          Основное мероприятие "Водоотведение и очистка бытовых сточных вод"</t>
  </si>
  <si>
    <t xml:space="preserve">          Основное мероприятие "Реализация законодательства в области предоставления мер социальной поддержки отдельным категориям граждан"</t>
  </si>
  <si>
    <t>2.1.1</t>
  </si>
  <si>
    <t>2.1.2</t>
  </si>
  <si>
    <t xml:space="preserve">Основное мероприятие "Организация и проведение мероприятий, направленных на сохранение семейных ценностей"
</t>
  </si>
  <si>
    <t xml:space="preserve">          Основное мероприятие "Развитие библиотечного дела"</t>
  </si>
  <si>
    <t xml:space="preserve">          Основное мероприятие "Развитие музейного дела"</t>
  </si>
  <si>
    <t xml:space="preserve">          Основное мероприятие "Развитие образования в сфере культуры и искусства"</t>
  </si>
  <si>
    <t xml:space="preserve">          Основное мероприятие "Сохранение и развитие народного творчества"</t>
  </si>
  <si>
    <t xml:space="preserve">          Основное мероприятие "Проведение мероприятий в сфере культуры и искусства, архивного дела"</t>
  </si>
  <si>
    <t xml:space="preserve">          Основное мероприятие "Бухгалтерское, финансовое и хозяйственно-эксплуатационное обслуживание государственных учреждений "</t>
  </si>
  <si>
    <t xml:space="preserve">          Основное мероприятие "Формирование и продвижение туристского продукта Чувашской Республики"</t>
  </si>
  <si>
    <t xml:space="preserve">          Основное мероприятие "Общепрограммные расходы"</t>
  </si>
  <si>
    <t xml:space="preserve">          Основное мероприятие "Физкультурно-оздоровительная и спортивно-массовая работа с населением"</t>
  </si>
  <si>
    <t xml:space="preserve">          Основное мероприятие "Развитие спортивной инфраструктуры и материально-технической базы для занятий физической культурой и массовым спортом"</t>
  </si>
  <si>
    <t xml:space="preserve"> Основное мероприятие "Мероприятия в области содействия занятости населения Чувашской Республики"</t>
  </si>
  <si>
    <t>5.1.1</t>
  </si>
  <si>
    <t xml:space="preserve">          Основное мероприятие "Организационно-техническое обеспечение охраны труда и здоровья работающих"</t>
  </si>
  <si>
    <t xml:space="preserve">          Основное мероприятие "Обеспечение деятельности организаций в сфере образования"</t>
  </si>
  <si>
    <t xml:space="preserve">          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</si>
  <si>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 xml:space="preserve">          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</si>
  <si>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 xml:space="preserve">          Основное мероприятие "Организационно-методическое сопровождение проведения олимпиад школьников"</t>
  </si>
  <si>
    <t xml:space="preserve">          Основное мероприятие "Реализация проектов и мероприятий по инновационному развитию системы образования"</t>
  </si>
  <si>
    <t xml:space="preserve">          Основное мероприятие "Стипендии, гранты, премии и денежные поощрения"</t>
  </si>
  <si>
    <t xml:space="preserve">          Основное мероприятие "Меры социальной поддержки"</t>
  </si>
  <si>
    <t xml:space="preserve">          Основное мероприятие "Капитальный ремонт объектов образования"</t>
  </si>
  <si>
    <t xml:space="preserve">          Основное мероприятие "Строительство (приобретение), реконструкция объектов капитального строительства образовательных организаций"</t>
  </si>
  <si>
    <t xml:space="preserve">          Основное мероприятие "Мероприятия по вовлечению молодежи в социальную практику"</t>
  </si>
  <si>
    <t xml:space="preserve">          Основное мероприятие "Организация отдыха детей"</t>
  </si>
  <si>
    <t xml:space="preserve">          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</si>
  <si>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 xml:space="preserve">          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</si>
  <si>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 xml:space="preserve">          Основное мероприятие "Мероприятия по профилактике и соблюдению правопорядка на улицах и в других общественных местах"</t>
  </si>
  <si>
    <t xml:space="preserve">        Подпрограмма "Развитие подотрасли растениеводства, переработки и реализации продукции растениеводства" муниципальной программы "Развитие сельского хозяйства и регулирование рынка сельскохозяйственной продукции, сырья и продовольствия "</t>
  </si>
  <si>
    <t xml:space="preserve">          Основное мероприятие "Поддержка доходов сельскохозяйственных товаропроизводителей в области растениеводства"</t>
  </si>
  <si>
    <t xml:space="preserve">          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</si>
  <si>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 xml:space="preserve">          Основное мероприятие "Организация и осуществление мероприятий по регулированию численности безнадзорных животных"</t>
  </si>
  <si>
    <t xml:space="preserve">          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</si>
  <si>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 xml:space="preserve">          Основное мероприятие "Мероприятия, реализуемые с привлечением межбюджетных трансфертов бюджетам другого уровня"</t>
  </si>
  <si>
    <t xml:space="preserve">          Основное мероприятие "Реализация мероприятий, направленных на обеспечение безопасности дорожного движения"</t>
  </si>
  <si>
    <t>Муниципальная программа "Развитие потенциала природно-сырьевых ресурсов и повышение экологической безопасности"</t>
  </si>
  <si>
    <t xml:space="preserve">          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</si>
  <si>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 xml:space="preserve">          Создание условий для максимального вовлечения в хозяйственный оборот муниципального имущества, в том числе земельных участков</t>
  </si>
  <si>
    <t>Муниципальная программа "Развитие потенциала муниципального управления"</t>
  </si>
  <si>
    <t xml:space="preserve">          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</si>
  <si>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 xml:space="preserve">          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</si>
  <si>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 xml:space="preserve">          Основное мероприятие "Создание благоприятных условий жизнедеятельности ветеранам, гражданам пожилого возраста, инвалидам"</t>
  </si>
  <si>
    <t>3.1.1</t>
  </si>
  <si>
    <t>3.1.3</t>
  </si>
  <si>
    <t>3.2.1</t>
  </si>
  <si>
    <t>4.1.1</t>
  </si>
  <si>
    <t>6.1.1</t>
  </si>
  <si>
    <t>6.1.6</t>
  </si>
  <si>
    <t>6.2.1</t>
  </si>
  <si>
    <t>7.1.1</t>
  </si>
  <si>
    <t>7.1.2</t>
  </si>
  <si>
    <t>7.2.1</t>
  </si>
  <si>
    <t>8.1.1</t>
  </si>
  <si>
    <t>8.2.1</t>
  </si>
  <si>
    <t>9.1.1</t>
  </si>
  <si>
    <t>9.2.1</t>
  </si>
  <si>
    <t>10.1.1</t>
  </si>
  <si>
    <t>10.2.1</t>
  </si>
  <si>
    <t>11.1.1</t>
  </si>
  <si>
    <t>Муниципальная программа "Управление общественными финансами и муниципальным долгом"</t>
  </si>
  <si>
    <t>12.1.1</t>
  </si>
  <si>
    <t>12.2.1</t>
  </si>
  <si>
    <t>12.3.1</t>
  </si>
  <si>
    <t>13.1.1</t>
  </si>
  <si>
    <t xml:space="preserve">          Основное мероприятие "Укрепление материально-технической базы объектов образования"</t>
  </si>
  <si>
    <t xml:space="preserve">          Основное мероприятие "Информационная работа по профилактике терроризма и экстремистской деятельности"</t>
  </si>
  <si>
    <t xml:space="preserve">          Основное мероприятие "Улучшение жилищных условий граждан на селе"</t>
  </si>
  <si>
    <t xml:space="preserve">           Основное мероприятие "Капитальный ремонт, ремонт и содержание автомобильных дорог общего пользования регионального (межмуниципального) значения"</t>
  </si>
  <si>
    <t xml:space="preserve">          Создание единой системы учета государственного имущества Чувашской Республики и муниципального имущества</t>
  </si>
  <si>
    <t>11.2</t>
  </si>
  <si>
    <t xml:space="preserve">        Основное мероприятие "Обеспечение безопасности населения и муниципальной (коммунальной) инфраструктуры"</t>
  </si>
  <si>
    <t xml:space="preserve">     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"Повышение безопасности населения и территорий Чувашской Республики"</t>
  </si>
  <si>
    <t>7.4</t>
  </si>
  <si>
    <t>7.4.1</t>
  </si>
  <si>
    <t xml:space="preserve">    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2016-2025 годы муниципальной программы "Развитие образования"</t>
  </si>
  <si>
    <t xml:space="preserve">    Подпрограмма "Защита населения и территорий от чрезвычайных ситуаций природного и техногенного характера,обеспечение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на территории  Чувашской Республики"</t>
  </si>
  <si>
    <t xml:space="preserve">    Подпрограмма "Совершенствование государственного  управления в сфере юстиции"</t>
  </si>
  <si>
    <t xml:space="preserve">         Основное мероприятие "Развитие профессионального искусства"</t>
  </si>
  <si>
    <t>10.3</t>
  </si>
  <si>
    <t>10.3.1</t>
  </si>
  <si>
    <t xml:space="preserve">       Реализация мероприятий приоритетного проекта "Безопасные и качественные дороги"</t>
  </si>
  <si>
    <t xml:space="preserve">      Подпрограмма "Повышение эффективности бюджетных расходов" муниципальной программы "Управление общественными финансами и муниципальным долгом"</t>
  </si>
  <si>
    <t xml:space="preserve">        Повышение качества управления муниципальными финансами</t>
  </si>
  <si>
    <t xml:space="preserve">      Подпрограмма "Обеспечение общих условий функционирования отраслей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продовольствия"</t>
  </si>
  <si>
    <t>000</t>
  </si>
  <si>
    <t>0000</t>
  </si>
  <si>
    <t>Ц9Л0000000</t>
  </si>
  <si>
    <t xml:space="preserve">        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</si>
  <si>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Ц9Л0200000</t>
  </si>
  <si>
    <t>8.4</t>
  </si>
  <si>
    <t>8.4.1</t>
  </si>
  <si>
    <t xml:space="preserve">        Основное мероприятие "Капитальный ремонт зданий муниципальных общеобразовательных организаций, имеющих износ 50 процентов и выше"</t>
  </si>
  <si>
    <t xml:space="preserve">        Основное мероприятие "Совершенствование системы мер по сокращению спроса на наркотики"</t>
  </si>
  <si>
    <t>Муниципальная программа "Экономическое развитие"</t>
  </si>
  <si>
    <t>14.1</t>
  </si>
  <si>
    <t>14.1.1</t>
  </si>
  <si>
    <t>15.1</t>
  </si>
  <si>
    <t>15.1.1</t>
  </si>
  <si>
    <t>Основное мероприятие "Проведение регионального этапа Всероссийского конкурса "Лучшая муниципальная практика"</t>
  </si>
  <si>
    <t>13.2.3</t>
  </si>
  <si>
    <t xml:space="preserve">        Основное мероприятие "Повышение эксплуатационной надежности гидротехнических сооружений, в том числе бесхозяйных"</t>
  </si>
  <si>
    <t>11.3</t>
  </si>
  <si>
    <t>11.3.1</t>
  </si>
  <si>
    <t xml:space="preserve">          Основное мероприятие "Патриотическое воспитание и допризывная подготовка молодежи"</t>
  </si>
  <si>
    <t xml:space="preserve">          Основное мероприятие "Реализация мероприятий регионального проекта "Успех каждого ребенка"</t>
  </si>
  <si>
    <t xml:space="preserve">    Подпрограмма " Безопасные и качественные автомобильные дороги"</t>
  </si>
  <si>
    <t xml:space="preserve">          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</si>
  <si>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 xml:space="preserve">          Основное мероприятие "Проведение государственной экологической экспертизы объектов регионального уровня"</t>
  </si>
  <si>
    <t xml:space="preserve">          Основное мероприятие "Организация исполнения и подготовка отчетов об исполнении муниципального бюджета"</t>
  </si>
  <si>
    <t xml:space="preserve">      Подпрограмма "Развитие информационных технологий" </t>
  </si>
  <si>
    <t xml:space="preserve">    Муниципальная программа "Развитие строительного комплекса и архитектуры"</t>
  </si>
  <si>
    <t xml:space="preserve">      Подпрограмма "Градостроительная деятельность" </t>
  </si>
  <si>
    <t xml:space="preserve">        Основное мероприятие "Основное развитие территорий ЧР, в том числе городских округов, сельских и городских поселений, в виде территориального планирования, градостроительного зонирования, планировки территории, архитектурно-строительного проектирования"</t>
  </si>
  <si>
    <t>Муниципальная программа "Модернизация и развитие сферы жилищно-коммунального хозяйства"</t>
  </si>
  <si>
    <t xml:space="preserve">          Основное мероприятие "Обеспечение качества жилищно-коммунальных услуг"</t>
  </si>
  <si>
    <t xml:space="preserve">          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</si>
  <si>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 xml:space="preserve">      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</t>
  </si>
  <si>
    <t>Муниципальная программа "Обеспечение общественного порядка и противодействие преступности"</t>
  </si>
  <si>
    <t xml:space="preserve">        Подпрограмма "Профилактика правонарушений" </t>
  </si>
  <si>
    <t xml:space="preserve">          Основное мероприятие "Дальнейшее развитие многоуровневой системы профилактики правонарушений"</t>
  </si>
  <si>
    <t xml:space="preserve">          Основное мероприятие "Совершенствование системы мер по сокращению спроса на наркотики"</t>
  </si>
  <si>
    <t xml:space="preserve">        Подпрограмма "Предупреждение детской беспризорности, безнадзорности и правонарушений несовершеннолетних" </t>
  </si>
  <si>
    <t xml:space="preserve">          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</si>
  <si>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 xml:space="preserve">        Обеспечение реализации муниципальной программы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</si>
  <si>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</si>
  <si>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 xml:space="preserve">        Подпрограмма "Управление муниципальным имуществом" </t>
  </si>
  <si>
    <t xml:space="preserve">          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</si>
  <si>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Муниципальная программа "Формирование современной городской среды на территории Чувашской Республики"</t>
  </si>
  <si>
    <t xml:space="preserve">        Подпрограмма "Благоустройство дворовых и общественных территорий" </t>
  </si>
  <si>
    <t xml:space="preserve">          Основное мероприятие "Содействие благоустройству населенных пунктов Чувашской Республики"</t>
  </si>
  <si>
    <t xml:space="preserve">          Основное мероприятие "Реализация мероприятий регионального проекта "Формирование комфортной городской среды"</t>
  </si>
  <si>
    <t>1.2.2</t>
  </si>
  <si>
    <t>2</t>
  </si>
  <si>
    <t>3</t>
  </si>
  <si>
    <t>3.3</t>
  </si>
  <si>
    <t>3.3.1</t>
  </si>
  <si>
    <t>3.4</t>
  </si>
  <si>
    <t>3.4.1</t>
  </si>
  <si>
    <t>4.</t>
  </si>
  <si>
    <t>5.</t>
  </si>
  <si>
    <t>5.1.2</t>
  </si>
  <si>
    <t>8.1.2</t>
  </si>
  <si>
    <t>11.1.2</t>
  </si>
  <si>
    <t>12.2.2</t>
  </si>
  <si>
    <t>14.1.2</t>
  </si>
  <si>
    <t>15.2</t>
  </si>
  <si>
    <t>15.2.1</t>
  </si>
  <si>
    <t>16.1</t>
  </si>
  <si>
    <t>16.1.1</t>
  </si>
  <si>
    <t>16.1.2</t>
  </si>
  <si>
    <t>17.1</t>
  </si>
  <si>
    <t>17.1.1</t>
  </si>
  <si>
    <t>17.2</t>
  </si>
  <si>
    <t>17.2.1</t>
  </si>
  <si>
    <t>18.1</t>
  </si>
  <si>
    <t>18.1.1</t>
  </si>
  <si>
    <t>19.1</t>
  </si>
  <si>
    <t>19.1.1</t>
  </si>
  <si>
    <t>2.1.3</t>
  </si>
  <si>
    <t xml:space="preserve">          Основное мероприятие "Обеспечение граждан доступным жильем"</t>
  </si>
  <si>
    <t>3.1.2</t>
  </si>
  <si>
    <t xml:space="preserve">         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</si>
  <si>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 xml:space="preserve">          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</si>
  <si>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 xml:space="preserve">           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</si>
  <si>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 xml:space="preserve">           Основное мероприятие "Содержание спортивных школ"</t>
  </si>
  <si>
    <t xml:space="preserve">    Подпрограмма "Поддержка развития образования"</t>
  </si>
  <si>
    <t xml:space="preserve">        Основное мероприятие "Обеспечение управления оперативной обстановкой в муниципальном образовании"</t>
  </si>
  <si>
    <t xml:space="preserve">          Основное мероприятие "Строительство (реконструкция) объектов социальной и инженерной инфраструктуры в рамках реализации проектов по комплексному освоению территорий, предусматривающих строительство жилья"</t>
  </si>
  <si>
    <t>8.1.3</t>
  </si>
  <si>
    <t xml:space="preserve">          Основное мероприятие "Приобретение оборудования для государственных и муниципальных образовательных организаций"</t>
  </si>
  <si>
    <t xml:space="preserve">Начальник финотдела </t>
  </si>
  <si>
    <t xml:space="preserve">          Основное мероприятие "Переселение граждан из аварийного жилищного фонда, расположенного на территории ЧР"</t>
  </si>
  <si>
    <t xml:space="preserve">    Подпрограмма "Безопасный труд"</t>
  </si>
  <si>
    <t xml:space="preserve">    Подпрограмма "Активная политика занятости населения и социальная поддержка безработных граждан"</t>
  </si>
  <si>
    <t xml:space="preserve">       Основное мероприятие "Реализация мероприятий регионального проекта "Содействие занятости женщин - доступность дошкольного образования для детей"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</si>
  <si>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</si>
  <si>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 xml:space="preserve">    Муниципальная программа "Цифровое общество Чувашии"</t>
  </si>
  <si>
    <t xml:space="preserve">        Подпрограмма "Модернизация коммунальной инфраструктуры на территории Чебоксарского района" </t>
  </si>
  <si>
    <t>1.1.3</t>
  </si>
  <si>
    <t xml:space="preserve">         Основное мероприятие "Оказание государ-ственной поддержки собственникам помещений (гражданам) при переводе многоквартирного дома с централизованного на индивидуальное отопление"</t>
  </si>
  <si>
    <t>6.</t>
  </si>
  <si>
    <t>Муниципальная программа "Комплексное развитие сельских территорий Чувашской Республики"</t>
  </si>
  <si>
    <t xml:space="preserve">        Подпрограмма "Создание условий для обеспечения доступным и комфортным жильем сельского населения" </t>
  </si>
  <si>
    <t xml:space="preserve">        Подпрограмма "Создание и развитие инфраструктуры на сельских территориях" </t>
  </si>
  <si>
    <t xml:space="preserve">          Основное мероприятие "Комплексное обустройство населенных пунктов, расположенных в сельской местности, объектами социальной  и инженерной инфраструктуры, а также строительство и реконструкция автомобильных дорог"</t>
  </si>
  <si>
    <t>8.1.4</t>
  </si>
  <si>
    <t>8.1.5</t>
  </si>
  <si>
    <t>8.1.6</t>
  </si>
  <si>
    <t>8.1.7</t>
  </si>
  <si>
    <t>9.1.2</t>
  </si>
  <si>
    <t>9.1.3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</si>
  <si>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</si>
  <si>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</si>
  <si>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</si>
  <si>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</si>
  <si>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</si>
  <si>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</si>
  <si>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</si>
  <si>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</si>
  <si>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</si>
  <si>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11.2.1</t>
  </si>
  <si>
    <t>11.2.2</t>
  </si>
  <si>
    <t>12.3.2.</t>
  </si>
  <si>
    <t>13.2.1</t>
  </si>
  <si>
    <t>13.3</t>
  </si>
  <si>
    <t>13.3.1</t>
  </si>
  <si>
    <t>17.1.2</t>
  </si>
  <si>
    <t>17.1.3</t>
  </si>
  <si>
    <t>18.2</t>
  </si>
  <si>
    <t>18.2.1</t>
  </si>
  <si>
    <t>18.2.2</t>
  </si>
  <si>
    <t>18.3</t>
  </si>
  <si>
    <t>18.3.1</t>
  </si>
  <si>
    <t>20.1</t>
  </si>
  <si>
    <t>20.1.1</t>
  </si>
  <si>
    <t xml:space="preserve">          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</si>
  <si>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8.1.8</t>
  </si>
  <si>
    <t xml:space="preserve">        Основное мероприятие "Развитие муниципальных учреждений культуры"</t>
  </si>
  <si>
    <t xml:space="preserve">        Основное мероприятие "Реализация мероприятий регионального проекта "Культурная среда"</t>
  </si>
  <si>
    <t xml:space="preserve">          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</si>
  <si>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9.1.4</t>
  </si>
  <si>
    <t xml:space="preserve">          Основное мероприятие "Реализация мероприятий регионального проекта "Спорт-норма жизни"</t>
  </si>
  <si>
    <t xml:space="preserve">    Подпрограмма "Совершенствование системы управления экономическим развитием"</t>
  </si>
  <si>
    <t xml:space="preserve">          Основное мероприятие "Анализ и прогнозирование социально-экономического развития"</t>
  </si>
  <si>
    <t xml:space="preserve">          Основное мероприятие "Проектная деятельность и программно-целевое управление"</t>
  </si>
  <si>
    <t>14.2</t>
  </si>
  <si>
    <t>14.2.1</t>
  </si>
  <si>
    <t xml:space="preserve">    Подпрограмма "Повышение качества предоставления государственных и муниципальных услуг"</t>
  </si>
  <si>
    <t xml:space="preserve">        Основное мероприятие "Организация предоставления государственных и муниципальных услуг по принципу "одного окна"</t>
  </si>
  <si>
    <t xml:space="preserve">          Основное мероприятие "Реализация мероприятий регионального проекта "Дорожная сеть"</t>
  </si>
  <si>
    <t xml:space="preserve">    Подпрограмма "Совершенствование бюджетной политики и обеспечение сбалансированности бюджета"</t>
  </si>
  <si>
    <t xml:space="preserve">          Основное мероприятие "Развитие бюджетного планирования, формирование  бюджета Чебоксарского района ЧР на очередной финансовый год и плановый период"</t>
  </si>
  <si>
    <t xml:space="preserve">        Основное мероприятие "Развитие электронного правительства"</t>
  </si>
  <si>
    <t>6.2</t>
  </si>
  <si>
    <t xml:space="preserve">          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</si>
  <si>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12.1.2.</t>
  </si>
  <si>
    <t xml:space="preserve">    Подпрограмма "Безопасность дорожного движения"</t>
  </si>
  <si>
    <t xml:space="preserve">        Подпрограмма "Развитие систем коммунальной инфраструктуры и объектов, используемых для очистки сточных вод" </t>
  </si>
  <si>
    <t>1.3</t>
  </si>
  <si>
    <t>1.3.1</t>
  </si>
  <si>
    <t>6.2.2</t>
  </si>
  <si>
    <t xml:space="preserve">          Основное мероприятие "Реализация проектов, направленных на благоустройство и развитие территорий населенных пунктов Чебоксарского района"</t>
  </si>
  <si>
    <t>11.1.12</t>
  </si>
  <si>
    <t xml:space="preserve">        Подпрограмма "Профилактика терроризма и экстремистской деятельности в Чебоксарском районе"</t>
  </si>
  <si>
    <t xml:space="preserve">      Подпрограмма "Построение (развитие) аппаратно-программного комплекса "Безопасный город" на территории Чебоксарского района" </t>
  </si>
  <si>
    <t>14.3</t>
  </si>
  <si>
    <t>14.3.1</t>
  </si>
  <si>
    <t>14.3.2</t>
  </si>
  <si>
    <t xml:space="preserve">    Подпрограмма "Инвестиционный климат"</t>
  </si>
  <si>
    <t xml:space="preserve">          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</si>
  <si>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 xml:space="preserve">        Подпрограмма "Повышение экологической безопасности в Чебоксарском районе" </t>
  </si>
  <si>
    <t>16.2</t>
  </si>
  <si>
    <t>16.2.1</t>
  </si>
  <si>
    <t>16.3</t>
  </si>
  <si>
    <t>16.3.1</t>
  </si>
  <si>
    <t xml:space="preserve">      Подпрограмма "Развитие водохозяйственного комплекса Чебоксарского района" </t>
  </si>
  <si>
    <t xml:space="preserve">        Подпрограмма "Обращение с отходами, в том числе с твердыми коммунальными отходами, на территории Чебоксарского района" </t>
  </si>
  <si>
    <t xml:space="preserve">        Подпрограмма "Развитие муниципальной службы в Чебоксарском районе" </t>
  </si>
  <si>
    <t xml:space="preserve">          Основное мероприятие "Организация дополнительного профессионального развития муниципальных служащих в Чебоксарском районе"</t>
  </si>
  <si>
    <t xml:space="preserve">    Подпрограмма "Развитие культуры в Чебоксарском районе"</t>
  </si>
  <si>
    <t xml:space="preserve">        Подпрограмма "Поддержка строительства жилья в Чебоксарском районе" </t>
  </si>
  <si>
    <t>Муниципальная программа "Обеспечение граждан в Чебоксарском районе доступным и комфортным жильем"</t>
  </si>
  <si>
    <t xml:space="preserve">        Подпрограмма "Профилактика незаконного потребления наркотических средств и психотропных веществ, наркомании в Чебоксарском районе" </t>
  </si>
  <si>
    <t xml:space="preserve">        Подпрограмма "Газификация Чебоксарского района" </t>
  </si>
  <si>
    <t xml:space="preserve">          Основное мероприятие "Газификация Чебоксарского района ЧР"</t>
  </si>
  <si>
    <t>11.1.13</t>
  </si>
  <si>
    <t xml:space="preserve">          Основное мероприятие "Модернизация инфраструктуры муниципальных образовательных организаций"</t>
  </si>
  <si>
    <t>по реализации муниципальных программ Чебоксарского района по состоянию на 01 января 2021г.</t>
  </si>
  <si>
    <t xml:space="preserve">              В бюджете Чебоксарского района по состоянию на 01 января 2020г. на реализацию муниципальных программ предусмотрены средства в сумме  1 532 980,7 тыс. руб.</t>
  </si>
  <si>
    <r>
      <t xml:space="preserve">             </t>
    </r>
    <r>
      <rPr>
        <sz val="14"/>
        <rFont val="Calibri"/>
        <family val="2"/>
      </rPr>
      <t xml:space="preserve"> Исполнение составило 1 427 671,6 тыс. руб. или 93,1 % от плановых назначений (в т.ч. средства  федерального бюджета -112 200,3 тыс. руб., (98,6%), республиканского бюджета ЧР- 913 505,9 тыс.руб. (91,0%); местного бюджета -401 965,4 тыс. руб. (96,7%)), из них в разрезе каждой муниципальной программы: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</si>
</sst>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FC19]d\ mmmm\ yyyy\ &quot;г.&quot;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_-* #,##0.0\ _₽_-;\-* #,##0.0\ _₽_-;_-* &quot;-&quot;?\ _₽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5" fillId="0" borderId="0">
      <alignment wrapText="1"/>
      <protection/>
    </xf>
    <xf numFmtId="0" fontId="46" fillId="0" borderId="0">
      <alignment horizontal="center" wrapText="1"/>
      <protection/>
    </xf>
    <xf numFmtId="0" fontId="45" fillId="0" borderId="0">
      <alignment/>
      <protection/>
    </xf>
    <xf numFmtId="0" fontId="46" fillId="0" borderId="0">
      <alignment horizontal="center"/>
      <protection/>
    </xf>
    <xf numFmtId="0" fontId="46" fillId="0" borderId="0">
      <alignment horizontal="center" wrapText="1"/>
      <protection/>
    </xf>
    <xf numFmtId="0" fontId="45" fillId="0" borderId="0">
      <alignment horizontal="right"/>
      <protection/>
    </xf>
    <xf numFmtId="0" fontId="46" fillId="0" borderId="0">
      <alignment horizontal="center"/>
      <protection/>
    </xf>
    <xf numFmtId="0" fontId="45" fillId="20" borderId="1">
      <alignment/>
      <protection/>
    </xf>
    <xf numFmtId="0" fontId="45" fillId="0" borderId="0">
      <alignment horizontal="right"/>
      <protection/>
    </xf>
    <xf numFmtId="0" fontId="45" fillId="0" borderId="2">
      <alignment horizontal="center" vertical="center" wrapText="1"/>
      <protection/>
    </xf>
    <xf numFmtId="0" fontId="45" fillId="21" borderId="1">
      <alignment/>
      <protection/>
    </xf>
    <xf numFmtId="0" fontId="45" fillId="20" borderId="3">
      <alignment/>
      <protection/>
    </xf>
    <xf numFmtId="0" fontId="45" fillId="0" borderId="2">
      <alignment horizontal="center" vertical="center" wrapText="1"/>
      <protection/>
    </xf>
    <xf numFmtId="49" fontId="45" fillId="0" borderId="2">
      <alignment horizontal="left" vertical="top" wrapText="1" indent="2"/>
      <protection/>
    </xf>
    <xf numFmtId="0" fontId="45" fillId="21" borderId="3">
      <alignment/>
      <protection/>
    </xf>
    <xf numFmtId="0" fontId="47" fillId="0" borderId="2">
      <alignment horizontal="left"/>
      <protection/>
    </xf>
    <xf numFmtId="49" fontId="45" fillId="0" borderId="2">
      <alignment horizontal="left" vertical="top" wrapText="1" indent="2"/>
      <protection/>
    </xf>
    <xf numFmtId="0" fontId="45" fillId="20" borderId="4">
      <alignment/>
      <protection/>
    </xf>
    <xf numFmtId="49" fontId="45" fillId="0" borderId="2">
      <alignment horizontal="center" vertical="top" shrinkToFit="1"/>
      <protection/>
    </xf>
    <xf numFmtId="0" fontId="45" fillId="0" borderId="0">
      <alignment/>
      <protection/>
    </xf>
    <xf numFmtId="4" fontId="45" fillId="0" borderId="2">
      <alignment horizontal="right" vertical="top" shrinkToFit="1"/>
      <protection/>
    </xf>
    <xf numFmtId="0" fontId="45" fillId="0" borderId="0">
      <alignment horizontal="left" wrapText="1"/>
      <protection/>
    </xf>
    <xf numFmtId="10" fontId="45" fillId="0" borderId="2">
      <alignment horizontal="right" vertical="top" shrinkToFit="1"/>
      <protection/>
    </xf>
    <xf numFmtId="49" fontId="45" fillId="0" borderId="2">
      <alignment horizontal="center" vertical="top" shrinkToFit="1"/>
      <protection/>
    </xf>
    <xf numFmtId="0" fontId="45" fillId="21" borderId="3">
      <alignment shrinkToFit="1"/>
      <protection/>
    </xf>
    <xf numFmtId="4" fontId="45" fillId="0" borderId="2">
      <alignment horizontal="right" vertical="top" shrinkToFit="1"/>
      <protection/>
    </xf>
    <xf numFmtId="0" fontId="47" fillId="0" borderId="2">
      <alignment horizontal="left"/>
      <protection/>
    </xf>
    <xf numFmtId="4" fontId="47" fillId="22" borderId="2">
      <alignment horizontal="right" vertical="top" shrinkToFit="1"/>
      <protection/>
    </xf>
    <xf numFmtId="0" fontId="45" fillId="0" borderId="2">
      <alignment horizontal="center" vertical="center" wrapText="1"/>
      <protection/>
    </xf>
    <xf numFmtId="10" fontId="47" fillId="22" borderId="2">
      <alignment horizontal="right" vertical="top" shrinkToFit="1"/>
      <protection/>
    </xf>
    <xf numFmtId="0" fontId="45" fillId="0" borderId="0">
      <alignment horizontal="left" wrapText="1"/>
      <protection/>
    </xf>
    <xf numFmtId="0" fontId="45" fillId="21" borderId="4">
      <alignment/>
      <protection/>
    </xf>
    <xf numFmtId="10" fontId="45" fillId="0" borderId="2">
      <alignment horizontal="right" vertical="top" shrinkToFit="1"/>
      <protection/>
    </xf>
    <xf numFmtId="0" fontId="45" fillId="0" borderId="0">
      <alignment horizontal="left" wrapText="1"/>
      <protection/>
    </xf>
    <xf numFmtId="10" fontId="47" fillId="22" borderId="2">
      <alignment horizontal="right" vertical="top" shrinkToFit="1"/>
      <protection/>
    </xf>
    <xf numFmtId="0" fontId="47" fillId="0" borderId="2">
      <alignment vertical="top" wrapText="1"/>
      <protection/>
    </xf>
    <xf numFmtId="0" fontId="46" fillId="0" borderId="0">
      <alignment horizontal="center" wrapText="1"/>
      <protection/>
    </xf>
    <xf numFmtId="4" fontId="47" fillId="23" borderId="2">
      <alignment horizontal="right" vertical="top" shrinkToFit="1"/>
      <protection/>
    </xf>
    <xf numFmtId="0" fontId="46" fillId="0" borderId="0">
      <alignment horizontal="center"/>
      <protection/>
    </xf>
    <xf numFmtId="10" fontId="47" fillId="23" borderId="2">
      <alignment horizontal="right" vertical="top" shrinkToFit="1"/>
      <protection/>
    </xf>
    <xf numFmtId="0" fontId="47" fillId="0" borderId="2">
      <alignment vertical="top" wrapText="1"/>
      <protection/>
    </xf>
    <xf numFmtId="0" fontId="45" fillId="21" borderId="3">
      <alignment horizontal="center"/>
      <protection/>
    </xf>
    <xf numFmtId="4" fontId="47" fillId="23" borderId="2">
      <alignment horizontal="right" vertical="top" shrinkToFit="1"/>
      <protection/>
    </xf>
    <xf numFmtId="0" fontId="45" fillId="21" borderId="3">
      <alignment horizontal="left"/>
      <protection/>
    </xf>
    <xf numFmtId="10" fontId="47" fillId="23" borderId="2">
      <alignment horizontal="right" vertical="top" shrinkToFit="1"/>
      <protection/>
    </xf>
    <xf numFmtId="0" fontId="45" fillId="21" borderId="4">
      <alignment horizontal="center"/>
      <protection/>
    </xf>
    <xf numFmtId="0" fontId="45" fillId="21" borderId="4">
      <alignment horizontal="left"/>
      <protection/>
    </xf>
    <xf numFmtId="0" fontId="48" fillId="0" borderId="2">
      <alignment vertical="top" wrapText="1"/>
      <protection/>
    </xf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9" fillId="30" borderId="5" applyNumberFormat="0" applyAlignment="0" applyProtection="0"/>
    <xf numFmtId="0" fontId="50" fillId="31" borderId="6" applyNumberFormat="0" applyAlignment="0" applyProtection="0"/>
    <xf numFmtId="0" fontId="51" fillId="31" borderId="5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2" borderId="11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2" fillId="34" borderId="0">
      <alignment/>
      <protection/>
    </xf>
    <xf numFmtId="0" fontId="2" fillId="34" borderId="0">
      <alignment/>
      <protection/>
    </xf>
    <xf numFmtId="0" fontId="3" fillId="0" borderId="0">
      <alignment/>
      <protection/>
    </xf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2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6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49" fontId="64" fillId="0" borderId="14" xfId="0" applyNumberFormat="1" applyFont="1" applyBorder="1" applyAlignment="1">
      <alignment horizontal="center" vertical="top" wrapText="1"/>
    </xf>
    <xf numFmtId="0" fontId="65" fillId="34" borderId="14" xfId="109" applyFont="1" applyFill="1" applyBorder="1" applyAlignment="1">
      <alignment vertical="top" wrapText="1"/>
      <protection/>
    </xf>
    <xf numFmtId="0" fontId="66" fillId="0" borderId="15" xfId="0" applyFont="1" applyBorder="1" applyAlignment="1">
      <alignment horizontal="justify" vertical="top" wrapText="1"/>
    </xf>
    <xf numFmtId="186" fontId="64" fillId="0" borderId="14" xfId="118" applyNumberFormat="1" applyFont="1" applyBorder="1" applyAlignment="1">
      <alignment vertical="top" wrapText="1"/>
    </xf>
    <xf numFmtId="186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horizontal="left"/>
    </xf>
    <xf numFmtId="186" fontId="64" fillId="4" borderId="14" xfId="118" applyNumberFormat="1" applyFont="1" applyFill="1" applyBorder="1" applyAlignment="1">
      <alignment vertical="top" wrapText="1"/>
    </xf>
    <xf numFmtId="186" fontId="66" fillId="0" borderId="15" xfId="118" applyNumberFormat="1" applyFont="1" applyBorder="1" applyAlignment="1">
      <alignment/>
    </xf>
    <xf numFmtId="0" fontId="68" fillId="4" borderId="2" xfId="82" applyNumberFormat="1" applyFont="1" applyFill="1" applyProtection="1">
      <alignment vertical="top" wrapText="1"/>
      <protection locked="0"/>
    </xf>
    <xf numFmtId="0" fontId="64" fillId="0" borderId="16" xfId="0" applyFont="1" applyBorder="1" applyAlignment="1">
      <alignment horizontal="justify"/>
    </xf>
    <xf numFmtId="0" fontId="66" fillId="16" borderId="17" xfId="0" applyFont="1" applyFill="1" applyBorder="1" applyAlignment="1">
      <alignment horizontal="center" vertical="top" wrapText="1"/>
    </xf>
    <xf numFmtId="186" fontId="66" fillId="16" borderId="17" xfId="118" applyNumberFormat="1" applyFont="1" applyFill="1" applyBorder="1" applyAlignment="1">
      <alignment vertical="top" wrapText="1"/>
    </xf>
    <xf numFmtId="49" fontId="69" fillId="0" borderId="14" xfId="0" applyNumberFormat="1" applyFont="1" applyBorder="1" applyAlignment="1">
      <alignment horizontal="center" vertical="top" wrapText="1"/>
    </xf>
    <xf numFmtId="186" fontId="69" fillId="0" borderId="14" xfId="118" applyNumberFormat="1" applyFont="1" applyBorder="1" applyAlignment="1">
      <alignment vertical="top" wrapText="1"/>
    </xf>
    <xf numFmtId="186" fontId="69" fillId="0" borderId="14" xfId="118" applyNumberFormat="1" applyFont="1" applyBorder="1" applyAlignment="1">
      <alignment horizontal="right" vertical="top" wrapText="1"/>
    </xf>
    <xf numFmtId="0" fontId="70" fillId="0" borderId="2" xfId="82" applyNumberFormat="1" applyFont="1" applyProtection="1">
      <alignment vertical="top" wrapText="1"/>
      <protection locked="0"/>
    </xf>
    <xf numFmtId="49" fontId="66" fillId="4" borderId="14" xfId="0" applyNumberFormat="1" applyFont="1" applyFill="1" applyBorder="1" applyAlignment="1">
      <alignment horizontal="center" vertical="top" wrapText="1"/>
    </xf>
    <xf numFmtId="0" fontId="68" fillId="4" borderId="14" xfId="109" applyFont="1" applyFill="1" applyBorder="1" applyAlignment="1">
      <alignment vertical="top" wrapText="1"/>
      <protection/>
    </xf>
    <xf numFmtId="186" fontId="66" fillId="4" borderId="14" xfId="118" applyNumberFormat="1" applyFont="1" applyFill="1" applyBorder="1" applyAlignment="1">
      <alignment vertical="top" wrapText="1"/>
    </xf>
    <xf numFmtId="186" fontId="71" fillId="16" borderId="17" xfId="118" applyNumberFormat="1" applyFont="1" applyFill="1" applyBorder="1" applyAlignment="1">
      <alignment horizontal="center" vertical="top" wrapText="1"/>
    </xf>
    <xf numFmtId="186" fontId="71" fillId="4" borderId="14" xfId="118" applyNumberFormat="1" applyFont="1" applyFill="1" applyBorder="1" applyAlignment="1">
      <alignment horizontal="center" vertical="top" wrapText="1"/>
    </xf>
    <xf numFmtId="186" fontId="71" fillId="4" borderId="17" xfId="118" applyNumberFormat="1" applyFont="1" applyFill="1" applyBorder="1" applyAlignment="1">
      <alignment horizontal="center" vertical="top" wrapText="1"/>
    </xf>
    <xf numFmtId="186" fontId="72" fillId="4" borderId="14" xfId="118" applyNumberFormat="1" applyFont="1" applyFill="1" applyBorder="1" applyAlignment="1">
      <alignment horizontal="center" vertical="top" wrapText="1"/>
    </xf>
    <xf numFmtId="186" fontId="72" fillId="0" borderId="14" xfId="118" applyNumberFormat="1" applyFont="1" applyBorder="1" applyAlignment="1">
      <alignment horizontal="center" vertical="top" wrapText="1"/>
    </xf>
    <xf numFmtId="186" fontId="73" fillId="0" borderId="17" xfId="118" applyNumberFormat="1" applyFont="1" applyBorder="1" applyAlignment="1">
      <alignment horizontal="center" vertical="top" wrapText="1"/>
    </xf>
    <xf numFmtId="186" fontId="72" fillId="0" borderId="17" xfId="118" applyNumberFormat="1" applyFont="1" applyBorder="1" applyAlignment="1">
      <alignment horizontal="center" vertical="top" wrapText="1"/>
    </xf>
    <xf numFmtId="186" fontId="74" fillId="4" borderId="14" xfId="118" applyNumberFormat="1" applyFont="1" applyFill="1" applyBorder="1" applyAlignment="1">
      <alignment horizontal="center" vertical="top" wrapText="1"/>
    </xf>
    <xf numFmtId="186" fontId="74" fillId="0" borderId="14" xfId="118" applyNumberFormat="1" applyFont="1" applyBorder="1" applyAlignment="1">
      <alignment horizontal="center" vertical="top" wrapText="1"/>
    </xf>
    <xf numFmtId="186" fontId="73" fillId="4" borderId="17" xfId="118" applyNumberFormat="1" applyFont="1" applyFill="1" applyBorder="1" applyAlignment="1">
      <alignment horizontal="center" vertical="top" wrapText="1"/>
    </xf>
    <xf numFmtId="186" fontId="66" fillId="16" borderId="14" xfId="118" applyNumberFormat="1" applyFont="1" applyFill="1" applyBorder="1" applyAlignment="1">
      <alignment vertical="top" wrapText="1"/>
    </xf>
    <xf numFmtId="186" fontId="71" fillId="16" borderId="14" xfId="118" applyNumberFormat="1" applyFont="1" applyFill="1" applyBorder="1" applyAlignment="1">
      <alignment horizontal="center" vertical="top" wrapText="1"/>
    </xf>
    <xf numFmtId="186" fontId="73" fillId="16" borderId="17" xfId="118" applyNumberFormat="1" applyFont="1" applyFill="1" applyBorder="1" applyAlignment="1">
      <alignment horizontal="center" vertical="top" wrapText="1"/>
    </xf>
    <xf numFmtId="186" fontId="73" fillId="4" borderId="14" xfId="118" applyNumberFormat="1" applyFont="1" applyFill="1" applyBorder="1" applyAlignment="1">
      <alignment horizontal="center" vertical="top" wrapText="1"/>
    </xf>
    <xf numFmtId="186" fontId="72" fillId="37" borderId="14" xfId="118" applyNumberFormat="1" applyFont="1" applyFill="1" applyBorder="1" applyAlignment="1">
      <alignment horizontal="center" vertical="top" wrapText="1"/>
    </xf>
    <xf numFmtId="0" fontId="69" fillId="0" borderId="18" xfId="0" applyFont="1" applyBorder="1" applyAlignment="1">
      <alignment vertical="top" wrapText="1"/>
    </xf>
    <xf numFmtId="0" fontId="69" fillId="0" borderId="14" xfId="0" applyFont="1" applyBorder="1" applyAlignment="1">
      <alignment vertical="top" wrapText="1"/>
    </xf>
    <xf numFmtId="0" fontId="66" fillId="16" borderId="14" xfId="0" applyFont="1" applyFill="1" applyBorder="1" applyAlignment="1">
      <alignment horizontal="center" vertical="top" wrapText="1"/>
    </xf>
    <xf numFmtId="0" fontId="68" fillId="4" borderId="14" xfId="110" applyFont="1" applyFill="1" applyBorder="1" applyAlignment="1">
      <alignment vertical="top" wrapText="1"/>
      <protection/>
    </xf>
    <xf numFmtId="186" fontId="72" fillId="4" borderId="17" xfId="118" applyNumberFormat="1" applyFont="1" applyFill="1" applyBorder="1" applyAlignment="1">
      <alignment horizontal="center" vertical="top" wrapText="1"/>
    </xf>
    <xf numFmtId="186" fontId="73" fillId="0" borderId="15" xfId="118" applyNumberFormat="1" applyFont="1" applyBorder="1" applyAlignment="1">
      <alignment horizontal="center" vertical="top" wrapText="1"/>
    </xf>
    <xf numFmtId="186" fontId="71" fillId="16" borderId="14" xfId="118" applyNumberFormat="1" applyFont="1" applyFill="1" applyBorder="1" applyAlignment="1">
      <alignment horizontal="center" vertical="top" wrapText="1"/>
    </xf>
    <xf numFmtId="186" fontId="69" fillId="4" borderId="14" xfId="118" applyNumberFormat="1" applyFont="1" applyFill="1" applyBorder="1" applyAlignment="1">
      <alignment vertical="top" wrapText="1"/>
    </xf>
    <xf numFmtId="186" fontId="71" fillId="37" borderId="14" xfId="118" applyNumberFormat="1" applyFont="1" applyFill="1" applyBorder="1" applyAlignment="1">
      <alignment horizontal="center" vertical="top" wrapText="1"/>
    </xf>
    <xf numFmtId="186" fontId="74" fillId="37" borderId="14" xfId="118" applyNumberFormat="1" applyFont="1" applyFill="1" applyBorder="1" applyAlignment="1">
      <alignment horizontal="center" vertical="top" wrapText="1"/>
    </xf>
    <xf numFmtId="186" fontId="4" fillId="4" borderId="14" xfId="118" applyNumberFormat="1" applyFont="1" applyFill="1" applyBorder="1" applyAlignment="1">
      <alignment horizontal="center" vertical="top" wrapText="1"/>
    </xf>
    <xf numFmtId="186" fontId="66" fillId="37" borderId="14" xfId="118" applyNumberFormat="1" applyFont="1" applyFill="1" applyBorder="1" applyAlignment="1">
      <alignment vertical="top" wrapText="1"/>
    </xf>
    <xf numFmtId="186" fontId="72" fillId="37" borderId="17" xfId="118" applyNumberFormat="1" applyFont="1" applyFill="1" applyBorder="1" applyAlignment="1">
      <alignment horizontal="center" vertical="top" wrapText="1"/>
    </xf>
    <xf numFmtId="186" fontId="5" fillId="0" borderId="14" xfId="118" applyNumberFormat="1" applyFont="1" applyBorder="1" applyAlignment="1">
      <alignment horizontal="center" vertical="top" wrapText="1"/>
    </xf>
    <xf numFmtId="186" fontId="71" fillId="37" borderId="15" xfId="118" applyNumberFormat="1" applyFont="1" applyFill="1" applyBorder="1" applyAlignment="1">
      <alignment horizontal="center"/>
    </xf>
    <xf numFmtId="0" fontId="70" fillId="0" borderId="2" xfId="77" applyNumberFormat="1" applyFont="1" applyProtection="1">
      <alignment vertical="top" wrapText="1"/>
      <protection/>
    </xf>
    <xf numFmtId="186" fontId="74" fillId="0" borderId="17" xfId="118" applyNumberFormat="1" applyFont="1" applyBorder="1" applyAlignment="1">
      <alignment horizontal="center" vertical="top" wrapText="1"/>
    </xf>
    <xf numFmtId="186" fontId="64" fillId="0" borderId="14" xfId="118" applyNumberFormat="1" applyFont="1" applyFill="1" applyBorder="1" applyAlignment="1">
      <alignment vertical="top" wrapText="1"/>
    </xf>
    <xf numFmtId="186" fontId="74" fillId="0" borderId="14" xfId="118" applyNumberFormat="1" applyFont="1" applyFill="1" applyBorder="1" applyAlignment="1">
      <alignment horizontal="center" vertical="top" wrapText="1"/>
    </xf>
    <xf numFmtId="186" fontId="72" fillId="0" borderId="14" xfId="118" applyNumberFormat="1" applyFont="1" applyFill="1" applyBorder="1" applyAlignment="1">
      <alignment horizontal="center" vertical="top" wrapText="1"/>
    </xf>
    <xf numFmtId="49" fontId="66" fillId="0" borderId="14" xfId="0" applyNumberFormat="1" applyFont="1" applyBorder="1" applyAlignment="1">
      <alignment horizontal="center" vertical="top" wrapText="1"/>
    </xf>
    <xf numFmtId="186" fontId="71" fillId="16" borderId="14" xfId="118" applyNumberFormat="1" applyFont="1" applyFill="1" applyBorder="1" applyAlignment="1">
      <alignment horizontal="center" vertical="top" wrapText="1"/>
    </xf>
    <xf numFmtId="186" fontId="71" fillId="16" borderId="14" xfId="118" applyNumberFormat="1" applyFont="1" applyFill="1" applyBorder="1" applyAlignment="1">
      <alignment horizontal="center" vertical="top" wrapText="1"/>
    </xf>
    <xf numFmtId="186" fontId="75" fillId="4" borderId="14" xfId="118" applyNumberFormat="1" applyFont="1" applyFill="1" applyBorder="1" applyAlignment="1">
      <alignment vertical="top" wrapText="1"/>
    </xf>
    <xf numFmtId="186" fontId="72" fillId="0" borderId="17" xfId="118" applyNumberFormat="1" applyFont="1" applyFill="1" applyBorder="1" applyAlignment="1">
      <alignment horizontal="center" vertical="top" wrapText="1"/>
    </xf>
    <xf numFmtId="0" fontId="68" fillId="4" borderId="2" xfId="76" applyNumberFormat="1" applyFont="1" applyFill="1" applyAlignment="1" applyProtection="1">
      <alignment vertical="top" wrapText="1"/>
      <protection/>
    </xf>
    <xf numFmtId="0" fontId="70" fillId="0" borderId="2" xfId="76" applyNumberFormat="1" applyFont="1" applyFill="1" applyAlignment="1" applyProtection="1">
      <alignment vertical="top" wrapText="1"/>
      <protection/>
    </xf>
    <xf numFmtId="1" fontId="45" fillId="20" borderId="2" xfId="49" applyNumberFormat="1" applyFont="1" applyBorder="1" applyAlignment="1" applyProtection="1">
      <alignment horizontal="center" vertical="top" shrinkToFit="1"/>
      <protection/>
    </xf>
    <xf numFmtId="0" fontId="70" fillId="0" borderId="2" xfId="89" applyNumberFormat="1" applyFont="1" applyProtection="1">
      <alignment vertical="top" wrapText="1"/>
      <protection/>
    </xf>
    <xf numFmtId="0" fontId="68" fillId="4" borderId="2" xfId="89" applyNumberFormat="1" applyFont="1" applyFill="1" applyProtection="1">
      <alignment vertical="top" wrapText="1"/>
      <protection/>
    </xf>
    <xf numFmtId="1" fontId="45" fillId="4" borderId="2" xfId="49" applyNumberFormat="1" applyFont="1" applyFill="1" applyBorder="1" applyAlignment="1" applyProtection="1">
      <alignment horizontal="center" vertical="top" shrinkToFit="1"/>
      <protection/>
    </xf>
    <xf numFmtId="0" fontId="68" fillId="4" borderId="2" xfId="77" applyNumberFormat="1" applyFont="1" applyFill="1" applyProtection="1">
      <alignment vertical="top" wrapText="1"/>
      <protection/>
    </xf>
    <xf numFmtId="0" fontId="66" fillId="16" borderId="14" xfId="0" applyFont="1" applyFill="1" applyBorder="1" applyAlignment="1">
      <alignment horizontal="center" vertical="top" wrapText="1"/>
    </xf>
    <xf numFmtId="186" fontId="69" fillId="0" borderId="18" xfId="118" applyNumberFormat="1" applyFont="1" applyBorder="1" applyAlignment="1">
      <alignment horizontal="right" vertical="top" wrapText="1"/>
    </xf>
    <xf numFmtId="186" fontId="72" fillId="0" borderId="18" xfId="118" applyNumberFormat="1" applyFont="1" applyBorder="1" applyAlignment="1">
      <alignment horizontal="center" vertical="top" wrapText="1"/>
    </xf>
    <xf numFmtId="186" fontId="6" fillId="26" borderId="18" xfId="118" applyNumberFormat="1" applyFont="1" applyFill="1" applyBorder="1" applyAlignment="1">
      <alignment horizontal="right" vertical="top" wrapText="1"/>
    </xf>
    <xf numFmtId="186" fontId="69" fillId="26" borderId="18" xfId="118" applyNumberFormat="1" applyFont="1" applyFill="1" applyBorder="1" applyAlignment="1">
      <alignment horizontal="right" vertical="top" wrapText="1"/>
    </xf>
    <xf numFmtId="0" fontId="68" fillId="10" borderId="2" xfId="89" applyNumberFormat="1" applyFont="1" applyFill="1" applyProtection="1">
      <alignment vertical="top" wrapText="1"/>
      <protection/>
    </xf>
    <xf numFmtId="186" fontId="69" fillId="10" borderId="18" xfId="118" applyNumberFormat="1" applyFont="1" applyFill="1" applyBorder="1" applyAlignment="1">
      <alignment horizontal="right" vertical="top" wrapText="1"/>
    </xf>
    <xf numFmtId="186" fontId="72" fillId="10" borderId="18" xfId="118" applyNumberFormat="1" applyFont="1" applyFill="1" applyBorder="1" applyAlignment="1">
      <alignment horizontal="center" vertical="top" wrapText="1"/>
    </xf>
    <xf numFmtId="186" fontId="72" fillId="10" borderId="17" xfId="118" applyNumberFormat="1" applyFont="1" applyFill="1" applyBorder="1" applyAlignment="1">
      <alignment horizontal="center" vertical="top" wrapText="1"/>
    </xf>
    <xf numFmtId="186" fontId="72" fillId="37" borderId="18" xfId="118" applyNumberFormat="1" applyFont="1" applyFill="1" applyBorder="1" applyAlignment="1">
      <alignment horizontal="center" vertical="top" wrapText="1"/>
    </xf>
    <xf numFmtId="186" fontId="73" fillId="26" borderId="17" xfId="118" applyNumberFormat="1" applyFont="1" applyFill="1" applyBorder="1" applyAlignment="1">
      <alignment horizontal="center" vertical="top" wrapText="1"/>
    </xf>
    <xf numFmtId="186" fontId="73" fillId="26" borderId="18" xfId="118" applyNumberFormat="1" applyFont="1" applyFill="1" applyBorder="1" applyAlignment="1">
      <alignment horizontal="center" vertical="top" wrapText="1"/>
    </xf>
    <xf numFmtId="186" fontId="71" fillId="16" borderId="14" xfId="118" applyNumberFormat="1" applyFont="1" applyFill="1" applyBorder="1" applyAlignment="1">
      <alignment horizontal="center" vertical="top" wrapText="1"/>
    </xf>
    <xf numFmtId="186" fontId="71" fillId="16" borderId="14" xfId="118" applyNumberFormat="1" applyFont="1" applyFill="1" applyBorder="1" applyAlignment="1">
      <alignment horizontal="center" vertical="top" wrapText="1"/>
    </xf>
    <xf numFmtId="49" fontId="70" fillId="0" borderId="0" xfId="0" applyNumberFormat="1" applyFont="1" applyAlignment="1">
      <alignment wrapText="1"/>
    </xf>
    <xf numFmtId="186" fontId="5" fillId="4" borderId="14" xfId="118" applyNumberFormat="1" applyFont="1" applyFill="1" applyBorder="1" applyAlignment="1">
      <alignment horizontal="center" vertical="top" wrapText="1"/>
    </xf>
    <xf numFmtId="0" fontId="66" fillId="16" borderId="14" xfId="0" applyFont="1" applyFill="1" applyBorder="1" applyAlignment="1">
      <alignment horizontal="center" vertical="top" wrapText="1"/>
    </xf>
    <xf numFmtId="0" fontId="66" fillId="16" borderId="17" xfId="0" applyFont="1" applyFill="1" applyBorder="1" applyAlignment="1">
      <alignment vertical="top" wrapText="1"/>
    </xf>
    <xf numFmtId="49" fontId="66" fillId="16" borderId="14" xfId="0" applyNumberFormat="1" applyFont="1" applyFill="1" applyBorder="1" applyAlignment="1">
      <alignment horizontal="center" vertical="top" wrapText="1"/>
    </xf>
    <xf numFmtId="0" fontId="66" fillId="16" borderId="14" xfId="0" applyFont="1" applyFill="1" applyBorder="1" applyAlignment="1">
      <alignment horizontal="justify" vertical="top" wrapText="1"/>
    </xf>
    <xf numFmtId="49" fontId="69" fillId="0" borderId="14" xfId="0" applyNumberFormat="1" applyFont="1" applyFill="1" applyBorder="1" applyAlignment="1">
      <alignment horizontal="center" vertical="top" wrapText="1"/>
    </xf>
    <xf numFmtId="0" fontId="7" fillId="16" borderId="2" xfId="89" applyNumberFormat="1" applyFont="1" applyFill="1" applyProtection="1">
      <alignment vertical="top" wrapText="1"/>
      <protection/>
    </xf>
    <xf numFmtId="0" fontId="68" fillId="16" borderId="2" xfId="89" applyNumberFormat="1" applyFont="1" applyFill="1" applyProtection="1">
      <alignment vertical="top" wrapText="1"/>
      <protection/>
    </xf>
    <xf numFmtId="0" fontId="66" fillId="0" borderId="19" xfId="0" applyFont="1" applyFill="1" applyBorder="1" applyAlignment="1">
      <alignment horizontal="center" vertical="top" wrapText="1"/>
    </xf>
    <xf numFmtId="0" fontId="75" fillId="0" borderId="20" xfId="0" applyFont="1" applyFill="1" applyBorder="1" applyAlignment="1">
      <alignment horizontal="center" vertical="top" wrapText="1"/>
    </xf>
    <xf numFmtId="186" fontId="71" fillId="16" borderId="14" xfId="118" applyNumberFormat="1" applyFont="1" applyFill="1" applyBorder="1" applyAlignment="1">
      <alignment horizontal="center" vertical="top" wrapText="1"/>
    </xf>
    <xf numFmtId="186" fontId="4" fillId="16" borderId="14" xfId="118" applyNumberFormat="1" applyFont="1" applyFill="1" applyBorder="1" applyAlignment="1">
      <alignment horizontal="center" vertical="top" wrapText="1"/>
    </xf>
    <xf numFmtId="186" fontId="8" fillId="16" borderId="18" xfId="118" applyNumberFormat="1" applyFont="1" applyFill="1" applyBorder="1" applyAlignment="1">
      <alignment horizontal="center" vertical="top" wrapText="1"/>
    </xf>
    <xf numFmtId="186" fontId="10" fillId="16" borderId="14" xfId="118" applyNumberFormat="1" applyFont="1" applyFill="1" applyBorder="1" applyAlignment="1">
      <alignment horizontal="center" vertical="top" wrapText="1"/>
    </xf>
    <xf numFmtId="186" fontId="4" fillId="16" borderId="17" xfId="118" applyNumberFormat="1" applyFont="1" applyFill="1" applyBorder="1" applyAlignment="1">
      <alignment horizontal="center" vertical="top" wrapText="1"/>
    </xf>
    <xf numFmtId="186" fontId="4" fillId="16" borderId="14" xfId="118" applyNumberFormat="1" applyFont="1" applyFill="1" applyBorder="1" applyAlignment="1">
      <alignment horizontal="center" vertical="top" wrapText="1"/>
    </xf>
    <xf numFmtId="186" fontId="71" fillId="16" borderId="14" xfId="118" applyNumberFormat="1" applyFont="1" applyFill="1" applyBorder="1" applyAlignment="1">
      <alignment horizontal="center" vertical="top" wrapText="1"/>
    </xf>
    <xf numFmtId="0" fontId="75" fillId="0" borderId="19" xfId="0" applyFont="1" applyBorder="1" applyAlignment="1">
      <alignment horizontal="center" vertical="top" wrapText="1"/>
    </xf>
    <xf numFmtId="0" fontId="75" fillId="0" borderId="20" xfId="0" applyFont="1" applyBorder="1" applyAlignment="1">
      <alignment horizontal="center" vertical="top" wrapText="1"/>
    </xf>
    <xf numFmtId="0" fontId="75" fillId="0" borderId="21" xfId="0" applyFont="1" applyBorder="1" applyAlignment="1">
      <alignment horizontal="center" vertical="top" wrapText="1"/>
    </xf>
    <xf numFmtId="0" fontId="76" fillId="0" borderId="22" xfId="0" applyFont="1" applyBorder="1" applyAlignment="1">
      <alignment horizontal="center" vertical="top" wrapText="1"/>
    </xf>
    <xf numFmtId="0" fontId="76" fillId="0" borderId="23" xfId="0" applyFont="1" applyBorder="1" applyAlignment="1">
      <alignment horizontal="center" vertical="top" wrapText="1"/>
    </xf>
    <xf numFmtId="0" fontId="76" fillId="0" borderId="24" xfId="0" applyFont="1" applyBorder="1" applyAlignment="1">
      <alignment horizontal="center" vertical="top" wrapText="1"/>
    </xf>
    <xf numFmtId="0" fontId="75" fillId="0" borderId="25" xfId="0" applyFont="1" applyBorder="1" applyAlignment="1">
      <alignment horizontal="center" vertical="top" wrapText="1"/>
    </xf>
    <xf numFmtId="0" fontId="75" fillId="0" borderId="26" xfId="0" applyFont="1" applyBorder="1" applyAlignment="1">
      <alignment horizontal="center" vertical="top" wrapText="1"/>
    </xf>
    <xf numFmtId="0" fontId="75" fillId="0" borderId="27" xfId="0" applyFont="1" applyBorder="1" applyAlignment="1">
      <alignment horizontal="center" vertical="top" wrapText="1"/>
    </xf>
    <xf numFmtId="0" fontId="66" fillId="16" borderId="14" xfId="0" applyFont="1" applyFill="1" applyBorder="1" applyAlignment="1">
      <alignment horizontal="center" vertical="top" wrapText="1"/>
    </xf>
    <xf numFmtId="0" fontId="66" fillId="16" borderId="14" xfId="0" applyFont="1" applyFill="1" applyBorder="1" applyAlignment="1">
      <alignment horizontal="justify" vertical="top" wrapText="1"/>
    </xf>
    <xf numFmtId="186" fontId="4" fillId="16" borderId="14" xfId="118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67" fillId="0" borderId="0" xfId="0" applyFont="1" applyAlignment="1">
      <alignment horizontal="left" vertical="top" wrapText="1"/>
    </xf>
    <xf numFmtId="0" fontId="66" fillId="0" borderId="22" xfId="0" applyFont="1" applyBorder="1" applyAlignment="1">
      <alignment horizontal="center" vertical="top" wrapText="1"/>
    </xf>
    <xf numFmtId="0" fontId="66" fillId="0" borderId="23" xfId="0" applyFont="1" applyBorder="1" applyAlignment="1">
      <alignment horizontal="center" vertical="top" wrapText="1"/>
    </xf>
    <xf numFmtId="0" fontId="66" fillId="0" borderId="24" xfId="0" applyFont="1" applyBorder="1" applyAlignment="1">
      <alignment horizontal="center" vertical="top" wrapText="1"/>
    </xf>
    <xf numFmtId="0" fontId="66" fillId="0" borderId="23" xfId="0" applyFont="1" applyFill="1" applyBorder="1" applyAlignment="1">
      <alignment horizontal="center" vertical="top" wrapText="1"/>
    </xf>
    <xf numFmtId="0" fontId="66" fillId="0" borderId="24" xfId="0" applyFont="1" applyFill="1" applyBorder="1" applyAlignment="1">
      <alignment horizontal="center" vertical="top" wrapText="1"/>
    </xf>
    <xf numFmtId="0" fontId="75" fillId="0" borderId="22" xfId="0" applyFont="1" applyBorder="1" applyAlignment="1">
      <alignment horizontal="center" vertical="top" wrapText="1"/>
    </xf>
    <xf numFmtId="0" fontId="75" fillId="0" borderId="23" xfId="0" applyFont="1" applyBorder="1" applyAlignment="1">
      <alignment horizontal="center" vertical="top" wrapText="1"/>
    </xf>
    <xf numFmtId="0" fontId="75" fillId="0" borderId="24" xfId="0" applyFont="1" applyBorder="1" applyAlignment="1">
      <alignment horizontal="center" vertical="top" wrapText="1"/>
    </xf>
    <xf numFmtId="0" fontId="75" fillId="0" borderId="28" xfId="0" applyFont="1" applyBorder="1" applyAlignment="1">
      <alignment horizontal="center" vertical="top" wrapText="1"/>
    </xf>
    <xf numFmtId="0" fontId="75" fillId="0" borderId="29" xfId="0" applyFont="1" applyBorder="1" applyAlignment="1">
      <alignment horizontal="center" vertical="top" wrapText="1"/>
    </xf>
  </cellXfs>
  <cellStyles count="10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3 2" xfId="44"/>
    <cellStyle name="xl24" xfId="45"/>
    <cellStyle name="xl24 2" xfId="46"/>
    <cellStyle name="xl25" xfId="47"/>
    <cellStyle name="xl25 2" xfId="48"/>
    <cellStyle name="xl26" xfId="49"/>
    <cellStyle name="xl26 2" xfId="50"/>
    <cellStyle name="xl27" xfId="51"/>
    <cellStyle name="xl27 2" xfId="52"/>
    <cellStyle name="xl28" xfId="53"/>
    <cellStyle name="xl28 2" xfId="54"/>
    <cellStyle name="xl29" xfId="55"/>
    <cellStyle name="xl29 2" xfId="56"/>
    <cellStyle name="xl30" xfId="57"/>
    <cellStyle name="xl30 2" xfId="58"/>
    <cellStyle name="xl31" xfId="59"/>
    <cellStyle name="xl31 2" xfId="60"/>
    <cellStyle name="xl32" xfId="61"/>
    <cellStyle name="xl32 2" xfId="62"/>
    <cellStyle name="xl33" xfId="63"/>
    <cellStyle name="xl33 2" xfId="64"/>
    <cellStyle name="xl34" xfId="65"/>
    <cellStyle name="xl34 2" xfId="66"/>
    <cellStyle name="xl35" xfId="67"/>
    <cellStyle name="xl35 2" xfId="68"/>
    <cellStyle name="xl36" xfId="69"/>
    <cellStyle name="xl37" xfId="70"/>
    <cellStyle name="xl37 2" xfId="71"/>
    <cellStyle name="xl38" xfId="72"/>
    <cellStyle name="xl38 2" xfId="73"/>
    <cellStyle name="xl39" xfId="74"/>
    <cellStyle name="xl39 2" xfId="75"/>
    <cellStyle name="xl40" xfId="76"/>
    <cellStyle name="xl40 2" xfId="77"/>
    <cellStyle name="xl41" xfId="78"/>
    <cellStyle name="xl41 2" xfId="79"/>
    <cellStyle name="xl42" xfId="80"/>
    <cellStyle name="xl42 2" xfId="81"/>
    <cellStyle name="xl43" xfId="82"/>
    <cellStyle name="xl43 2" xfId="83"/>
    <cellStyle name="xl44" xfId="84"/>
    <cellStyle name="xl44 2" xfId="85"/>
    <cellStyle name="xl45" xfId="86"/>
    <cellStyle name="xl45 2" xfId="87"/>
    <cellStyle name="xl46" xfId="88"/>
    <cellStyle name="xl60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Ввод " xfId="96"/>
    <cellStyle name="Вывод" xfId="97"/>
    <cellStyle name="Вычисление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3" xfId="110"/>
    <cellStyle name="Обычный 4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00"/>
  <sheetViews>
    <sheetView tabSelected="1" zoomScale="90" zoomScaleNormal="90" zoomScalePageLayoutView="0" workbookViewId="0" topLeftCell="A1">
      <selection activeCell="B5" sqref="B5:N198"/>
    </sheetView>
  </sheetViews>
  <sheetFormatPr defaultColWidth="9.140625" defaultRowHeight="15"/>
  <cols>
    <col min="1" max="1" width="9.00390625" style="0" customWidth="1"/>
    <col min="2" max="2" width="45.421875" style="0" customWidth="1"/>
    <col min="3" max="3" width="0.13671875" style="0" hidden="1" customWidth="1"/>
    <col min="4" max="4" width="13.8515625" style="0" hidden="1" customWidth="1"/>
    <col min="5" max="5" width="13.140625" style="0" hidden="1" customWidth="1"/>
    <col min="6" max="6" width="14.8515625" style="0" customWidth="1"/>
    <col min="7" max="7" width="13.8515625" style="0" customWidth="1"/>
    <col min="8" max="8" width="15.140625" style="0" customWidth="1"/>
    <col min="9" max="9" width="14.421875" style="0" customWidth="1"/>
    <col min="10" max="10" width="15.7109375" style="0" customWidth="1"/>
    <col min="11" max="11" width="13.8515625" style="0" customWidth="1"/>
    <col min="12" max="12" width="14.00390625" style="0" customWidth="1"/>
    <col min="13" max="13" width="13.8515625" style="0" customWidth="1"/>
    <col min="14" max="14" width="13.57421875" style="0" customWidth="1"/>
  </cols>
  <sheetData>
    <row r="2" ht="15" hidden="1"/>
    <row r="3" ht="3.75" customHeight="1" hidden="1"/>
    <row r="4" ht="15" hidden="1"/>
    <row r="5" spans="5:7" ht="18.75">
      <c r="E5" s="112" t="s">
        <v>59</v>
      </c>
      <c r="F5" s="112"/>
      <c r="G5" s="112"/>
    </row>
    <row r="6" spans="2:13" ht="19.5" customHeight="1">
      <c r="B6" s="112" t="s">
        <v>336</v>
      </c>
      <c r="C6" s="112"/>
      <c r="D6" s="112"/>
      <c r="E6" s="112"/>
      <c r="F6" s="112"/>
      <c r="G6" s="112"/>
      <c r="H6" s="112"/>
      <c r="I6" s="112"/>
      <c r="J6" s="112"/>
      <c r="K6" s="112"/>
      <c r="L6" s="6"/>
      <c r="M6" s="6"/>
    </row>
    <row r="7" spans="2:14" ht="42.75" customHeight="1">
      <c r="B7" s="113" t="s">
        <v>337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2:14" ht="58.5" customHeight="1">
      <c r="B8" s="113" t="s">
        <v>338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ht="15.75" thickBot="1"/>
    <row r="10" spans="1:14" ht="15.75" thickBot="1">
      <c r="A10" s="119" t="s">
        <v>0</v>
      </c>
      <c r="B10" s="119" t="s">
        <v>1</v>
      </c>
      <c r="C10" s="122" t="s">
        <v>2</v>
      </c>
      <c r="D10" s="123"/>
      <c r="E10" s="114" t="s">
        <v>3</v>
      </c>
      <c r="F10" s="91"/>
      <c r="G10" s="100" t="s">
        <v>4</v>
      </c>
      <c r="H10" s="101"/>
      <c r="I10" s="102"/>
      <c r="J10" s="92"/>
      <c r="K10" s="106" t="s">
        <v>5</v>
      </c>
      <c r="L10" s="107"/>
      <c r="M10" s="108"/>
      <c r="N10" s="114" t="s">
        <v>3</v>
      </c>
    </row>
    <row r="11" spans="1:14" ht="25.5" customHeight="1">
      <c r="A11" s="120"/>
      <c r="B11" s="120"/>
      <c r="C11" s="114" t="s">
        <v>6</v>
      </c>
      <c r="D11" s="103" t="s">
        <v>7</v>
      </c>
      <c r="E11" s="115"/>
      <c r="F11" s="117" t="s">
        <v>21</v>
      </c>
      <c r="G11" s="103" t="s">
        <v>20</v>
      </c>
      <c r="H11" s="103" t="s">
        <v>8</v>
      </c>
      <c r="I11" s="103" t="s">
        <v>9</v>
      </c>
      <c r="J11" s="117" t="s">
        <v>21</v>
      </c>
      <c r="K11" s="104" t="s">
        <v>20</v>
      </c>
      <c r="L11" s="103" t="s">
        <v>8</v>
      </c>
      <c r="M11" s="104" t="s">
        <v>9</v>
      </c>
      <c r="N11" s="115"/>
    </row>
    <row r="12" spans="1:14" ht="15">
      <c r="A12" s="120"/>
      <c r="B12" s="120"/>
      <c r="C12" s="115"/>
      <c r="D12" s="104"/>
      <c r="E12" s="115"/>
      <c r="F12" s="117"/>
      <c r="G12" s="104"/>
      <c r="H12" s="104"/>
      <c r="I12" s="104"/>
      <c r="J12" s="117"/>
      <c r="K12" s="104"/>
      <c r="L12" s="104"/>
      <c r="M12" s="104"/>
      <c r="N12" s="115"/>
    </row>
    <row r="13" spans="1:14" ht="26.25" customHeight="1" thickBot="1">
      <c r="A13" s="121"/>
      <c r="B13" s="121"/>
      <c r="C13" s="116"/>
      <c r="D13" s="105"/>
      <c r="E13" s="116"/>
      <c r="F13" s="118"/>
      <c r="G13" s="105"/>
      <c r="H13" s="105"/>
      <c r="I13" s="105"/>
      <c r="J13" s="118"/>
      <c r="K13" s="105"/>
      <c r="L13" s="105"/>
      <c r="M13" s="105"/>
      <c r="N13" s="116"/>
    </row>
    <row r="14" spans="1:14" ht="45.75" customHeight="1">
      <c r="A14" s="12">
        <v>1</v>
      </c>
      <c r="B14" s="85" t="s">
        <v>182</v>
      </c>
      <c r="C14" s="13">
        <f>F14</f>
        <v>43426.2</v>
      </c>
      <c r="D14" s="13">
        <f>J14</f>
        <v>43075.6</v>
      </c>
      <c r="E14" s="13">
        <f>D14/C14*100</f>
        <v>99.19265328304112</v>
      </c>
      <c r="F14" s="97">
        <f>F15+F19+F22</f>
        <v>43426.2</v>
      </c>
      <c r="G14" s="97">
        <f aca="true" t="shared" si="0" ref="G14:M14">SUM(G15+G19+G22)</f>
        <v>0</v>
      </c>
      <c r="H14" s="97">
        <f t="shared" si="0"/>
        <v>20475.699999999997</v>
      </c>
      <c r="I14" s="97">
        <f t="shared" si="0"/>
        <v>22950.5</v>
      </c>
      <c r="J14" s="97">
        <f t="shared" si="0"/>
        <v>43075.6</v>
      </c>
      <c r="K14" s="21">
        <f t="shared" si="0"/>
        <v>0</v>
      </c>
      <c r="L14" s="21">
        <f t="shared" si="0"/>
        <v>20334.4</v>
      </c>
      <c r="M14" s="21">
        <f t="shared" si="0"/>
        <v>22741.2</v>
      </c>
      <c r="N14" s="21">
        <f>J14/F14*100</f>
        <v>99.19265328304112</v>
      </c>
    </row>
    <row r="15" spans="1:14" ht="48" customHeight="1">
      <c r="A15" s="18" t="s">
        <v>18</v>
      </c>
      <c r="B15" s="10" t="s">
        <v>246</v>
      </c>
      <c r="C15" s="8">
        <f>F15</f>
        <v>31790.3</v>
      </c>
      <c r="D15" s="8">
        <f>J15</f>
        <v>31439.699999999997</v>
      </c>
      <c r="E15" s="8">
        <f>D15/C15*100</f>
        <v>98.89714787214967</v>
      </c>
      <c r="F15" s="22">
        <f aca="true" t="shared" si="1" ref="F15:M15">SUM(F16:F18)</f>
        <v>31790.3</v>
      </c>
      <c r="G15" s="22">
        <f t="shared" si="1"/>
        <v>0</v>
      </c>
      <c r="H15" s="22">
        <f t="shared" si="1"/>
        <v>10420.3</v>
      </c>
      <c r="I15" s="22">
        <f t="shared" si="1"/>
        <v>21370</v>
      </c>
      <c r="J15" s="22">
        <f t="shared" si="1"/>
        <v>31439.699999999997</v>
      </c>
      <c r="K15" s="22">
        <f t="shared" si="1"/>
        <v>0</v>
      </c>
      <c r="L15" s="22">
        <f t="shared" si="1"/>
        <v>10279</v>
      </c>
      <c r="M15" s="22">
        <f t="shared" si="1"/>
        <v>21160.7</v>
      </c>
      <c r="N15" s="23">
        <f aca="true" t="shared" si="2" ref="N15:N23">J15/F15*100</f>
        <v>98.89714787214967</v>
      </c>
    </row>
    <row r="16" spans="1:14" ht="33.75" customHeight="1">
      <c r="A16" s="14" t="s">
        <v>61</v>
      </c>
      <c r="B16" s="17" t="s">
        <v>183</v>
      </c>
      <c r="C16" s="15"/>
      <c r="D16" s="15"/>
      <c r="E16" s="15"/>
      <c r="F16" s="24">
        <f>G16+H16+I16</f>
        <v>24618.399999999998</v>
      </c>
      <c r="G16" s="25"/>
      <c r="H16" s="25">
        <v>3359.6</v>
      </c>
      <c r="I16" s="25">
        <v>21258.8</v>
      </c>
      <c r="J16" s="24">
        <f aca="true" t="shared" si="3" ref="J16:J23">K16+L16+M16</f>
        <v>24418.399999999998</v>
      </c>
      <c r="K16" s="25"/>
      <c r="L16" s="25">
        <v>3359.6</v>
      </c>
      <c r="M16" s="25">
        <v>21058.8</v>
      </c>
      <c r="N16" s="27">
        <f t="shared" si="2"/>
        <v>99.1875995190589</v>
      </c>
    </row>
    <row r="17" spans="1:14" ht="78" customHeight="1">
      <c r="A17" s="14" t="s">
        <v>62</v>
      </c>
      <c r="B17" s="17" t="s">
        <v>248</v>
      </c>
      <c r="C17" s="15"/>
      <c r="D17" s="15"/>
      <c r="E17" s="15"/>
      <c r="F17" s="24">
        <f>SUM(G17:I17)</f>
        <v>7060.7</v>
      </c>
      <c r="G17" s="25"/>
      <c r="H17" s="25">
        <v>7060.7</v>
      </c>
      <c r="I17" s="25"/>
      <c r="J17" s="24">
        <f>SUM(K17:M17)</f>
        <v>6919.4</v>
      </c>
      <c r="K17" s="25"/>
      <c r="L17" s="25">
        <v>6919.4</v>
      </c>
      <c r="M17" s="25"/>
      <c r="N17" s="27">
        <f t="shared" si="2"/>
        <v>97.9987819904542</v>
      </c>
    </row>
    <row r="18" spans="1:14" ht="77.25" customHeight="1">
      <c r="A18" s="14" t="s">
        <v>247</v>
      </c>
      <c r="B18" s="17" t="s">
        <v>184</v>
      </c>
      <c r="C18" s="15"/>
      <c r="D18" s="15"/>
      <c r="E18" s="15"/>
      <c r="F18" s="24">
        <f>G18+H18+I18</f>
        <v>111.2</v>
      </c>
      <c r="G18" s="25"/>
      <c r="H18" s="25"/>
      <c r="I18" s="25">
        <v>111.2</v>
      </c>
      <c r="J18" s="24">
        <f t="shared" si="3"/>
        <v>101.9</v>
      </c>
      <c r="K18" s="25"/>
      <c r="L18" s="25"/>
      <c r="M18" s="25">
        <v>101.9</v>
      </c>
      <c r="N18" s="27">
        <f t="shared" si="2"/>
        <v>91.63669064748203</v>
      </c>
    </row>
    <row r="19" spans="1:14" ht="48" customHeight="1">
      <c r="A19" s="18" t="s">
        <v>19</v>
      </c>
      <c r="B19" s="10" t="s">
        <v>306</v>
      </c>
      <c r="C19" s="43"/>
      <c r="D19" s="43"/>
      <c r="E19" s="43"/>
      <c r="F19" s="34">
        <f>G19+H19+I19</f>
        <v>10055.4</v>
      </c>
      <c r="G19" s="34">
        <f aca="true" t="shared" si="4" ref="G19:M19">SUM(G20:G21)</f>
        <v>0</v>
      </c>
      <c r="H19" s="34">
        <f t="shared" si="4"/>
        <v>10055.4</v>
      </c>
      <c r="I19" s="34">
        <f t="shared" si="4"/>
        <v>0</v>
      </c>
      <c r="J19" s="34">
        <f t="shared" si="4"/>
        <v>10055.4</v>
      </c>
      <c r="K19" s="34">
        <f t="shared" si="4"/>
        <v>0</v>
      </c>
      <c r="L19" s="34">
        <f t="shared" si="4"/>
        <v>10055.4</v>
      </c>
      <c r="M19" s="34">
        <f t="shared" si="4"/>
        <v>0</v>
      </c>
      <c r="N19" s="40">
        <f t="shared" si="2"/>
        <v>100</v>
      </c>
    </row>
    <row r="20" spans="1:14" ht="33.75" customHeight="1">
      <c r="A20" s="14" t="s">
        <v>63</v>
      </c>
      <c r="B20" s="17" t="s">
        <v>64</v>
      </c>
      <c r="C20" s="15"/>
      <c r="D20" s="15"/>
      <c r="E20" s="15"/>
      <c r="F20" s="35">
        <f>G20+H20+I20</f>
        <v>10055.4</v>
      </c>
      <c r="G20" s="25">
        <v>0</v>
      </c>
      <c r="H20" s="25">
        <v>10055.4</v>
      </c>
      <c r="I20" s="25">
        <v>0</v>
      </c>
      <c r="J20" s="35">
        <f t="shared" si="3"/>
        <v>10055.4</v>
      </c>
      <c r="K20" s="25">
        <v>0</v>
      </c>
      <c r="L20" s="25">
        <v>10055.4</v>
      </c>
      <c r="M20" s="25">
        <v>0</v>
      </c>
      <c r="N20" s="27">
        <f t="shared" si="2"/>
        <v>100</v>
      </c>
    </row>
    <row r="21" spans="1:14" ht="31.5" customHeight="1" hidden="1">
      <c r="A21" s="14" t="s">
        <v>200</v>
      </c>
      <c r="B21" s="17" t="s">
        <v>65</v>
      </c>
      <c r="C21" s="15"/>
      <c r="D21" s="15"/>
      <c r="E21" s="15"/>
      <c r="F21" s="35">
        <f>G21+H21+I21</f>
        <v>0</v>
      </c>
      <c r="G21" s="25"/>
      <c r="H21" s="25"/>
      <c r="I21" s="25">
        <v>0</v>
      </c>
      <c r="J21" s="35">
        <f t="shared" si="3"/>
        <v>0</v>
      </c>
      <c r="K21" s="25"/>
      <c r="L21" s="25"/>
      <c r="M21" s="25">
        <v>0</v>
      </c>
      <c r="N21" s="27" t="e">
        <f t="shared" si="2"/>
        <v>#DIV/0!</v>
      </c>
    </row>
    <row r="22" spans="1:14" ht="33.75" customHeight="1">
      <c r="A22" s="18" t="s">
        <v>307</v>
      </c>
      <c r="B22" s="10" t="s">
        <v>332</v>
      </c>
      <c r="C22" s="20">
        <f>F22</f>
        <v>1580.5</v>
      </c>
      <c r="D22" s="20">
        <f>J22</f>
        <v>1580.5</v>
      </c>
      <c r="E22" s="20">
        <f>D22/C22*100</f>
        <v>100</v>
      </c>
      <c r="F22" s="22">
        <f aca="true" t="shared" si="5" ref="F22:M22">SUM(F23)</f>
        <v>1580.5</v>
      </c>
      <c r="G22" s="22">
        <f t="shared" si="5"/>
        <v>0</v>
      </c>
      <c r="H22" s="22">
        <f t="shared" si="5"/>
        <v>0</v>
      </c>
      <c r="I22" s="22">
        <f t="shared" si="5"/>
        <v>1580.5</v>
      </c>
      <c r="J22" s="22">
        <f t="shared" si="5"/>
        <v>1580.5</v>
      </c>
      <c r="K22" s="22">
        <f t="shared" si="5"/>
        <v>0</v>
      </c>
      <c r="L22" s="22">
        <f t="shared" si="5"/>
        <v>0</v>
      </c>
      <c r="M22" s="22">
        <f t="shared" si="5"/>
        <v>1580.5</v>
      </c>
      <c r="N22" s="30">
        <f t="shared" si="2"/>
        <v>100</v>
      </c>
    </row>
    <row r="23" spans="1:14" ht="34.5" customHeight="1">
      <c r="A23" s="14" t="s">
        <v>308</v>
      </c>
      <c r="B23" s="17" t="s">
        <v>333</v>
      </c>
      <c r="C23" s="15"/>
      <c r="D23" s="15"/>
      <c r="E23" s="15"/>
      <c r="F23" s="24">
        <f>G23+H23+I23</f>
        <v>1580.5</v>
      </c>
      <c r="G23" s="25"/>
      <c r="H23" s="25"/>
      <c r="I23" s="25">
        <v>1580.5</v>
      </c>
      <c r="J23" s="24">
        <f t="shared" si="3"/>
        <v>1580.5</v>
      </c>
      <c r="K23" s="25"/>
      <c r="L23" s="25"/>
      <c r="M23" s="25">
        <v>1580.5</v>
      </c>
      <c r="N23" s="27">
        <f t="shared" si="2"/>
        <v>100</v>
      </c>
    </row>
    <row r="24" spans="1:14" ht="49.5" customHeight="1">
      <c r="A24" s="86" t="s">
        <v>201</v>
      </c>
      <c r="B24" s="85" t="s">
        <v>330</v>
      </c>
      <c r="C24" s="13">
        <f>F24</f>
        <v>36591.2</v>
      </c>
      <c r="D24" s="13">
        <f>J24</f>
        <v>34887.5</v>
      </c>
      <c r="E24" s="13">
        <f>D24/C24*100</f>
        <v>95.34396248278276</v>
      </c>
      <c r="F24" s="97">
        <f>SUM(F25+F30)</f>
        <v>36591.2</v>
      </c>
      <c r="G24" s="97">
        <f aca="true" t="shared" si="6" ref="G24:M24">SUM(G25+G30)</f>
        <v>11245.4</v>
      </c>
      <c r="H24" s="97">
        <f t="shared" si="6"/>
        <v>21801.1</v>
      </c>
      <c r="I24" s="97">
        <f t="shared" si="6"/>
        <v>3544.7</v>
      </c>
      <c r="J24" s="97">
        <f t="shared" si="6"/>
        <v>34887.5</v>
      </c>
      <c r="K24" s="21">
        <f t="shared" si="6"/>
        <v>11245.4</v>
      </c>
      <c r="L24" s="21">
        <f t="shared" si="6"/>
        <v>20467.4</v>
      </c>
      <c r="M24" s="21">
        <f t="shared" si="6"/>
        <v>3174.7</v>
      </c>
      <c r="N24" s="21">
        <f aca="true" t="shared" si="7" ref="N24:N50">J24/F24*100</f>
        <v>95.34396248278276</v>
      </c>
    </row>
    <row r="25" spans="1:14" ht="32.25" customHeight="1">
      <c r="A25" s="18" t="s">
        <v>22</v>
      </c>
      <c r="B25" s="10" t="s">
        <v>329</v>
      </c>
      <c r="C25" s="8">
        <f>F25</f>
        <v>23767.2</v>
      </c>
      <c r="D25" s="8">
        <f>J25</f>
        <v>22063.5</v>
      </c>
      <c r="E25" s="8">
        <f>D25/C25*100</f>
        <v>92.83171766131476</v>
      </c>
      <c r="F25" s="22">
        <f>SUM(F26:F29)</f>
        <v>23767.2</v>
      </c>
      <c r="G25" s="22">
        <f>SUM(G26:G29)</f>
        <v>11245.4</v>
      </c>
      <c r="H25" s="22">
        <f>SUM(H26:H29)</f>
        <v>8977.1</v>
      </c>
      <c r="I25" s="22">
        <f>SUM(I26:I29)</f>
        <v>3544.7</v>
      </c>
      <c r="J25" s="22">
        <f>SUM(J26:J29)</f>
        <v>22063.5</v>
      </c>
      <c r="K25" s="22">
        <f>SUM(K27:K28)</f>
        <v>11245.4</v>
      </c>
      <c r="L25" s="22">
        <f>SUM(L27:L28)</f>
        <v>7643.4</v>
      </c>
      <c r="M25" s="22">
        <f>SUM(M27:M28)</f>
        <v>3174.7</v>
      </c>
      <c r="N25" s="22">
        <f>SUM(N27:N28)</f>
        <v>94.29974526866462</v>
      </c>
    </row>
    <row r="26" spans="1:14" ht="48" customHeight="1" hidden="1">
      <c r="A26" s="14" t="s">
        <v>67</v>
      </c>
      <c r="B26" s="17" t="s">
        <v>240</v>
      </c>
      <c r="C26" s="15"/>
      <c r="D26" s="15"/>
      <c r="E26" s="15"/>
      <c r="F26" s="24">
        <f>SUM(G26:I26)</f>
        <v>0</v>
      </c>
      <c r="G26" s="25"/>
      <c r="H26" s="25"/>
      <c r="I26" s="25">
        <v>0</v>
      </c>
      <c r="J26" s="24">
        <f>K26+L26+M26</f>
        <v>0</v>
      </c>
      <c r="K26" s="25"/>
      <c r="L26" s="25">
        <v>0</v>
      </c>
      <c r="M26" s="25">
        <v>0</v>
      </c>
      <c r="N26" s="27" t="e">
        <f t="shared" si="7"/>
        <v>#DIV/0!</v>
      </c>
    </row>
    <row r="27" spans="1:14" ht="33" customHeight="1">
      <c r="A27" s="14" t="s">
        <v>67</v>
      </c>
      <c r="B27" s="17" t="s">
        <v>228</v>
      </c>
      <c r="C27" s="15"/>
      <c r="D27" s="15"/>
      <c r="E27" s="15"/>
      <c r="F27" s="24">
        <f>SUM(G27:I27)</f>
        <v>23397.2</v>
      </c>
      <c r="G27" s="25">
        <v>11245.4</v>
      </c>
      <c r="H27" s="25">
        <v>8977.1</v>
      </c>
      <c r="I27" s="25">
        <v>3174.7</v>
      </c>
      <c r="J27" s="24">
        <f>K27+L27+M27</f>
        <v>22063.5</v>
      </c>
      <c r="K27" s="25">
        <v>11245.4</v>
      </c>
      <c r="L27" s="25">
        <v>7643.4</v>
      </c>
      <c r="M27" s="25">
        <v>3174.7</v>
      </c>
      <c r="N27" s="27">
        <f t="shared" si="7"/>
        <v>94.29974526866462</v>
      </c>
    </row>
    <row r="28" spans="1:14" ht="91.5" customHeight="1">
      <c r="A28" s="14" t="s">
        <v>68</v>
      </c>
      <c r="B28" s="17" t="s">
        <v>236</v>
      </c>
      <c r="C28" s="15"/>
      <c r="D28" s="15"/>
      <c r="E28" s="15"/>
      <c r="F28" s="24">
        <f>SUM(G28:I28)</f>
        <v>370</v>
      </c>
      <c r="G28" s="25"/>
      <c r="H28" s="25"/>
      <c r="I28" s="25">
        <v>370</v>
      </c>
      <c r="J28" s="24">
        <f>K28+L28+M28</f>
        <v>0</v>
      </c>
      <c r="K28" s="25"/>
      <c r="L28" s="25"/>
      <c r="M28" s="25">
        <v>0</v>
      </c>
      <c r="N28" s="27">
        <f t="shared" si="7"/>
        <v>0</v>
      </c>
    </row>
    <row r="29" spans="1:14" ht="76.5" customHeight="1" hidden="1">
      <c r="A29" s="14" t="s">
        <v>227</v>
      </c>
      <c r="B29" s="17" t="s">
        <v>303</v>
      </c>
      <c r="C29" s="15"/>
      <c r="D29" s="15"/>
      <c r="E29" s="15"/>
      <c r="F29" s="24">
        <f>SUM(G29:I29)</f>
        <v>0</v>
      </c>
      <c r="G29" s="25"/>
      <c r="H29" s="25">
        <v>0</v>
      </c>
      <c r="I29" s="25">
        <v>0</v>
      </c>
      <c r="J29" s="24">
        <f>K29+L29+M29</f>
        <v>0</v>
      </c>
      <c r="K29" s="25"/>
      <c r="L29" s="25"/>
      <c r="M29" s="25">
        <v>0</v>
      </c>
      <c r="N29" s="27" t="e">
        <f t="shared" si="7"/>
        <v>#DIV/0!</v>
      </c>
    </row>
    <row r="30" spans="1:14" ht="72" customHeight="1">
      <c r="A30" s="18" t="s">
        <v>23</v>
      </c>
      <c r="B30" s="10" t="s">
        <v>185</v>
      </c>
      <c r="C30" s="43"/>
      <c r="D30" s="43"/>
      <c r="E30" s="43"/>
      <c r="F30" s="34">
        <f>G30+H30+I30</f>
        <v>12824</v>
      </c>
      <c r="G30" s="34">
        <f>SUM(G31:G31)</f>
        <v>0</v>
      </c>
      <c r="H30" s="34">
        <f>SUM(H31:H31)</f>
        <v>12824</v>
      </c>
      <c r="I30" s="34">
        <f>SUM(I31:I31)</f>
        <v>0</v>
      </c>
      <c r="J30" s="34">
        <f>SUM(J31:J31)</f>
        <v>12824</v>
      </c>
      <c r="K30" s="34">
        <f>SUM(K31)</f>
        <v>0</v>
      </c>
      <c r="L30" s="34">
        <f>SUM(L31)</f>
        <v>12824</v>
      </c>
      <c r="M30" s="34">
        <f>SUM(M31)</f>
        <v>0</v>
      </c>
      <c r="N30" s="34">
        <f>SUM(N31)</f>
        <v>100</v>
      </c>
    </row>
    <row r="31" spans="1:14" ht="76.5" customHeight="1">
      <c r="A31" s="14" t="s">
        <v>68</v>
      </c>
      <c r="B31" s="17" t="s">
        <v>303</v>
      </c>
      <c r="C31" s="15"/>
      <c r="D31" s="15"/>
      <c r="E31" s="15"/>
      <c r="F31" s="35">
        <f>G31+H31+I31</f>
        <v>12824</v>
      </c>
      <c r="G31" s="25">
        <v>0</v>
      </c>
      <c r="H31" s="25">
        <v>12824</v>
      </c>
      <c r="I31" s="25">
        <v>0</v>
      </c>
      <c r="J31" s="35">
        <f>K31+L31+M31</f>
        <v>12824</v>
      </c>
      <c r="K31" s="25">
        <v>0</v>
      </c>
      <c r="L31" s="25">
        <v>12824</v>
      </c>
      <c r="M31" s="25">
        <v>0</v>
      </c>
      <c r="N31" s="27">
        <f t="shared" si="7"/>
        <v>100</v>
      </c>
    </row>
    <row r="32" spans="1:14" ht="47.25" customHeight="1">
      <c r="A32" s="86" t="s">
        <v>202</v>
      </c>
      <c r="B32" s="85" t="s">
        <v>186</v>
      </c>
      <c r="C32" s="13">
        <f>F32</f>
        <v>1151</v>
      </c>
      <c r="D32" s="13">
        <f>J32</f>
        <v>1151</v>
      </c>
      <c r="E32" s="13">
        <f>D32/C32*100</f>
        <v>100</v>
      </c>
      <c r="F32" s="97">
        <f>SUM(F33+F38+F40+F42)</f>
        <v>1151</v>
      </c>
      <c r="G32" s="97">
        <f aca="true" t="shared" si="8" ref="G32:M32">SUM(G33+G38+G40+G42)</f>
        <v>0</v>
      </c>
      <c r="H32" s="97">
        <f t="shared" si="8"/>
        <v>921</v>
      </c>
      <c r="I32" s="97">
        <f t="shared" si="8"/>
        <v>230</v>
      </c>
      <c r="J32" s="97">
        <f t="shared" si="8"/>
        <v>1151</v>
      </c>
      <c r="K32" s="21">
        <f t="shared" si="8"/>
        <v>0</v>
      </c>
      <c r="L32" s="21">
        <f t="shared" si="8"/>
        <v>921</v>
      </c>
      <c r="M32" s="21">
        <f t="shared" si="8"/>
        <v>230</v>
      </c>
      <c r="N32" s="21">
        <f t="shared" si="7"/>
        <v>100</v>
      </c>
    </row>
    <row r="33" spans="1:14" ht="33" customHeight="1">
      <c r="A33" s="18" t="s">
        <v>27</v>
      </c>
      <c r="B33" s="10" t="s">
        <v>187</v>
      </c>
      <c r="C33" s="8">
        <f>F33</f>
        <v>180</v>
      </c>
      <c r="D33" s="8">
        <f>J33</f>
        <v>180</v>
      </c>
      <c r="E33" s="8">
        <f>D33/C33*100</f>
        <v>100</v>
      </c>
      <c r="F33" s="22">
        <f aca="true" t="shared" si="9" ref="F33:M33">SUM(F34:F37)</f>
        <v>180</v>
      </c>
      <c r="G33" s="22">
        <f t="shared" si="9"/>
        <v>0</v>
      </c>
      <c r="H33" s="22">
        <f t="shared" si="9"/>
        <v>0</v>
      </c>
      <c r="I33" s="22">
        <f t="shared" si="9"/>
        <v>180</v>
      </c>
      <c r="J33" s="22">
        <f t="shared" si="9"/>
        <v>180</v>
      </c>
      <c r="K33" s="22">
        <f t="shared" si="9"/>
        <v>0</v>
      </c>
      <c r="L33" s="22">
        <f t="shared" si="9"/>
        <v>0</v>
      </c>
      <c r="M33" s="22">
        <f t="shared" si="9"/>
        <v>180</v>
      </c>
      <c r="N33" s="23">
        <f t="shared" si="7"/>
        <v>100</v>
      </c>
    </row>
    <row r="34" spans="1:14" ht="48.75" customHeight="1">
      <c r="A34" s="14" t="s">
        <v>111</v>
      </c>
      <c r="B34" s="17" t="s">
        <v>188</v>
      </c>
      <c r="C34" s="15"/>
      <c r="D34" s="15"/>
      <c r="E34" s="15"/>
      <c r="F34" s="24">
        <f>SUM(G34:I34)</f>
        <v>170</v>
      </c>
      <c r="G34" s="25"/>
      <c r="H34" s="25"/>
      <c r="I34" s="25">
        <v>170</v>
      </c>
      <c r="J34" s="24">
        <f>SUM(K34:M34)</f>
        <v>170</v>
      </c>
      <c r="K34" s="25"/>
      <c r="L34" s="25">
        <v>0</v>
      </c>
      <c r="M34" s="25">
        <v>170</v>
      </c>
      <c r="N34" s="27">
        <f t="shared" si="7"/>
        <v>100</v>
      </c>
    </row>
    <row r="35" spans="1:14" ht="93.75" customHeight="1">
      <c r="A35" s="14" t="s">
        <v>229</v>
      </c>
      <c r="B35" s="17" t="s">
        <v>230</v>
      </c>
      <c r="C35" s="15"/>
      <c r="D35" s="15"/>
      <c r="E35" s="15"/>
      <c r="F35" s="24">
        <f>SUM(G35:I35)</f>
        <v>5</v>
      </c>
      <c r="G35" s="25"/>
      <c r="H35" s="25"/>
      <c r="I35" s="25">
        <v>5</v>
      </c>
      <c r="J35" s="24">
        <f>SUM(K35:M35)</f>
        <v>5</v>
      </c>
      <c r="K35" s="25"/>
      <c r="L35" s="25"/>
      <c r="M35" s="25">
        <v>5</v>
      </c>
      <c r="N35" s="27">
        <f t="shared" si="7"/>
        <v>100</v>
      </c>
    </row>
    <row r="36" spans="1:14" ht="60.75" customHeight="1" hidden="1">
      <c r="A36" s="14" t="s">
        <v>112</v>
      </c>
      <c r="B36" s="17" t="s">
        <v>231</v>
      </c>
      <c r="C36" s="15"/>
      <c r="D36" s="15"/>
      <c r="E36" s="15"/>
      <c r="F36" s="24">
        <f>SUM(G36:I36)</f>
        <v>0</v>
      </c>
      <c r="G36" s="25"/>
      <c r="H36" s="25"/>
      <c r="I36" s="25">
        <v>0</v>
      </c>
      <c r="J36" s="24">
        <f>SUM(K36:M36)</f>
        <v>0</v>
      </c>
      <c r="K36" s="25"/>
      <c r="L36" s="25"/>
      <c r="M36" s="25">
        <v>0</v>
      </c>
      <c r="N36" s="27" t="e">
        <f t="shared" si="7"/>
        <v>#DIV/0!</v>
      </c>
    </row>
    <row r="37" spans="1:14" ht="63.75" customHeight="1">
      <c r="A37" s="14" t="s">
        <v>112</v>
      </c>
      <c r="B37" s="17" t="s">
        <v>232</v>
      </c>
      <c r="C37" s="15"/>
      <c r="D37" s="15"/>
      <c r="E37" s="15"/>
      <c r="F37" s="24">
        <f>SUM(G37:I37)</f>
        <v>5</v>
      </c>
      <c r="G37" s="25"/>
      <c r="H37" s="25"/>
      <c r="I37" s="25">
        <v>5</v>
      </c>
      <c r="J37" s="24">
        <f>SUM(K37:M37)</f>
        <v>5</v>
      </c>
      <c r="K37" s="25"/>
      <c r="L37" s="25"/>
      <c r="M37" s="25">
        <v>5</v>
      </c>
      <c r="N37" s="27">
        <f t="shared" si="7"/>
        <v>100</v>
      </c>
    </row>
    <row r="38" spans="1:14" ht="62.25" customHeight="1">
      <c r="A38" s="18" t="s">
        <v>28</v>
      </c>
      <c r="B38" s="10" t="s">
        <v>331</v>
      </c>
      <c r="C38" s="43"/>
      <c r="D38" s="43"/>
      <c r="E38" s="43"/>
      <c r="F38" s="34">
        <f aca="true" t="shared" si="10" ref="F38:F43">G38+H38+I38</f>
        <v>50</v>
      </c>
      <c r="G38" s="34">
        <f aca="true" t="shared" si="11" ref="G38:M38">SUM(G39:G39)</f>
        <v>0</v>
      </c>
      <c r="H38" s="34">
        <f t="shared" si="11"/>
        <v>0</v>
      </c>
      <c r="I38" s="34">
        <f t="shared" si="11"/>
        <v>50</v>
      </c>
      <c r="J38" s="34">
        <f t="shared" si="11"/>
        <v>50</v>
      </c>
      <c r="K38" s="34">
        <f t="shared" si="11"/>
        <v>0</v>
      </c>
      <c r="L38" s="34">
        <f t="shared" si="11"/>
        <v>0</v>
      </c>
      <c r="M38" s="34">
        <f t="shared" si="11"/>
        <v>50</v>
      </c>
      <c r="N38" s="30">
        <f t="shared" si="7"/>
        <v>100</v>
      </c>
    </row>
    <row r="39" spans="1:14" ht="48.75" customHeight="1">
      <c r="A39" s="14" t="s">
        <v>113</v>
      </c>
      <c r="B39" s="17" t="s">
        <v>189</v>
      </c>
      <c r="C39" s="15"/>
      <c r="D39" s="15"/>
      <c r="E39" s="15"/>
      <c r="F39" s="35">
        <f t="shared" si="10"/>
        <v>50</v>
      </c>
      <c r="G39" s="25">
        <v>0</v>
      </c>
      <c r="H39" s="25">
        <v>0</v>
      </c>
      <c r="I39" s="25">
        <v>50</v>
      </c>
      <c r="J39" s="35">
        <f>K39+L39+M39</f>
        <v>50</v>
      </c>
      <c r="K39" s="25">
        <v>0</v>
      </c>
      <c r="L39" s="25">
        <v>0</v>
      </c>
      <c r="M39" s="25">
        <v>50</v>
      </c>
      <c r="N39" s="27">
        <f t="shared" si="7"/>
        <v>100</v>
      </c>
    </row>
    <row r="40" spans="1:14" ht="48.75" customHeight="1">
      <c r="A40" s="18" t="s">
        <v>203</v>
      </c>
      <c r="B40" s="10" t="s">
        <v>190</v>
      </c>
      <c r="C40" s="43"/>
      <c r="D40" s="43"/>
      <c r="E40" s="43"/>
      <c r="F40" s="34">
        <f t="shared" si="10"/>
        <v>919.9</v>
      </c>
      <c r="G40" s="34">
        <f aca="true" t="shared" si="12" ref="G40:M40">SUM(G41:G41)</f>
        <v>0</v>
      </c>
      <c r="H40" s="34">
        <f t="shared" si="12"/>
        <v>919.9</v>
      </c>
      <c r="I40" s="34">
        <f t="shared" si="12"/>
        <v>0</v>
      </c>
      <c r="J40" s="34">
        <f t="shared" si="12"/>
        <v>919.9</v>
      </c>
      <c r="K40" s="34">
        <f t="shared" si="12"/>
        <v>0</v>
      </c>
      <c r="L40" s="34">
        <f t="shared" si="12"/>
        <v>919.9</v>
      </c>
      <c r="M40" s="34">
        <f t="shared" si="12"/>
        <v>0</v>
      </c>
      <c r="N40" s="30">
        <f t="shared" si="7"/>
        <v>100</v>
      </c>
    </row>
    <row r="41" spans="1:14" ht="93.75" customHeight="1">
      <c r="A41" s="14" t="s">
        <v>204</v>
      </c>
      <c r="B41" s="17" t="s">
        <v>191</v>
      </c>
      <c r="C41" s="15"/>
      <c r="D41" s="15"/>
      <c r="E41" s="15"/>
      <c r="F41" s="35">
        <f t="shared" si="10"/>
        <v>919.9</v>
      </c>
      <c r="G41" s="25">
        <v>0</v>
      </c>
      <c r="H41" s="25">
        <v>919.9</v>
      </c>
      <c r="I41" s="25">
        <v>0</v>
      </c>
      <c r="J41" s="35">
        <f>K41+L41+M41</f>
        <v>919.9</v>
      </c>
      <c r="K41" s="25">
        <v>0</v>
      </c>
      <c r="L41" s="25">
        <v>919.9</v>
      </c>
      <c r="M41" s="25">
        <v>0</v>
      </c>
      <c r="N41" s="27">
        <f t="shared" si="7"/>
        <v>100</v>
      </c>
    </row>
    <row r="42" spans="1:14" ht="49.5" customHeight="1">
      <c r="A42" s="18" t="s">
        <v>205</v>
      </c>
      <c r="B42" s="10" t="s">
        <v>192</v>
      </c>
      <c r="C42" s="43"/>
      <c r="D42" s="43"/>
      <c r="E42" s="43"/>
      <c r="F42" s="34">
        <f t="shared" si="10"/>
        <v>1.1</v>
      </c>
      <c r="G42" s="34">
        <f aca="true" t="shared" si="13" ref="G42:M42">SUM(G43:G43)</f>
        <v>0</v>
      </c>
      <c r="H42" s="34">
        <f t="shared" si="13"/>
        <v>1.1</v>
      </c>
      <c r="I42" s="34">
        <f t="shared" si="13"/>
        <v>0</v>
      </c>
      <c r="J42" s="34">
        <f t="shared" si="13"/>
        <v>1.1</v>
      </c>
      <c r="K42" s="34">
        <f t="shared" si="13"/>
        <v>0</v>
      </c>
      <c r="L42" s="34">
        <f t="shared" si="13"/>
        <v>1.1</v>
      </c>
      <c r="M42" s="34">
        <f t="shared" si="13"/>
        <v>0</v>
      </c>
      <c r="N42" s="30">
        <f t="shared" si="7"/>
        <v>100</v>
      </c>
    </row>
    <row r="43" spans="1:14" ht="33.75" customHeight="1">
      <c r="A43" s="14" t="s">
        <v>206</v>
      </c>
      <c r="B43" s="17" t="s">
        <v>77</v>
      </c>
      <c r="C43" s="15"/>
      <c r="D43" s="15"/>
      <c r="E43" s="15"/>
      <c r="F43" s="35">
        <f t="shared" si="10"/>
        <v>1.1</v>
      </c>
      <c r="G43" s="25">
        <v>0</v>
      </c>
      <c r="H43" s="25">
        <v>1.1</v>
      </c>
      <c r="I43" s="25">
        <v>0</v>
      </c>
      <c r="J43" s="35">
        <f>K43+L43+M43</f>
        <v>1.1</v>
      </c>
      <c r="K43" s="25">
        <v>0</v>
      </c>
      <c r="L43" s="25">
        <v>1.1</v>
      </c>
      <c r="M43" s="25">
        <v>0</v>
      </c>
      <c r="N43" s="27">
        <f t="shared" si="7"/>
        <v>100</v>
      </c>
    </row>
    <row r="44" spans="1:14" ht="36" customHeight="1">
      <c r="A44" s="86" t="s">
        <v>207</v>
      </c>
      <c r="B44" s="85" t="s">
        <v>193</v>
      </c>
      <c r="C44" s="13">
        <f>F44</f>
        <v>1400</v>
      </c>
      <c r="D44" s="13">
        <f>J44</f>
        <v>912.4</v>
      </c>
      <c r="E44" s="13">
        <f>D44/C44*100</f>
        <v>65.17142857142856</v>
      </c>
      <c r="F44" s="97">
        <f>SUM(F45)</f>
        <v>1400</v>
      </c>
      <c r="G44" s="97">
        <f aca="true" t="shared" si="14" ref="G44:M44">SUM(G45)</f>
        <v>0</v>
      </c>
      <c r="H44" s="97">
        <f t="shared" si="14"/>
        <v>0</v>
      </c>
      <c r="I44" s="97">
        <f t="shared" si="14"/>
        <v>1400</v>
      </c>
      <c r="J44" s="97">
        <f t="shared" si="14"/>
        <v>912.4</v>
      </c>
      <c r="K44" s="21">
        <f t="shared" si="14"/>
        <v>0</v>
      </c>
      <c r="L44" s="21">
        <f t="shared" si="14"/>
        <v>0</v>
      </c>
      <c r="M44" s="21">
        <f t="shared" si="14"/>
        <v>912.4</v>
      </c>
      <c r="N44" s="21">
        <f t="shared" si="7"/>
        <v>65.17142857142856</v>
      </c>
    </row>
    <row r="45" spans="1:14" ht="34.5" customHeight="1">
      <c r="A45" s="18" t="s">
        <v>33</v>
      </c>
      <c r="B45" s="10" t="s">
        <v>194</v>
      </c>
      <c r="C45" s="8">
        <f>F45</f>
        <v>1400</v>
      </c>
      <c r="D45" s="8">
        <f>J45</f>
        <v>912.4</v>
      </c>
      <c r="E45" s="8">
        <f>D45/C45*100</f>
        <v>65.17142857142856</v>
      </c>
      <c r="F45" s="22">
        <f aca="true" t="shared" si="15" ref="F45:M45">SUM(F46:F46)</f>
        <v>1400</v>
      </c>
      <c r="G45" s="22">
        <f t="shared" si="15"/>
        <v>0</v>
      </c>
      <c r="H45" s="22">
        <f t="shared" si="15"/>
        <v>0</v>
      </c>
      <c r="I45" s="22">
        <f t="shared" si="15"/>
        <v>1400</v>
      </c>
      <c r="J45" s="22">
        <f t="shared" si="15"/>
        <v>912.4</v>
      </c>
      <c r="K45" s="22">
        <f t="shared" si="15"/>
        <v>0</v>
      </c>
      <c r="L45" s="22">
        <f t="shared" si="15"/>
        <v>0</v>
      </c>
      <c r="M45" s="22">
        <f t="shared" si="15"/>
        <v>912.4</v>
      </c>
      <c r="N45" s="23">
        <f t="shared" si="7"/>
        <v>65.17142857142856</v>
      </c>
    </row>
    <row r="46" spans="1:14" ht="64.5" customHeight="1">
      <c r="A46" s="14" t="s">
        <v>114</v>
      </c>
      <c r="B46" s="17" t="s">
        <v>195</v>
      </c>
      <c r="C46" s="15"/>
      <c r="D46" s="15"/>
      <c r="E46" s="15"/>
      <c r="F46" s="24">
        <f>G46+H46+I46</f>
        <v>1400</v>
      </c>
      <c r="G46" s="25"/>
      <c r="H46" s="25"/>
      <c r="I46" s="25">
        <v>1400</v>
      </c>
      <c r="J46" s="24">
        <f>K46+L46+M46</f>
        <v>912.4</v>
      </c>
      <c r="K46" s="25"/>
      <c r="L46" s="25">
        <v>0</v>
      </c>
      <c r="M46" s="25">
        <v>912.4</v>
      </c>
      <c r="N46" s="27">
        <f t="shared" si="7"/>
        <v>65.17142857142856</v>
      </c>
    </row>
    <row r="47" spans="1:14" ht="50.25" customHeight="1">
      <c r="A47" s="86" t="s">
        <v>208</v>
      </c>
      <c r="B47" s="85" t="s">
        <v>196</v>
      </c>
      <c r="C47" s="13">
        <f>F47</f>
        <v>159920.80000000002</v>
      </c>
      <c r="D47" s="13">
        <f>J47</f>
        <v>98283</v>
      </c>
      <c r="E47" s="13">
        <f>D47/C47*100</f>
        <v>61.45729636169903</v>
      </c>
      <c r="F47" s="97">
        <f>SUM(F48)</f>
        <v>159920.80000000002</v>
      </c>
      <c r="G47" s="97">
        <f aca="true" t="shared" si="16" ref="G47:M47">SUM(G48)</f>
        <v>18490.2</v>
      </c>
      <c r="H47" s="97">
        <f t="shared" si="16"/>
        <v>138994.90000000002</v>
      </c>
      <c r="I47" s="97">
        <f t="shared" si="16"/>
        <v>2435.7</v>
      </c>
      <c r="J47" s="97">
        <f t="shared" si="16"/>
        <v>98283</v>
      </c>
      <c r="K47" s="21">
        <f t="shared" si="16"/>
        <v>18490.2</v>
      </c>
      <c r="L47" s="21">
        <f t="shared" si="16"/>
        <v>77357.09999999999</v>
      </c>
      <c r="M47" s="21">
        <f t="shared" si="16"/>
        <v>2435.7</v>
      </c>
      <c r="N47" s="21">
        <f t="shared" si="7"/>
        <v>61.45729636169903</v>
      </c>
    </row>
    <row r="48" spans="1:14" ht="36.75" customHeight="1">
      <c r="A48" s="18" t="s">
        <v>34</v>
      </c>
      <c r="B48" s="10" t="s">
        <v>197</v>
      </c>
      <c r="C48" s="8">
        <f>F48</f>
        <v>159920.80000000002</v>
      </c>
      <c r="D48" s="8">
        <f>J48</f>
        <v>98283</v>
      </c>
      <c r="E48" s="8">
        <f>D48/C48*100</f>
        <v>61.45729636169903</v>
      </c>
      <c r="F48" s="22">
        <f aca="true" t="shared" si="17" ref="F48:M48">SUM(F49:F50)</f>
        <v>159920.80000000002</v>
      </c>
      <c r="G48" s="22">
        <f t="shared" si="17"/>
        <v>18490.2</v>
      </c>
      <c r="H48" s="22">
        <f t="shared" si="17"/>
        <v>138994.90000000002</v>
      </c>
      <c r="I48" s="22">
        <f t="shared" si="17"/>
        <v>2435.7</v>
      </c>
      <c r="J48" s="22">
        <f t="shared" si="17"/>
        <v>98283</v>
      </c>
      <c r="K48" s="22">
        <f t="shared" si="17"/>
        <v>18490.2</v>
      </c>
      <c r="L48" s="22">
        <f t="shared" si="17"/>
        <v>77357.09999999999</v>
      </c>
      <c r="M48" s="22">
        <f t="shared" si="17"/>
        <v>2435.7</v>
      </c>
      <c r="N48" s="23">
        <f t="shared" si="7"/>
        <v>61.45729636169903</v>
      </c>
    </row>
    <row r="49" spans="1:14" ht="48.75" customHeight="1">
      <c r="A49" s="14" t="s">
        <v>81</v>
      </c>
      <c r="B49" s="17" t="s">
        <v>198</v>
      </c>
      <c r="C49" s="15"/>
      <c r="D49" s="15"/>
      <c r="E49" s="15"/>
      <c r="F49" s="24">
        <f>G49+H49+I49</f>
        <v>141243.90000000002</v>
      </c>
      <c r="G49" s="25"/>
      <c r="H49" s="25">
        <v>138864.2</v>
      </c>
      <c r="I49" s="25">
        <v>2379.7</v>
      </c>
      <c r="J49" s="24">
        <f>K49+L49+M49</f>
        <v>79606.09999999999</v>
      </c>
      <c r="K49" s="25"/>
      <c r="L49" s="25">
        <v>77226.4</v>
      </c>
      <c r="M49" s="25">
        <v>2379.7</v>
      </c>
      <c r="N49" s="27">
        <f t="shared" si="7"/>
        <v>56.360734870674044</v>
      </c>
    </row>
    <row r="50" spans="1:14" ht="49.5" customHeight="1">
      <c r="A50" s="14" t="s">
        <v>209</v>
      </c>
      <c r="B50" s="17" t="s">
        <v>199</v>
      </c>
      <c r="C50" s="15"/>
      <c r="D50" s="15"/>
      <c r="E50" s="15"/>
      <c r="F50" s="24">
        <f>SUM(G50:I50)</f>
        <v>18676.9</v>
      </c>
      <c r="G50" s="25">
        <v>18490.2</v>
      </c>
      <c r="H50" s="25">
        <v>130.7</v>
      </c>
      <c r="I50" s="25">
        <v>56</v>
      </c>
      <c r="J50" s="24">
        <f>SUM(K50:M50)</f>
        <v>18676.9</v>
      </c>
      <c r="K50" s="25">
        <v>18490.2</v>
      </c>
      <c r="L50" s="25">
        <v>130.7</v>
      </c>
      <c r="M50" s="25">
        <v>56</v>
      </c>
      <c r="N50" s="27">
        <f t="shared" si="7"/>
        <v>100</v>
      </c>
    </row>
    <row r="51" spans="1:14" ht="48" customHeight="1">
      <c r="A51" s="86" t="s">
        <v>249</v>
      </c>
      <c r="B51" s="85" t="s">
        <v>250</v>
      </c>
      <c r="C51" s="13">
        <f>F51</f>
        <v>79388.90000000001</v>
      </c>
      <c r="D51" s="13">
        <f>J51</f>
        <v>76959.6</v>
      </c>
      <c r="E51" s="13">
        <f>D51/C51*100</f>
        <v>96.94000042827146</v>
      </c>
      <c r="F51" s="97">
        <f>F52+F54</f>
        <v>79388.90000000001</v>
      </c>
      <c r="G51" s="97">
        <f aca="true" t="shared" si="18" ref="G51:M51">G52+G54</f>
        <v>14973.6</v>
      </c>
      <c r="H51" s="97">
        <f t="shared" si="18"/>
        <v>64116.700000000004</v>
      </c>
      <c r="I51" s="97">
        <f t="shared" si="18"/>
        <v>298.6</v>
      </c>
      <c r="J51" s="97">
        <f t="shared" si="18"/>
        <v>76959.6</v>
      </c>
      <c r="K51" s="21">
        <f t="shared" si="18"/>
        <v>14973.6</v>
      </c>
      <c r="L51" s="21">
        <f t="shared" si="18"/>
        <v>61687.4</v>
      </c>
      <c r="M51" s="21">
        <f t="shared" si="18"/>
        <v>298.6</v>
      </c>
      <c r="N51" s="21">
        <f aca="true" t="shared" si="19" ref="N51:N56">J51/F51*100</f>
        <v>96.94000042827146</v>
      </c>
    </row>
    <row r="52" spans="1:14" ht="48.75" customHeight="1">
      <c r="A52" s="18" t="s">
        <v>37</v>
      </c>
      <c r="B52" s="10" t="s">
        <v>251</v>
      </c>
      <c r="C52" s="8">
        <f>F52</f>
        <v>2718.3</v>
      </c>
      <c r="D52" s="8">
        <f>J52</f>
        <v>2718.3</v>
      </c>
      <c r="E52" s="8">
        <f>D52/C52*100</f>
        <v>100</v>
      </c>
      <c r="F52" s="22">
        <f>SUM(G52:I52)</f>
        <v>2718.3</v>
      </c>
      <c r="G52" s="22">
        <f>SUM(G53)</f>
        <v>2616.4</v>
      </c>
      <c r="H52" s="22">
        <f aca="true" t="shared" si="20" ref="H52:M52">SUM(H53)</f>
        <v>26.4</v>
      </c>
      <c r="I52" s="22">
        <f t="shared" si="20"/>
        <v>75.5</v>
      </c>
      <c r="J52" s="22">
        <f>SUM(J53)</f>
        <v>2718.3</v>
      </c>
      <c r="K52" s="22">
        <f>SUM(K53)</f>
        <v>2616.4</v>
      </c>
      <c r="L52" s="22">
        <f t="shared" si="20"/>
        <v>26.4</v>
      </c>
      <c r="M52" s="22">
        <f t="shared" si="20"/>
        <v>75.5</v>
      </c>
      <c r="N52" s="23">
        <f t="shared" si="19"/>
        <v>100</v>
      </c>
    </row>
    <row r="53" spans="1:14" ht="35.25" customHeight="1">
      <c r="A53" s="14" t="s">
        <v>115</v>
      </c>
      <c r="B53" s="17" t="s">
        <v>135</v>
      </c>
      <c r="C53" s="15"/>
      <c r="D53" s="15"/>
      <c r="E53" s="15"/>
      <c r="F53" s="24">
        <f>G53+H53+I53</f>
        <v>2718.3</v>
      </c>
      <c r="G53" s="25">
        <v>2616.4</v>
      </c>
      <c r="H53" s="25">
        <v>26.4</v>
      </c>
      <c r="I53" s="25">
        <v>75.5</v>
      </c>
      <c r="J53" s="24">
        <f>SUM(K53:M53)</f>
        <v>2718.3</v>
      </c>
      <c r="K53" s="25">
        <v>2616.4</v>
      </c>
      <c r="L53" s="25">
        <v>26.4</v>
      </c>
      <c r="M53" s="25">
        <v>75.5</v>
      </c>
      <c r="N53" s="27">
        <f t="shared" si="19"/>
        <v>100</v>
      </c>
    </row>
    <row r="54" spans="1:14" ht="34.5" customHeight="1">
      <c r="A54" s="18" t="s">
        <v>302</v>
      </c>
      <c r="B54" s="10" t="s">
        <v>252</v>
      </c>
      <c r="C54" s="8">
        <f>F54</f>
        <v>76670.6</v>
      </c>
      <c r="D54" s="8">
        <f>J54</f>
        <v>74241.3</v>
      </c>
      <c r="E54" s="8">
        <f>D54/C54*100</f>
        <v>96.83151038338032</v>
      </c>
      <c r="F54" s="22">
        <f aca="true" t="shared" si="21" ref="F54:M54">SUM(F55:F56)</f>
        <v>76670.6</v>
      </c>
      <c r="G54" s="22">
        <f t="shared" si="21"/>
        <v>12357.2</v>
      </c>
      <c r="H54" s="22">
        <f t="shared" si="21"/>
        <v>64090.3</v>
      </c>
      <c r="I54" s="22">
        <f t="shared" si="21"/>
        <v>223.1</v>
      </c>
      <c r="J54" s="22">
        <f t="shared" si="21"/>
        <v>74241.3</v>
      </c>
      <c r="K54" s="22">
        <f t="shared" si="21"/>
        <v>12357.2</v>
      </c>
      <c r="L54" s="22">
        <f t="shared" si="21"/>
        <v>61661</v>
      </c>
      <c r="M54" s="22">
        <f t="shared" si="21"/>
        <v>223.1</v>
      </c>
      <c r="N54" s="23">
        <f t="shared" si="19"/>
        <v>96.83151038338032</v>
      </c>
    </row>
    <row r="55" spans="1:14" ht="95.25" customHeight="1">
      <c r="A55" s="14" t="s">
        <v>117</v>
      </c>
      <c r="B55" s="17" t="s">
        <v>253</v>
      </c>
      <c r="C55" s="15"/>
      <c r="D55" s="15"/>
      <c r="E55" s="15"/>
      <c r="F55" s="24">
        <f>G55+H55+I55</f>
        <v>56833.9</v>
      </c>
      <c r="G55" s="25">
        <v>12357.2</v>
      </c>
      <c r="H55" s="25">
        <v>44253.6</v>
      </c>
      <c r="I55" s="25">
        <v>223.1</v>
      </c>
      <c r="J55" s="24">
        <f>K55+L55+M55</f>
        <v>54806.6</v>
      </c>
      <c r="K55" s="25">
        <v>12357.2</v>
      </c>
      <c r="L55" s="55">
        <v>42226.3</v>
      </c>
      <c r="M55" s="25">
        <v>223.1</v>
      </c>
      <c r="N55" s="27">
        <f t="shared" si="19"/>
        <v>96.43293879181263</v>
      </c>
    </row>
    <row r="56" spans="1:14" ht="63" customHeight="1">
      <c r="A56" s="14" t="s">
        <v>309</v>
      </c>
      <c r="B56" s="17" t="s">
        <v>310</v>
      </c>
      <c r="C56" s="15"/>
      <c r="D56" s="15"/>
      <c r="E56" s="15"/>
      <c r="F56" s="24">
        <f>G56+H56+I56</f>
        <v>19836.7</v>
      </c>
      <c r="G56" s="25"/>
      <c r="H56" s="25">
        <v>19836.7</v>
      </c>
      <c r="I56" s="25"/>
      <c r="J56" s="24">
        <f>K56+L56+M56</f>
        <v>19434.7</v>
      </c>
      <c r="K56" s="25"/>
      <c r="L56" s="55">
        <v>19434.7</v>
      </c>
      <c r="M56" s="25"/>
      <c r="N56" s="27">
        <f t="shared" si="19"/>
        <v>97.97345324575156</v>
      </c>
    </row>
    <row r="57" spans="1:14" ht="33.75" customHeight="1">
      <c r="A57" s="109">
        <v>7</v>
      </c>
      <c r="B57" s="110" t="s">
        <v>10</v>
      </c>
      <c r="C57" s="31">
        <f>F57</f>
        <v>11190.900000000001</v>
      </c>
      <c r="D57" s="31">
        <f>J57</f>
        <v>10738.2</v>
      </c>
      <c r="E57" s="31">
        <f>D57/C57*100</f>
        <v>95.9547489478058</v>
      </c>
      <c r="F57" s="98">
        <f aca="true" t="shared" si="22" ref="F57:F66">G57+H57+I57</f>
        <v>11190.900000000001</v>
      </c>
      <c r="G57" s="94">
        <f>G59+G62+G63</f>
        <v>0</v>
      </c>
      <c r="H57" s="111">
        <f>H59+H62+H63</f>
        <v>10810.2</v>
      </c>
      <c r="I57" s="111">
        <f>I59+I62+I63</f>
        <v>380.70000000000005</v>
      </c>
      <c r="J57" s="98">
        <f aca="true" t="shared" si="23" ref="J57:J121">K57+L57+M57</f>
        <v>10738.2</v>
      </c>
      <c r="K57" s="32">
        <f>K59+K62+K63</f>
        <v>0</v>
      </c>
      <c r="L57" s="99">
        <f>L59+L62+L63</f>
        <v>10357.5</v>
      </c>
      <c r="M57" s="99">
        <f>M59+M62+M63</f>
        <v>380.70000000000005</v>
      </c>
      <c r="N57" s="21">
        <f aca="true" t="shared" si="24" ref="N57:N109">J57/F57*100</f>
        <v>95.9547489478058</v>
      </c>
    </row>
    <row r="58" spans="1:14" ht="28.5" customHeight="1" hidden="1">
      <c r="A58" s="109"/>
      <c r="B58" s="110"/>
      <c r="C58" s="31">
        <f>F58</f>
        <v>0</v>
      </c>
      <c r="D58" s="31">
        <f>J58</f>
        <v>0</v>
      </c>
      <c r="E58" s="31" t="e">
        <f>D58/C58*100</f>
        <v>#DIV/0!</v>
      </c>
      <c r="F58" s="96">
        <f t="shared" si="22"/>
        <v>0</v>
      </c>
      <c r="G58" s="94"/>
      <c r="H58" s="111"/>
      <c r="I58" s="111"/>
      <c r="J58" s="96">
        <f t="shared" si="23"/>
        <v>0</v>
      </c>
      <c r="K58" s="32"/>
      <c r="L58" s="99"/>
      <c r="M58" s="99"/>
      <c r="N58" s="21" t="e">
        <f t="shared" si="24"/>
        <v>#DIV/0!</v>
      </c>
    </row>
    <row r="59" spans="1:14" ht="32.25" customHeight="1">
      <c r="A59" s="18" t="s">
        <v>38</v>
      </c>
      <c r="B59" s="19" t="s">
        <v>24</v>
      </c>
      <c r="C59" s="20">
        <f>F59</f>
        <v>11186.400000000001</v>
      </c>
      <c r="D59" s="20">
        <f>J59</f>
        <v>10733.7</v>
      </c>
      <c r="E59" s="20">
        <f>D59/C59*100</f>
        <v>95.95312164771508</v>
      </c>
      <c r="F59" s="22">
        <f t="shared" si="22"/>
        <v>11186.400000000001</v>
      </c>
      <c r="G59" s="22">
        <f>SUM(G60:G61)</f>
        <v>0</v>
      </c>
      <c r="H59" s="22">
        <f>SUM(H60:H61)</f>
        <v>10810.2</v>
      </c>
      <c r="I59" s="22">
        <f>SUM(I60:I61)</f>
        <v>376.20000000000005</v>
      </c>
      <c r="J59" s="22">
        <f t="shared" si="23"/>
        <v>10733.7</v>
      </c>
      <c r="K59" s="22">
        <f>SUM(K60:K61)</f>
        <v>0</v>
      </c>
      <c r="L59" s="22">
        <f>SUM(L60:L61)</f>
        <v>10357.5</v>
      </c>
      <c r="M59" s="22">
        <f>SUM(M60:M61)</f>
        <v>376.20000000000005</v>
      </c>
      <c r="N59" s="23">
        <f t="shared" si="24"/>
        <v>95.95312164771508</v>
      </c>
    </row>
    <row r="60" spans="1:14" ht="64.5" customHeight="1">
      <c r="A60" s="14" t="s">
        <v>118</v>
      </c>
      <c r="B60" s="17" t="s">
        <v>66</v>
      </c>
      <c r="C60" s="15"/>
      <c r="D60" s="15"/>
      <c r="E60" s="15"/>
      <c r="F60" s="24">
        <f t="shared" si="22"/>
        <v>11172.300000000001</v>
      </c>
      <c r="G60" s="25"/>
      <c r="H60" s="25">
        <v>10810.2</v>
      </c>
      <c r="I60" s="25">
        <v>362.1</v>
      </c>
      <c r="J60" s="24">
        <f t="shared" si="23"/>
        <v>10719.6</v>
      </c>
      <c r="K60" s="25"/>
      <c r="L60" s="25">
        <v>10357.5</v>
      </c>
      <c r="M60" s="25">
        <v>362.1</v>
      </c>
      <c r="N60" s="27">
        <f t="shared" si="24"/>
        <v>95.94801428533067</v>
      </c>
    </row>
    <row r="61" spans="1:14" ht="63" customHeight="1">
      <c r="A61" s="14" t="s">
        <v>119</v>
      </c>
      <c r="B61" s="36" t="s">
        <v>110</v>
      </c>
      <c r="C61" s="15"/>
      <c r="D61" s="15"/>
      <c r="E61" s="15"/>
      <c r="F61" s="24">
        <f t="shared" si="22"/>
        <v>14.1</v>
      </c>
      <c r="G61" s="25"/>
      <c r="H61" s="25"/>
      <c r="I61" s="25">
        <v>14.1</v>
      </c>
      <c r="J61" s="24">
        <f t="shared" si="23"/>
        <v>14.1</v>
      </c>
      <c r="K61" s="25"/>
      <c r="L61" s="25"/>
      <c r="M61" s="25">
        <v>14.1</v>
      </c>
      <c r="N61" s="27">
        <f t="shared" si="24"/>
        <v>100</v>
      </c>
    </row>
    <row r="62" spans="1:14" ht="65.25" customHeight="1" hidden="1">
      <c r="A62" s="1"/>
      <c r="B62" s="2" t="s">
        <v>25</v>
      </c>
      <c r="C62" s="4">
        <f>F62</f>
        <v>0</v>
      </c>
      <c r="D62" s="4">
        <f>J62</f>
        <v>0</v>
      </c>
      <c r="E62" s="4" t="e">
        <f>D62/C62*100</f>
        <v>#DIV/0!</v>
      </c>
      <c r="F62" s="28">
        <f t="shared" si="22"/>
        <v>0</v>
      </c>
      <c r="G62" s="29"/>
      <c r="H62" s="29"/>
      <c r="I62" s="29"/>
      <c r="J62" s="28">
        <f t="shared" si="23"/>
        <v>0</v>
      </c>
      <c r="K62" s="29"/>
      <c r="L62" s="29"/>
      <c r="M62" s="29"/>
      <c r="N62" s="26" t="e">
        <f t="shared" si="24"/>
        <v>#DIV/0!</v>
      </c>
    </row>
    <row r="63" spans="1:14" ht="35.25" customHeight="1">
      <c r="A63" s="18" t="s">
        <v>39</v>
      </c>
      <c r="B63" s="19" t="s">
        <v>26</v>
      </c>
      <c r="C63" s="20">
        <f>F63</f>
        <v>4.5</v>
      </c>
      <c r="D63" s="20">
        <f>J63</f>
        <v>4.5</v>
      </c>
      <c r="E63" s="20">
        <f>D63/C63*100</f>
        <v>100</v>
      </c>
      <c r="F63" s="22">
        <f t="shared" si="22"/>
        <v>4.5</v>
      </c>
      <c r="G63" s="22">
        <f aca="true" t="shared" si="25" ref="G63:M63">G64</f>
        <v>0</v>
      </c>
      <c r="H63" s="22">
        <f t="shared" si="25"/>
        <v>0</v>
      </c>
      <c r="I63" s="22">
        <f t="shared" si="25"/>
        <v>4.5</v>
      </c>
      <c r="J63" s="22">
        <f t="shared" si="25"/>
        <v>4.5</v>
      </c>
      <c r="K63" s="22">
        <f t="shared" si="25"/>
        <v>0</v>
      </c>
      <c r="L63" s="22">
        <f t="shared" si="25"/>
        <v>0</v>
      </c>
      <c r="M63" s="22">
        <f t="shared" si="25"/>
        <v>4.5</v>
      </c>
      <c r="N63" s="30">
        <f t="shared" si="24"/>
        <v>100</v>
      </c>
    </row>
    <row r="64" spans="1:14" ht="46.5" customHeight="1">
      <c r="A64" s="14" t="s">
        <v>120</v>
      </c>
      <c r="B64" s="37" t="s">
        <v>69</v>
      </c>
      <c r="C64" s="15"/>
      <c r="D64" s="15"/>
      <c r="E64" s="15"/>
      <c r="F64" s="24">
        <f t="shared" si="22"/>
        <v>4.5</v>
      </c>
      <c r="G64" s="25"/>
      <c r="H64" s="25"/>
      <c r="I64" s="25">
        <v>4.5</v>
      </c>
      <c r="J64" s="24">
        <f t="shared" si="23"/>
        <v>4.5</v>
      </c>
      <c r="K64" s="25"/>
      <c r="L64" s="25"/>
      <c r="M64" s="25">
        <v>4.5</v>
      </c>
      <c r="N64" s="27">
        <f t="shared" si="24"/>
        <v>100</v>
      </c>
    </row>
    <row r="65" spans="1:14" ht="32.25" customHeight="1">
      <c r="A65" s="38">
        <v>8</v>
      </c>
      <c r="B65" s="87" t="s">
        <v>11</v>
      </c>
      <c r="C65" s="31">
        <f>F65</f>
        <v>125267.7</v>
      </c>
      <c r="D65" s="31">
        <f>J65</f>
        <v>124056.69999999998</v>
      </c>
      <c r="E65" s="31">
        <f>D65/C65*100</f>
        <v>99.03327034822223</v>
      </c>
      <c r="F65" s="98">
        <f>F66+F79</f>
        <v>125267.7</v>
      </c>
      <c r="G65" s="94">
        <f>G66+G77+G79</f>
        <v>27371.4</v>
      </c>
      <c r="H65" s="94">
        <f>H66+H77+H79</f>
        <v>27947.700000000004</v>
      </c>
      <c r="I65" s="94">
        <f>I66+I77+I79</f>
        <v>69948.59999999999</v>
      </c>
      <c r="J65" s="98">
        <f t="shared" si="23"/>
        <v>124056.69999999998</v>
      </c>
      <c r="K65" s="32">
        <f>K66+K77+K79</f>
        <v>26850.3</v>
      </c>
      <c r="L65" s="32">
        <f>L66+L77+L79</f>
        <v>27343.4</v>
      </c>
      <c r="M65" s="32">
        <f>M66+M77+M79</f>
        <v>69862.99999999999</v>
      </c>
      <c r="N65" s="33">
        <f t="shared" si="24"/>
        <v>99.03327034822223</v>
      </c>
    </row>
    <row r="66" spans="1:14" ht="35.25" customHeight="1">
      <c r="A66" s="18" t="s">
        <v>43</v>
      </c>
      <c r="B66" s="19" t="s">
        <v>328</v>
      </c>
      <c r="C66" s="20">
        <f>F66</f>
        <v>123155.3</v>
      </c>
      <c r="D66" s="20">
        <f>J66</f>
        <v>121944.49999999999</v>
      </c>
      <c r="E66" s="20">
        <f>D66/C66*100</f>
        <v>99.01685108152064</v>
      </c>
      <c r="F66" s="46">
        <f t="shared" si="22"/>
        <v>123155.3</v>
      </c>
      <c r="G66" s="22">
        <f>SUM(G67:G76)</f>
        <v>27371.4</v>
      </c>
      <c r="H66" s="22">
        <f>SUM(H67:H76)</f>
        <v>27947.700000000004</v>
      </c>
      <c r="I66" s="22">
        <f>SUM(I67:I76)</f>
        <v>67836.2</v>
      </c>
      <c r="J66" s="22">
        <f>SUM(K66:M66)</f>
        <v>121944.49999999999</v>
      </c>
      <c r="K66" s="22">
        <f>SUM(K67:K76)</f>
        <v>26850.3</v>
      </c>
      <c r="L66" s="22">
        <f>SUM(L67:L76)</f>
        <v>27343.4</v>
      </c>
      <c r="M66" s="22">
        <f>SUM(M67:M76)</f>
        <v>67750.79999999999</v>
      </c>
      <c r="N66" s="30">
        <f t="shared" si="24"/>
        <v>99.01685108152064</v>
      </c>
    </row>
    <row r="67" spans="1:14" ht="31.5" customHeight="1">
      <c r="A67" s="14" t="s">
        <v>121</v>
      </c>
      <c r="B67" s="17" t="s">
        <v>70</v>
      </c>
      <c r="C67" s="15"/>
      <c r="D67" s="15"/>
      <c r="E67" s="15"/>
      <c r="F67" s="24">
        <f aca="true" t="shared" si="26" ref="F67:F135">G67+H67+I67</f>
        <v>18016</v>
      </c>
      <c r="G67" s="25">
        <v>0</v>
      </c>
      <c r="H67" s="25">
        <v>0</v>
      </c>
      <c r="I67" s="55">
        <v>18016</v>
      </c>
      <c r="J67" s="24">
        <f>SUM(K67:M67)</f>
        <v>18016</v>
      </c>
      <c r="K67" s="25">
        <v>0</v>
      </c>
      <c r="L67" s="25">
        <v>0</v>
      </c>
      <c r="M67" s="25">
        <v>18016</v>
      </c>
      <c r="N67" s="27">
        <f t="shared" si="24"/>
        <v>100</v>
      </c>
    </row>
    <row r="68" spans="1:14" ht="31.5" customHeight="1">
      <c r="A68" s="14" t="s">
        <v>210</v>
      </c>
      <c r="B68" s="17" t="s">
        <v>71</v>
      </c>
      <c r="C68" s="15"/>
      <c r="D68" s="15"/>
      <c r="E68" s="15"/>
      <c r="F68" s="24">
        <f t="shared" si="26"/>
        <v>2237.4</v>
      </c>
      <c r="G68" s="25"/>
      <c r="H68" s="25"/>
      <c r="I68" s="55">
        <v>2237.4</v>
      </c>
      <c r="J68" s="24">
        <f aca="true" t="shared" si="27" ref="J68:J74">SUM(K68:M68)</f>
        <v>2237.4</v>
      </c>
      <c r="K68" s="25"/>
      <c r="L68" s="25"/>
      <c r="M68" s="25">
        <v>2237.4</v>
      </c>
      <c r="N68" s="27">
        <f t="shared" si="24"/>
        <v>100</v>
      </c>
    </row>
    <row r="69" spans="1:14" ht="31.5" customHeight="1" hidden="1">
      <c r="A69" s="14" t="s">
        <v>112</v>
      </c>
      <c r="B69" s="17" t="s">
        <v>146</v>
      </c>
      <c r="C69" s="15"/>
      <c r="D69" s="15"/>
      <c r="E69" s="15"/>
      <c r="F69" s="24">
        <f t="shared" si="26"/>
        <v>0</v>
      </c>
      <c r="G69" s="25"/>
      <c r="H69" s="25"/>
      <c r="I69" s="55"/>
      <c r="J69" s="24">
        <f t="shared" si="27"/>
        <v>0</v>
      </c>
      <c r="K69" s="25"/>
      <c r="L69" s="25"/>
      <c r="M69" s="25"/>
      <c r="N69" s="27" t="e">
        <f t="shared" si="24"/>
        <v>#DIV/0!</v>
      </c>
    </row>
    <row r="70" spans="1:14" ht="31.5" customHeight="1">
      <c r="A70" s="14" t="s">
        <v>237</v>
      </c>
      <c r="B70" s="17" t="s">
        <v>72</v>
      </c>
      <c r="C70" s="15"/>
      <c r="D70" s="15"/>
      <c r="E70" s="15"/>
      <c r="F70" s="24">
        <f t="shared" si="26"/>
        <v>18499.3</v>
      </c>
      <c r="G70" s="25"/>
      <c r="H70" s="25">
        <v>1500</v>
      </c>
      <c r="I70" s="55">
        <v>16999.3</v>
      </c>
      <c r="J70" s="24">
        <f t="shared" si="27"/>
        <v>18499.3</v>
      </c>
      <c r="K70" s="25"/>
      <c r="L70" s="25">
        <v>1500</v>
      </c>
      <c r="M70" s="25">
        <v>16999.3</v>
      </c>
      <c r="N70" s="27">
        <f t="shared" si="24"/>
        <v>100</v>
      </c>
    </row>
    <row r="71" spans="1:14" ht="34.5" customHeight="1">
      <c r="A71" s="14" t="s">
        <v>254</v>
      </c>
      <c r="B71" s="17" t="s">
        <v>73</v>
      </c>
      <c r="C71" s="15"/>
      <c r="D71" s="15"/>
      <c r="E71" s="15"/>
      <c r="F71" s="24">
        <f t="shared" si="26"/>
        <v>28867</v>
      </c>
      <c r="G71" s="25">
        <v>0</v>
      </c>
      <c r="H71" s="25">
        <v>0</v>
      </c>
      <c r="I71" s="55">
        <v>28867</v>
      </c>
      <c r="J71" s="24">
        <f t="shared" si="27"/>
        <v>28867</v>
      </c>
      <c r="K71" s="25">
        <v>0</v>
      </c>
      <c r="L71" s="25">
        <v>0</v>
      </c>
      <c r="M71" s="25">
        <v>28867</v>
      </c>
      <c r="N71" s="27">
        <f t="shared" si="24"/>
        <v>100</v>
      </c>
    </row>
    <row r="72" spans="1:14" ht="51" customHeight="1" hidden="1">
      <c r="A72" s="14" t="s">
        <v>255</v>
      </c>
      <c r="B72" s="17" t="s">
        <v>75</v>
      </c>
      <c r="C72" s="15"/>
      <c r="D72" s="15"/>
      <c r="E72" s="15"/>
      <c r="F72" s="24">
        <f>G72+H72+I72</f>
        <v>0</v>
      </c>
      <c r="G72" s="25"/>
      <c r="H72" s="25"/>
      <c r="I72" s="55">
        <v>0</v>
      </c>
      <c r="J72" s="24">
        <f t="shared" si="27"/>
        <v>0</v>
      </c>
      <c r="K72" s="25"/>
      <c r="L72" s="25"/>
      <c r="M72" s="25">
        <v>0</v>
      </c>
      <c r="N72" s="27" t="e">
        <f t="shared" si="24"/>
        <v>#DIV/0!</v>
      </c>
    </row>
    <row r="73" spans="1:14" ht="47.25" customHeight="1">
      <c r="A73" s="14" t="s">
        <v>255</v>
      </c>
      <c r="B73" s="17" t="s">
        <v>74</v>
      </c>
      <c r="C73" s="15"/>
      <c r="D73" s="15"/>
      <c r="E73" s="15"/>
      <c r="F73" s="24">
        <f t="shared" si="26"/>
        <v>534.2</v>
      </c>
      <c r="G73" s="25"/>
      <c r="H73" s="25"/>
      <c r="I73" s="55">
        <v>534.2</v>
      </c>
      <c r="J73" s="24">
        <f t="shared" si="27"/>
        <v>534.2</v>
      </c>
      <c r="K73" s="25"/>
      <c r="L73" s="25"/>
      <c r="M73" s="25">
        <v>534.2</v>
      </c>
      <c r="N73" s="27">
        <f t="shared" si="24"/>
        <v>100</v>
      </c>
    </row>
    <row r="74" spans="1:14" ht="63.75" customHeight="1">
      <c r="A74" s="14" t="s">
        <v>256</v>
      </c>
      <c r="B74" s="17" t="s">
        <v>284</v>
      </c>
      <c r="C74" s="15"/>
      <c r="D74" s="15"/>
      <c r="E74" s="15"/>
      <c r="F74" s="24">
        <f t="shared" si="26"/>
        <v>3041.5</v>
      </c>
      <c r="G74" s="25">
        <v>2170.1</v>
      </c>
      <c r="H74" s="25">
        <v>829.9</v>
      </c>
      <c r="I74" s="55">
        <v>41.5</v>
      </c>
      <c r="J74" s="24">
        <f t="shared" si="27"/>
        <v>3019.7999999999997</v>
      </c>
      <c r="K74" s="25">
        <v>2154.6</v>
      </c>
      <c r="L74" s="25">
        <v>824</v>
      </c>
      <c r="M74" s="25">
        <v>41.2</v>
      </c>
      <c r="N74" s="27">
        <f t="shared" si="24"/>
        <v>99.28653624856155</v>
      </c>
    </row>
    <row r="75" spans="1:14" ht="36.75" customHeight="1">
      <c r="A75" s="14" t="s">
        <v>257</v>
      </c>
      <c r="B75" s="64" t="s">
        <v>286</v>
      </c>
      <c r="C75" s="15"/>
      <c r="D75" s="15"/>
      <c r="E75" s="15"/>
      <c r="F75" s="24">
        <f t="shared" si="26"/>
        <v>20702.2</v>
      </c>
      <c r="G75" s="25">
        <v>179.9</v>
      </c>
      <c r="H75" s="25">
        <v>19395.7</v>
      </c>
      <c r="I75" s="25">
        <v>1126.6</v>
      </c>
      <c r="J75" s="24">
        <f t="shared" si="23"/>
        <v>20025.100000000002</v>
      </c>
      <c r="K75" s="25">
        <v>179.9</v>
      </c>
      <c r="L75" s="25">
        <v>18803.2</v>
      </c>
      <c r="M75" s="25">
        <v>1042</v>
      </c>
      <c r="N75" s="27">
        <f t="shared" si="24"/>
        <v>96.729333114355</v>
      </c>
    </row>
    <row r="76" spans="1:14" ht="48" customHeight="1">
      <c r="A76" s="14" t="s">
        <v>285</v>
      </c>
      <c r="B76" s="64" t="s">
        <v>287</v>
      </c>
      <c r="C76" s="15"/>
      <c r="D76" s="15"/>
      <c r="E76" s="15"/>
      <c r="F76" s="24">
        <f>G76+H76+I76</f>
        <v>31257.7</v>
      </c>
      <c r="G76" s="25">
        <v>25021.4</v>
      </c>
      <c r="H76" s="25">
        <v>6222.1</v>
      </c>
      <c r="I76" s="25">
        <v>14.2</v>
      </c>
      <c r="J76" s="24">
        <f>K76+L76+M76</f>
        <v>30745.7</v>
      </c>
      <c r="K76" s="25">
        <v>24515.8</v>
      </c>
      <c r="L76" s="25">
        <v>6216.2</v>
      </c>
      <c r="M76" s="25">
        <v>13.7</v>
      </c>
      <c r="N76" s="27">
        <f>J76/F76*100</f>
        <v>98.36200360231238</v>
      </c>
    </row>
    <row r="77" spans="1:14" ht="33" customHeight="1" hidden="1">
      <c r="A77" s="18" t="s">
        <v>28</v>
      </c>
      <c r="B77" s="19" t="s">
        <v>29</v>
      </c>
      <c r="C77" s="20">
        <f>F77</f>
        <v>0</v>
      </c>
      <c r="D77" s="20">
        <f>J77</f>
        <v>0</v>
      </c>
      <c r="E77" s="20" t="e">
        <f>D77/C77*100</f>
        <v>#DIV/0!</v>
      </c>
      <c r="F77" s="22">
        <f t="shared" si="26"/>
        <v>0</v>
      </c>
      <c r="G77" s="22">
        <f>G78</f>
        <v>0</v>
      </c>
      <c r="H77" s="22">
        <f aca="true" t="shared" si="28" ref="H77:M77">H78</f>
        <v>0</v>
      </c>
      <c r="I77" s="22">
        <f t="shared" si="28"/>
        <v>0</v>
      </c>
      <c r="J77" s="22">
        <f t="shared" si="23"/>
        <v>0</v>
      </c>
      <c r="K77" s="22">
        <f t="shared" si="28"/>
        <v>0</v>
      </c>
      <c r="L77" s="22">
        <f t="shared" si="28"/>
        <v>0</v>
      </c>
      <c r="M77" s="22">
        <f t="shared" si="28"/>
        <v>0</v>
      </c>
      <c r="N77" s="30" t="e">
        <f t="shared" si="24"/>
        <v>#DIV/0!</v>
      </c>
    </row>
    <row r="78" spans="1:14" ht="27" customHeight="1" hidden="1">
      <c r="A78" s="14" t="s">
        <v>113</v>
      </c>
      <c r="B78" s="17" t="s">
        <v>76</v>
      </c>
      <c r="C78" s="15"/>
      <c r="D78" s="15"/>
      <c r="E78" s="15"/>
      <c r="F78" s="24">
        <f t="shared" si="26"/>
        <v>0</v>
      </c>
      <c r="G78" s="25"/>
      <c r="H78" s="25"/>
      <c r="I78" s="25">
        <v>0</v>
      </c>
      <c r="J78" s="24">
        <f t="shared" si="23"/>
        <v>0</v>
      </c>
      <c r="K78" s="25"/>
      <c r="L78" s="25"/>
      <c r="M78" s="25">
        <v>0</v>
      </c>
      <c r="N78" s="27" t="e">
        <f t="shared" si="24"/>
        <v>#DIV/0!</v>
      </c>
    </row>
    <row r="79" spans="1:14" ht="35.25" customHeight="1">
      <c r="A79" s="18" t="s">
        <v>44</v>
      </c>
      <c r="B79" s="19" t="s">
        <v>30</v>
      </c>
      <c r="C79" s="20">
        <f>F79</f>
        <v>2112.4</v>
      </c>
      <c r="D79" s="20">
        <f>J79</f>
        <v>2112.2</v>
      </c>
      <c r="E79" s="20">
        <f>D79/C79*100</f>
        <v>99.99053209619389</v>
      </c>
      <c r="F79" s="22">
        <f t="shared" si="26"/>
        <v>2112.4</v>
      </c>
      <c r="G79" s="22">
        <f>G80</f>
        <v>0</v>
      </c>
      <c r="H79" s="22">
        <f aca="true" t="shared" si="29" ref="H79:M79">H80</f>
        <v>0</v>
      </c>
      <c r="I79" s="22">
        <f t="shared" si="29"/>
        <v>2112.4</v>
      </c>
      <c r="J79" s="22">
        <f t="shared" si="29"/>
        <v>2112.2</v>
      </c>
      <c r="K79" s="22">
        <f t="shared" si="29"/>
        <v>0</v>
      </c>
      <c r="L79" s="22">
        <f t="shared" si="29"/>
        <v>0</v>
      </c>
      <c r="M79" s="22">
        <f t="shared" si="29"/>
        <v>2112.2</v>
      </c>
      <c r="N79" s="30">
        <f t="shared" si="24"/>
        <v>99.99053209619389</v>
      </c>
    </row>
    <row r="80" spans="1:14" ht="35.25" customHeight="1">
      <c r="A80" s="14" t="s">
        <v>122</v>
      </c>
      <c r="B80" s="17" t="s">
        <v>77</v>
      </c>
      <c r="C80" s="15"/>
      <c r="D80" s="15"/>
      <c r="E80" s="15"/>
      <c r="F80" s="24">
        <f t="shared" si="26"/>
        <v>2112.4</v>
      </c>
      <c r="G80" s="25"/>
      <c r="H80" s="25"/>
      <c r="I80" s="55">
        <v>2112.4</v>
      </c>
      <c r="J80" s="24">
        <f t="shared" si="23"/>
        <v>2112.2</v>
      </c>
      <c r="K80" s="25"/>
      <c r="L80" s="25"/>
      <c r="M80" s="25">
        <v>2112.2</v>
      </c>
      <c r="N80" s="27">
        <f t="shared" si="24"/>
        <v>99.99053209619389</v>
      </c>
    </row>
    <row r="81" spans="1:14" ht="34.5" customHeight="1">
      <c r="A81" s="38">
        <v>9</v>
      </c>
      <c r="B81" s="87" t="s">
        <v>12</v>
      </c>
      <c r="C81" s="31">
        <f>F81</f>
        <v>61474</v>
      </c>
      <c r="D81" s="31">
        <f>J81</f>
        <v>52067.600000000006</v>
      </c>
      <c r="E81" s="31">
        <f>D81/C81*100</f>
        <v>84.69857175391223</v>
      </c>
      <c r="F81" s="98">
        <f t="shared" si="26"/>
        <v>61474</v>
      </c>
      <c r="G81" s="94">
        <f>G82+G87</f>
        <v>0</v>
      </c>
      <c r="H81" s="94">
        <f>H82+H87</f>
        <v>31402.5</v>
      </c>
      <c r="I81" s="94">
        <f>I82+I87</f>
        <v>30071.5</v>
      </c>
      <c r="J81" s="98">
        <f t="shared" si="23"/>
        <v>52067.600000000006</v>
      </c>
      <c r="K81" s="32">
        <f>K82+K87</f>
        <v>0</v>
      </c>
      <c r="L81" s="32">
        <f>L82+L87</f>
        <v>23955.7</v>
      </c>
      <c r="M81" s="32">
        <f>M82+M87</f>
        <v>28111.9</v>
      </c>
      <c r="N81" s="33">
        <f t="shared" si="24"/>
        <v>84.69857175391223</v>
      </c>
    </row>
    <row r="82" spans="1:14" ht="35.25" customHeight="1">
      <c r="A82" s="18" t="s">
        <v>45</v>
      </c>
      <c r="B82" s="19" t="s">
        <v>31</v>
      </c>
      <c r="C82" s="20">
        <f>F82</f>
        <v>37187.799999999996</v>
      </c>
      <c r="D82" s="20">
        <f>J82</f>
        <v>27781.399999999998</v>
      </c>
      <c r="E82" s="20">
        <f>D82/C82*100</f>
        <v>74.70568304659055</v>
      </c>
      <c r="F82" s="22">
        <f>SUM(F83:F86)</f>
        <v>37187.799999999996</v>
      </c>
      <c r="G82" s="22">
        <f>SUM(G83:G85)</f>
        <v>0</v>
      </c>
      <c r="H82" s="22">
        <f>SUM(H83:H85)</f>
        <v>31402.5</v>
      </c>
      <c r="I82" s="22">
        <f>SUM(I83:I85)</f>
        <v>5785.299999999999</v>
      </c>
      <c r="J82" s="22">
        <f>SUM(J83:J86)</f>
        <v>27781.399999999998</v>
      </c>
      <c r="K82" s="22">
        <f>SUM(K83:K85)</f>
        <v>0</v>
      </c>
      <c r="L82" s="22">
        <f>SUM(L83:L85)</f>
        <v>23955.7</v>
      </c>
      <c r="M82" s="22">
        <f>SUM(M83:M85)</f>
        <v>3825.7</v>
      </c>
      <c r="N82" s="30">
        <f t="shared" si="24"/>
        <v>74.70568304659055</v>
      </c>
    </row>
    <row r="83" spans="1:14" ht="48.75" customHeight="1">
      <c r="A83" s="14" t="s">
        <v>123</v>
      </c>
      <c r="B83" s="17" t="s">
        <v>78</v>
      </c>
      <c r="C83" s="15"/>
      <c r="D83" s="15"/>
      <c r="E83" s="15"/>
      <c r="F83" s="24">
        <f t="shared" si="26"/>
        <v>1000</v>
      </c>
      <c r="G83" s="25"/>
      <c r="H83" s="25"/>
      <c r="I83" s="25">
        <v>1000</v>
      </c>
      <c r="J83" s="24">
        <f t="shared" si="23"/>
        <v>695.3</v>
      </c>
      <c r="K83" s="25"/>
      <c r="L83" s="25"/>
      <c r="M83" s="25">
        <v>695.3</v>
      </c>
      <c r="N83" s="27">
        <f t="shared" si="24"/>
        <v>69.52999999999999</v>
      </c>
    </row>
    <row r="84" spans="1:14" ht="76.5" customHeight="1">
      <c r="A84" s="14" t="s">
        <v>258</v>
      </c>
      <c r="B84" s="17" t="s">
        <v>288</v>
      </c>
      <c r="C84" s="15"/>
      <c r="D84" s="15"/>
      <c r="E84" s="15"/>
      <c r="F84" s="24">
        <f t="shared" si="26"/>
        <v>33986.1</v>
      </c>
      <c r="G84" s="25"/>
      <c r="H84" s="25">
        <v>31402.5</v>
      </c>
      <c r="I84" s="25">
        <v>2583.6</v>
      </c>
      <c r="J84" s="24">
        <f t="shared" si="23"/>
        <v>25758.8</v>
      </c>
      <c r="K84" s="25"/>
      <c r="L84" s="25">
        <v>23955.7</v>
      </c>
      <c r="M84" s="49">
        <v>1803.1</v>
      </c>
      <c r="N84" s="27">
        <f t="shared" si="24"/>
        <v>75.79216208979554</v>
      </c>
    </row>
    <row r="85" spans="1:14" ht="63.75" customHeight="1">
      <c r="A85" s="14" t="s">
        <v>259</v>
      </c>
      <c r="B85" s="17" t="s">
        <v>79</v>
      </c>
      <c r="C85" s="15"/>
      <c r="D85" s="15"/>
      <c r="E85" s="15"/>
      <c r="F85" s="24">
        <f t="shared" si="26"/>
        <v>2201.7</v>
      </c>
      <c r="G85" s="25"/>
      <c r="H85" s="25">
        <v>0</v>
      </c>
      <c r="I85" s="25">
        <v>2201.7</v>
      </c>
      <c r="J85" s="24">
        <f t="shared" si="23"/>
        <v>1327.3</v>
      </c>
      <c r="K85" s="25"/>
      <c r="L85" s="25">
        <v>0</v>
      </c>
      <c r="M85" s="25">
        <v>1327.3</v>
      </c>
      <c r="N85" s="27">
        <f t="shared" si="24"/>
        <v>60.28523413725758</v>
      </c>
    </row>
    <row r="86" spans="1:14" ht="50.25" customHeight="1" hidden="1">
      <c r="A86" s="14" t="s">
        <v>289</v>
      </c>
      <c r="B86" s="17" t="s">
        <v>290</v>
      </c>
      <c r="C86" s="15"/>
      <c r="D86" s="15"/>
      <c r="E86" s="15"/>
      <c r="F86" s="24">
        <f>SUM(G86:I86)</f>
        <v>0</v>
      </c>
      <c r="G86" s="25"/>
      <c r="H86" s="25"/>
      <c r="I86" s="25">
        <v>0</v>
      </c>
      <c r="J86" s="24">
        <f t="shared" si="23"/>
        <v>0</v>
      </c>
      <c r="K86" s="25"/>
      <c r="L86" s="25"/>
      <c r="M86" s="25">
        <v>0</v>
      </c>
      <c r="N86" s="27" t="e">
        <f t="shared" si="24"/>
        <v>#DIV/0!</v>
      </c>
    </row>
    <row r="87" spans="1:14" ht="45" customHeight="1">
      <c r="A87" s="18" t="s">
        <v>46</v>
      </c>
      <c r="B87" s="19" t="s">
        <v>32</v>
      </c>
      <c r="C87" s="20">
        <f>F87</f>
        <v>24286.2</v>
      </c>
      <c r="D87" s="20">
        <f>J87</f>
        <v>24286.2</v>
      </c>
      <c r="E87" s="20">
        <f>D87/C87*100</f>
        <v>100</v>
      </c>
      <c r="F87" s="22">
        <f t="shared" si="26"/>
        <v>24286.2</v>
      </c>
      <c r="G87" s="22">
        <f>G88</f>
        <v>0</v>
      </c>
      <c r="H87" s="22">
        <f>H88</f>
        <v>0</v>
      </c>
      <c r="I87" s="22">
        <f>I88</f>
        <v>24286.2</v>
      </c>
      <c r="J87" s="22">
        <f t="shared" si="23"/>
        <v>24286.2</v>
      </c>
      <c r="K87" s="22">
        <f>K88</f>
        <v>0</v>
      </c>
      <c r="L87" s="22">
        <f>L88</f>
        <v>0</v>
      </c>
      <c r="M87" s="22">
        <f>M88</f>
        <v>24286.2</v>
      </c>
      <c r="N87" s="30">
        <f t="shared" si="24"/>
        <v>100</v>
      </c>
    </row>
    <row r="88" spans="1:14" ht="30.75" customHeight="1">
      <c r="A88" s="14" t="s">
        <v>124</v>
      </c>
      <c r="B88" s="17" t="s">
        <v>233</v>
      </c>
      <c r="C88" s="15"/>
      <c r="D88" s="15"/>
      <c r="E88" s="15"/>
      <c r="F88" s="24">
        <f t="shared" si="26"/>
        <v>24286.2</v>
      </c>
      <c r="G88" s="25"/>
      <c r="H88" s="25"/>
      <c r="I88" s="25">
        <v>24286.2</v>
      </c>
      <c r="J88" s="24">
        <f t="shared" si="23"/>
        <v>24286.2</v>
      </c>
      <c r="K88" s="25"/>
      <c r="L88" s="25"/>
      <c r="M88" s="25">
        <v>24286.2</v>
      </c>
      <c r="N88" s="27">
        <f t="shared" si="24"/>
        <v>100</v>
      </c>
    </row>
    <row r="89" spans="1:14" ht="33" customHeight="1">
      <c r="A89" s="38">
        <v>10</v>
      </c>
      <c r="B89" s="87" t="s">
        <v>13</v>
      </c>
      <c r="C89" s="31">
        <f>F89</f>
        <v>386.1</v>
      </c>
      <c r="D89" s="31">
        <f>J89</f>
        <v>386.1</v>
      </c>
      <c r="E89" s="31">
        <f>D89/C89*100</f>
        <v>100</v>
      </c>
      <c r="F89" s="98">
        <f t="shared" si="26"/>
        <v>386.1</v>
      </c>
      <c r="G89" s="94">
        <f>G90+G92</f>
        <v>0</v>
      </c>
      <c r="H89" s="94">
        <f>H90+H92</f>
        <v>86.1</v>
      </c>
      <c r="I89" s="94">
        <f>I90+I92</f>
        <v>300</v>
      </c>
      <c r="J89" s="98">
        <f>K89+L89+M89</f>
        <v>386.1</v>
      </c>
      <c r="K89" s="32">
        <f>K90+K92</f>
        <v>0</v>
      </c>
      <c r="L89" s="32">
        <f>L90+L92</f>
        <v>86.1</v>
      </c>
      <c r="M89" s="32">
        <f>M90+M92</f>
        <v>300</v>
      </c>
      <c r="N89" s="33">
        <f t="shared" si="24"/>
        <v>100</v>
      </c>
    </row>
    <row r="90" spans="1:14" ht="45" customHeight="1">
      <c r="A90" s="18" t="s">
        <v>51</v>
      </c>
      <c r="B90" s="19" t="s">
        <v>242</v>
      </c>
      <c r="C90" s="20">
        <f>F90</f>
        <v>300</v>
      </c>
      <c r="D90" s="20">
        <f>J90</f>
        <v>300</v>
      </c>
      <c r="E90" s="20">
        <f>D90/C90*100</f>
        <v>100</v>
      </c>
      <c r="F90" s="22">
        <f t="shared" si="26"/>
        <v>300</v>
      </c>
      <c r="G90" s="22">
        <f>G91</f>
        <v>0</v>
      </c>
      <c r="H90" s="22">
        <f aca="true" t="shared" si="30" ref="H90:M90">H91</f>
        <v>0</v>
      </c>
      <c r="I90" s="22">
        <f t="shared" si="30"/>
        <v>300</v>
      </c>
      <c r="J90" s="22">
        <f t="shared" si="23"/>
        <v>300</v>
      </c>
      <c r="K90" s="22">
        <f t="shared" si="30"/>
        <v>0</v>
      </c>
      <c r="L90" s="22">
        <f t="shared" si="30"/>
        <v>0</v>
      </c>
      <c r="M90" s="22">
        <f t="shared" si="30"/>
        <v>300</v>
      </c>
      <c r="N90" s="30">
        <f t="shared" si="24"/>
        <v>100</v>
      </c>
    </row>
    <row r="91" spans="1:14" ht="48" customHeight="1">
      <c r="A91" s="14" t="s">
        <v>125</v>
      </c>
      <c r="B91" s="17" t="s">
        <v>80</v>
      </c>
      <c r="C91" s="15"/>
      <c r="D91" s="15"/>
      <c r="E91" s="15"/>
      <c r="F91" s="24">
        <f t="shared" si="26"/>
        <v>300</v>
      </c>
      <c r="G91" s="25"/>
      <c r="H91" s="25"/>
      <c r="I91" s="25">
        <v>300</v>
      </c>
      <c r="J91" s="24">
        <f t="shared" si="23"/>
        <v>300</v>
      </c>
      <c r="K91" s="25"/>
      <c r="L91" s="25"/>
      <c r="M91" s="25">
        <v>300</v>
      </c>
      <c r="N91" s="26">
        <f t="shared" si="24"/>
        <v>100</v>
      </c>
    </row>
    <row r="92" spans="1:14" ht="17.25" customHeight="1">
      <c r="A92" s="18" t="s">
        <v>52</v>
      </c>
      <c r="B92" s="19" t="s">
        <v>241</v>
      </c>
      <c r="C92" s="20">
        <f>F92</f>
        <v>86.1</v>
      </c>
      <c r="D92" s="20">
        <f>J92</f>
        <v>86.1</v>
      </c>
      <c r="E92" s="20">
        <f>D92/C92*100</f>
        <v>100</v>
      </c>
      <c r="F92" s="22">
        <f t="shared" si="26"/>
        <v>86.1</v>
      </c>
      <c r="G92" s="22">
        <f>G93</f>
        <v>0</v>
      </c>
      <c r="H92" s="22">
        <f aca="true" t="shared" si="31" ref="H92:M92">H93</f>
        <v>86.1</v>
      </c>
      <c r="I92" s="22">
        <f t="shared" si="31"/>
        <v>0</v>
      </c>
      <c r="J92" s="22">
        <f t="shared" si="23"/>
        <v>86.1</v>
      </c>
      <c r="K92" s="22">
        <f t="shared" si="31"/>
        <v>0</v>
      </c>
      <c r="L92" s="22">
        <f t="shared" si="31"/>
        <v>86.1</v>
      </c>
      <c r="M92" s="22">
        <f t="shared" si="31"/>
        <v>0</v>
      </c>
      <c r="N92" s="30">
        <f t="shared" si="24"/>
        <v>100</v>
      </c>
    </row>
    <row r="93" spans="1:14" ht="48.75" customHeight="1">
      <c r="A93" s="14" t="s">
        <v>126</v>
      </c>
      <c r="B93" s="17" t="s">
        <v>82</v>
      </c>
      <c r="C93" s="15"/>
      <c r="D93" s="15"/>
      <c r="E93" s="15"/>
      <c r="F93" s="24">
        <f t="shared" si="26"/>
        <v>86.1</v>
      </c>
      <c r="G93" s="25"/>
      <c r="H93" s="25">
        <v>86.1</v>
      </c>
      <c r="I93" s="25"/>
      <c r="J93" s="24">
        <f t="shared" si="23"/>
        <v>86.1</v>
      </c>
      <c r="K93" s="25"/>
      <c r="L93" s="25">
        <v>86.1</v>
      </c>
      <c r="M93" s="25"/>
      <c r="N93" s="27">
        <f t="shared" si="24"/>
        <v>100</v>
      </c>
    </row>
    <row r="94" spans="1:14" ht="32.25" customHeight="1">
      <c r="A94" s="84">
        <v>11</v>
      </c>
      <c r="B94" s="87" t="s">
        <v>14</v>
      </c>
      <c r="C94" s="31">
        <f>F94</f>
        <v>622606.9</v>
      </c>
      <c r="D94" s="31">
        <f>J94</f>
        <v>598776.5000000001</v>
      </c>
      <c r="E94" s="31">
        <f>D94/C94*100</f>
        <v>96.17248058124639</v>
      </c>
      <c r="F94" s="98">
        <f t="shared" si="26"/>
        <v>622606.9</v>
      </c>
      <c r="G94" s="94">
        <f aca="true" t="shared" si="32" ref="G94:M94">G95+G110+G114+G116</f>
        <v>25171.699999999997</v>
      </c>
      <c r="H94" s="94">
        <f t="shared" si="32"/>
        <v>498983.7</v>
      </c>
      <c r="I94" s="94">
        <f t="shared" si="32"/>
        <v>98451.5</v>
      </c>
      <c r="J94" s="98">
        <f t="shared" si="32"/>
        <v>598776.5000000001</v>
      </c>
      <c r="K94" s="57">
        <f t="shared" si="32"/>
        <v>24096.3</v>
      </c>
      <c r="L94" s="57">
        <f t="shared" si="32"/>
        <v>484260.9</v>
      </c>
      <c r="M94" s="57">
        <f t="shared" si="32"/>
        <v>90419.3</v>
      </c>
      <c r="N94" s="33">
        <f t="shared" si="24"/>
        <v>96.17248058124639</v>
      </c>
    </row>
    <row r="95" spans="1:14" ht="33" customHeight="1">
      <c r="A95" s="18" t="s">
        <v>53</v>
      </c>
      <c r="B95" s="19" t="s">
        <v>234</v>
      </c>
      <c r="C95" s="20">
        <f>F95</f>
        <v>606215.9</v>
      </c>
      <c r="D95" s="20">
        <f>J95</f>
        <v>582400.1000000002</v>
      </c>
      <c r="E95" s="20">
        <f>D95/C95*100</f>
        <v>96.07139964491202</v>
      </c>
      <c r="F95" s="22">
        <f>SUM(G95:I95)</f>
        <v>606215.9</v>
      </c>
      <c r="G95" s="22">
        <f aca="true" t="shared" si="33" ref="G95:M95">SUM(G96:G109)</f>
        <v>25171.699999999997</v>
      </c>
      <c r="H95" s="22">
        <f t="shared" si="33"/>
        <v>484981.9</v>
      </c>
      <c r="I95" s="22">
        <f t="shared" si="33"/>
        <v>96062.3</v>
      </c>
      <c r="J95" s="22">
        <f t="shared" si="33"/>
        <v>582400.1000000002</v>
      </c>
      <c r="K95" s="22">
        <f t="shared" si="33"/>
        <v>24096.3</v>
      </c>
      <c r="L95" s="22">
        <f t="shared" si="33"/>
        <v>470259.10000000003</v>
      </c>
      <c r="M95" s="22">
        <f t="shared" si="33"/>
        <v>88044.70000000001</v>
      </c>
      <c r="N95" s="30">
        <f t="shared" si="24"/>
        <v>96.07139964491202</v>
      </c>
    </row>
    <row r="96" spans="1:14" ht="48" customHeight="1">
      <c r="A96" s="14" t="s">
        <v>127</v>
      </c>
      <c r="B96" s="17" t="s">
        <v>83</v>
      </c>
      <c r="C96" s="15"/>
      <c r="D96" s="15"/>
      <c r="E96" s="15"/>
      <c r="F96" s="24">
        <f>SUM(G96:I96)</f>
        <v>44500.1</v>
      </c>
      <c r="G96" s="25"/>
      <c r="H96" s="25">
        <v>2380.2</v>
      </c>
      <c r="I96" s="25">
        <v>42119.9</v>
      </c>
      <c r="J96" s="24">
        <f t="shared" si="23"/>
        <v>43564.899999999994</v>
      </c>
      <c r="K96" s="25"/>
      <c r="L96" s="25">
        <v>2380.2</v>
      </c>
      <c r="M96" s="25">
        <v>41184.7</v>
      </c>
      <c r="N96" s="27">
        <f t="shared" si="24"/>
        <v>97.89843168891754</v>
      </c>
    </row>
    <row r="97" spans="1:14" ht="64.5" customHeight="1">
      <c r="A97" s="14" t="s">
        <v>211</v>
      </c>
      <c r="B97" s="17" t="s">
        <v>84</v>
      </c>
      <c r="C97" s="15"/>
      <c r="D97" s="15"/>
      <c r="E97" s="15"/>
      <c r="F97" s="24">
        <f>SUM(G97:I97)</f>
        <v>448650.1</v>
      </c>
      <c r="G97" s="25"/>
      <c r="H97" s="25">
        <v>448650.1</v>
      </c>
      <c r="I97" s="25"/>
      <c r="J97" s="24">
        <f t="shared" si="23"/>
        <v>448650</v>
      </c>
      <c r="K97" s="25"/>
      <c r="L97" s="25">
        <v>448650</v>
      </c>
      <c r="M97" s="25"/>
      <c r="N97" s="27">
        <f t="shared" si="24"/>
        <v>99.99997771091547</v>
      </c>
    </row>
    <row r="98" spans="1:14" ht="47.25" customHeight="1">
      <c r="A98" s="14" t="s">
        <v>260</v>
      </c>
      <c r="B98" s="17" t="s">
        <v>133</v>
      </c>
      <c r="C98" s="15"/>
      <c r="D98" s="15"/>
      <c r="E98" s="15"/>
      <c r="F98" s="24">
        <f>SUM(G98:I98)</f>
        <v>3984.1000000000004</v>
      </c>
      <c r="G98" s="25"/>
      <c r="H98" s="25">
        <v>780.7</v>
      </c>
      <c r="I98" s="25">
        <v>3203.4</v>
      </c>
      <c r="J98" s="24">
        <f t="shared" si="23"/>
        <v>3984</v>
      </c>
      <c r="K98" s="25"/>
      <c r="L98" s="25">
        <v>780.7</v>
      </c>
      <c r="M98" s="25">
        <v>3203.3</v>
      </c>
      <c r="N98" s="27">
        <f t="shared" si="24"/>
        <v>99.99749002284078</v>
      </c>
    </row>
    <row r="99" spans="1:14" ht="108" customHeight="1">
      <c r="A99" s="14" t="s">
        <v>261</v>
      </c>
      <c r="B99" s="17" t="s">
        <v>85</v>
      </c>
      <c r="C99" s="15"/>
      <c r="D99" s="15"/>
      <c r="E99" s="15"/>
      <c r="F99" s="24">
        <f aca="true" t="shared" si="34" ref="F99:F106">SUM(G99:I99)</f>
        <v>8410.9</v>
      </c>
      <c r="G99" s="25">
        <v>8410.9</v>
      </c>
      <c r="H99" s="25"/>
      <c r="I99" s="25">
        <v>0</v>
      </c>
      <c r="J99" s="24">
        <f t="shared" si="23"/>
        <v>8410.9</v>
      </c>
      <c r="K99" s="25">
        <v>8410.9</v>
      </c>
      <c r="L99" s="25"/>
      <c r="M99" s="25">
        <v>0</v>
      </c>
      <c r="N99" s="27">
        <f t="shared" si="24"/>
        <v>100</v>
      </c>
    </row>
    <row r="100" spans="1:14" ht="45.75" customHeight="1">
      <c r="A100" s="14" t="s">
        <v>262</v>
      </c>
      <c r="B100" s="17" t="s">
        <v>86</v>
      </c>
      <c r="C100" s="15"/>
      <c r="D100" s="15"/>
      <c r="E100" s="15"/>
      <c r="F100" s="24">
        <f t="shared" si="34"/>
        <v>80</v>
      </c>
      <c r="G100" s="25"/>
      <c r="H100" s="25"/>
      <c r="I100" s="25">
        <v>80</v>
      </c>
      <c r="J100" s="24">
        <f t="shared" si="23"/>
        <v>70</v>
      </c>
      <c r="K100" s="25"/>
      <c r="L100" s="25"/>
      <c r="M100" s="25">
        <v>70</v>
      </c>
      <c r="N100" s="27">
        <f t="shared" si="24"/>
        <v>87.5</v>
      </c>
    </row>
    <row r="101" spans="1:14" ht="46.5" customHeight="1">
      <c r="A101" s="14" t="s">
        <v>263</v>
      </c>
      <c r="B101" s="17" t="s">
        <v>87</v>
      </c>
      <c r="C101" s="15"/>
      <c r="D101" s="15"/>
      <c r="E101" s="15"/>
      <c r="F101" s="24">
        <f t="shared" si="34"/>
        <v>430</v>
      </c>
      <c r="G101" s="25"/>
      <c r="H101" s="25"/>
      <c r="I101" s="25">
        <v>430</v>
      </c>
      <c r="J101" s="24">
        <f t="shared" si="23"/>
        <v>430</v>
      </c>
      <c r="K101" s="25"/>
      <c r="L101" s="25"/>
      <c r="M101" s="25">
        <v>430</v>
      </c>
      <c r="N101" s="27">
        <f t="shared" si="24"/>
        <v>100</v>
      </c>
    </row>
    <row r="102" spans="1:14" ht="33" customHeight="1" hidden="1">
      <c r="A102" s="14" t="s">
        <v>116</v>
      </c>
      <c r="B102" s="17" t="s">
        <v>88</v>
      </c>
      <c r="C102" s="15"/>
      <c r="D102" s="15"/>
      <c r="E102" s="15"/>
      <c r="F102" s="24">
        <f t="shared" si="34"/>
        <v>0</v>
      </c>
      <c r="G102" s="25"/>
      <c r="H102" s="25">
        <v>0</v>
      </c>
      <c r="I102" s="25">
        <v>0</v>
      </c>
      <c r="J102" s="24">
        <f t="shared" si="23"/>
        <v>0</v>
      </c>
      <c r="K102" s="25"/>
      <c r="L102" s="25">
        <v>0</v>
      </c>
      <c r="M102" s="25"/>
      <c r="N102" s="27" t="e">
        <f t="shared" si="24"/>
        <v>#DIV/0!</v>
      </c>
    </row>
    <row r="103" spans="1:14" ht="30.75" customHeight="1">
      <c r="A103" s="14" t="s">
        <v>264</v>
      </c>
      <c r="B103" s="17" t="s">
        <v>89</v>
      </c>
      <c r="C103" s="15"/>
      <c r="D103" s="15"/>
      <c r="E103" s="15"/>
      <c r="F103" s="24">
        <f>SUM(G103:I103)</f>
        <v>14861.400000000001</v>
      </c>
      <c r="G103" s="25">
        <v>10168.6</v>
      </c>
      <c r="H103" s="25">
        <v>677.7</v>
      </c>
      <c r="I103" s="25">
        <v>4015.1</v>
      </c>
      <c r="J103" s="24">
        <f t="shared" si="23"/>
        <v>14851.900000000001</v>
      </c>
      <c r="K103" s="55">
        <v>10168.6</v>
      </c>
      <c r="L103" s="25">
        <v>669</v>
      </c>
      <c r="M103" s="25">
        <v>4014.3</v>
      </c>
      <c r="N103" s="27">
        <f t="shared" si="24"/>
        <v>99.93607600898973</v>
      </c>
    </row>
    <row r="104" spans="1:14" ht="32.25" customHeight="1">
      <c r="A104" s="14" t="s">
        <v>265</v>
      </c>
      <c r="B104" s="17" t="s">
        <v>90</v>
      </c>
      <c r="C104" s="15"/>
      <c r="D104" s="15"/>
      <c r="E104" s="15"/>
      <c r="F104" s="24">
        <f t="shared" si="34"/>
        <v>45176.100000000006</v>
      </c>
      <c r="G104" s="25">
        <v>0</v>
      </c>
      <c r="H104" s="25">
        <v>17765.2</v>
      </c>
      <c r="I104" s="25">
        <v>27410.9</v>
      </c>
      <c r="J104" s="24">
        <f t="shared" si="23"/>
        <v>44876.3</v>
      </c>
      <c r="K104" s="25">
        <v>0</v>
      </c>
      <c r="L104" s="25">
        <v>17765.2</v>
      </c>
      <c r="M104" s="25">
        <v>27111.1</v>
      </c>
      <c r="N104" s="27">
        <f t="shared" si="24"/>
        <v>99.33637476453256</v>
      </c>
    </row>
    <row r="105" spans="1:14" ht="62.25" customHeight="1">
      <c r="A105" s="14" t="s">
        <v>266</v>
      </c>
      <c r="B105" s="17" t="s">
        <v>91</v>
      </c>
      <c r="C105" s="15"/>
      <c r="D105" s="15"/>
      <c r="E105" s="15"/>
      <c r="F105" s="24">
        <f>SUM(G105:I105)</f>
        <v>8415.6</v>
      </c>
      <c r="G105" s="25">
        <v>0</v>
      </c>
      <c r="H105" s="25">
        <v>0</v>
      </c>
      <c r="I105" s="25">
        <v>8415.6</v>
      </c>
      <c r="J105" s="24">
        <f t="shared" si="23"/>
        <v>3681.3</v>
      </c>
      <c r="K105" s="25"/>
      <c r="L105" s="25"/>
      <c r="M105" s="25">
        <v>3681.3</v>
      </c>
      <c r="N105" s="27">
        <f t="shared" si="24"/>
        <v>43.74376158562669</v>
      </c>
    </row>
    <row r="106" spans="1:14" ht="49.5" customHeight="1">
      <c r="A106" s="14" t="s">
        <v>267</v>
      </c>
      <c r="B106" s="17" t="s">
        <v>238</v>
      </c>
      <c r="C106" s="15"/>
      <c r="D106" s="15"/>
      <c r="E106" s="15"/>
      <c r="F106" s="24">
        <f t="shared" si="34"/>
        <v>526.8</v>
      </c>
      <c r="G106" s="25"/>
      <c r="H106" s="25"/>
      <c r="I106" s="25">
        <v>526.8</v>
      </c>
      <c r="J106" s="24">
        <f t="shared" si="23"/>
        <v>526.8</v>
      </c>
      <c r="K106" s="25"/>
      <c r="L106" s="25"/>
      <c r="M106" s="25">
        <v>526.8</v>
      </c>
      <c r="N106" s="27">
        <f t="shared" si="24"/>
        <v>100</v>
      </c>
    </row>
    <row r="107" spans="1:14" ht="49.5" customHeight="1">
      <c r="A107" s="14" t="s">
        <v>268</v>
      </c>
      <c r="B107" s="17" t="s">
        <v>335</v>
      </c>
      <c r="C107" s="15"/>
      <c r="D107" s="15"/>
      <c r="E107" s="15"/>
      <c r="F107" s="24">
        <f>SUM(G107:I107)</f>
        <v>14714</v>
      </c>
      <c r="G107" s="25"/>
      <c r="H107" s="25">
        <v>14714</v>
      </c>
      <c r="I107" s="25"/>
      <c r="J107" s="24">
        <f>SUM(K107:M107)</f>
        <v>0</v>
      </c>
      <c r="K107" s="25"/>
      <c r="L107" s="25">
        <v>0</v>
      </c>
      <c r="M107" s="25"/>
      <c r="N107" s="27">
        <f t="shared" si="24"/>
        <v>0</v>
      </c>
    </row>
    <row r="108" spans="1:14" ht="45.75" customHeight="1">
      <c r="A108" s="14" t="s">
        <v>311</v>
      </c>
      <c r="B108" s="17" t="s">
        <v>173</v>
      </c>
      <c r="C108" s="15"/>
      <c r="D108" s="15"/>
      <c r="E108" s="15"/>
      <c r="F108" s="24">
        <f>SUM(G108:I108)</f>
        <v>12350</v>
      </c>
      <c r="G108" s="25">
        <v>2763.6</v>
      </c>
      <c r="H108" s="25">
        <v>14</v>
      </c>
      <c r="I108" s="25">
        <v>9572.4</v>
      </c>
      <c r="J108" s="24">
        <f t="shared" si="23"/>
        <v>10393.7</v>
      </c>
      <c r="K108" s="25">
        <v>2763.6</v>
      </c>
      <c r="L108" s="25">
        <v>14</v>
      </c>
      <c r="M108" s="25">
        <v>7616.1</v>
      </c>
      <c r="N108" s="27">
        <f t="shared" si="24"/>
        <v>84.1595141700405</v>
      </c>
    </row>
    <row r="109" spans="1:14" ht="66" customHeight="1">
      <c r="A109" s="14" t="s">
        <v>334</v>
      </c>
      <c r="B109" s="17" t="s">
        <v>243</v>
      </c>
      <c r="C109" s="15"/>
      <c r="D109" s="15"/>
      <c r="E109" s="15"/>
      <c r="F109" s="24">
        <f>SUM(G109:I109)</f>
        <v>4116.8</v>
      </c>
      <c r="G109" s="25">
        <v>3828.6</v>
      </c>
      <c r="H109" s="25">
        <v>0</v>
      </c>
      <c r="I109" s="25">
        <v>288.2</v>
      </c>
      <c r="J109" s="24">
        <f t="shared" si="23"/>
        <v>2960.2999999999997</v>
      </c>
      <c r="K109" s="25">
        <v>2753.2</v>
      </c>
      <c r="L109" s="25">
        <v>0</v>
      </c>
      <c r="M109" s="25">
        <v>207.1</v>
      </c>
      <c r="N109" s="27">
        <f t="shared" si="24"/>
        <v>71.90779246016322</v>
      </c>
    </row>
    <row r="110" spans="1:14" ht="19.5" customHeight="1">
      <c r="A110" s="18" t="s">
        <v>138</v>
      </c>
      <c r="B110" s="39" t="s">
        <v>35</v>
      </c>
      <c r="C110" s="20">
        <f>F110</f>
        <v>12</v>
      </c>
      <c r="D110" s="20">
        <f>J110</f>
        <v>12</v>
      </c>
      <c r="E110" s="20">
        <f>D110/C110*100</f>
        <v>100</v>
      </c>
      <c r="F110" s="46">
        <f>F111+F112+F113</f>
        <v>12</v>
      </c>
      <c r="G110" s="22">
        <f aca="true" t="shared" si="35" ref="G110:M110">G111+G112+G113</f>
        <v>0</v>
      </c>
      <c r="H110" s="22">
        <f t="shared" si="35"/>
        <v>0</v>
      </c>
      <c r="I110" s="22">
        <f t="shared" si="35"/>
        <v>12</v>
      </c>
      <c r="J110" s="22">
        <f t="shared" si="35"/>
        <v>12</v>
      </c>
      <c r="K110" s="22">
        <f t="shared" si="35"/>
        <v>0</v>
      </c>
      <c r="L110" s="22">
        <f t="shared" si="35"/>
        <v>0</v>
      </c>
      <c r="M110" s="22">
        <f t="shared" si="35"/>
        <v>12</v>
      </c>
      <c r="N110" s="40">
        <f aca="true" t="shared" si="36" ref="N110:N131">J110/F110*100</f>
        <v>100</v>
      </c>
    </row>
    <row r="111" spans="1:14" ht="0.75" customHeight="1" hidden="1">
      <c r="A111" s="14" t="s">
        <v>117</v>
      </c>
      <c r="B111" s="17" t="s">
        <v>92</v>
      </c>
      <c r="C111" s="15"/>
      <c r="D111" s="15"/>
      <c r="E111" s="15"/>
      <c r="F111" s="24">
        <f t="shared" si="26"/>
        <v>0</v>
      </c>
      <c r="G111" s="25"/>
      <c r="H111" s="25">
        <v>0</v>
      </c>
      <c r="I111" s="25">
        <v>0</v>
      </c>
      <c r="J111" s="24">
        <f t="shared" si="23"/>
        <v>0</v>
      </c>
      <c r="K111" s="25"/>
      <c r="L111" s="25">
        <v>0</v>
      </c>
      <c r="M111" s="25">
        <v>0</v>
      </c>
      <c r="N111" s="27" t="e">
        <f t="shared" si="36"/>
        <v>#DIV/0!</v>
      </c>
    </row>
    <row r="112" spans="1:14" ht="34.5" customHeight="1">
      <c r="A112" s="14" t="s">
        <v>269</v>
      </c>
      <c r="B112" s="17" t="s">
        <v>93</v>
      </c>
      <c r="C112" s="15"/>
      <c r="D112" s="15"/>
      <c r="E112" s="15"/>
      <c r="F112" s="24">
        <f t="shared" si="26"/>
        <v>12</v>
      </c>
      <c r="G112" s="25"/>
      <c r="H112" s="25"/>
      <c r="I112" s="25">
        <v>12</v>
      </c>
      <c r="J112" s="24">
        <f t="shared" si="23"/>
        <v>12</v>
      </c>
      <c r="K112" s="25"/>
      <c r="L112" s="25"/>
      <c r="M112" s="25">
        <v>12</v>
      </c>
      <c r="N112" s="27">
        <f t="shared" si="36"/>
        <v>100</v>
      </c>
    </row>
    <row r="113" spans="1:14" ht="47.25" customHeight="1" hidden="1">
      <c r="A113" s="14" t="s">
        <v>270</v>
      </c>
      <c r="B113" s="17" t="s">
        <v>172</v>
      </c>
      <c r="C113" s="15"/>
      <c r="D113" s="15"/>
      <c r="E113" s="15"/>
      <c r="F113" s="24">
        <f t="shared" si="26"/>
        <v>0</v>
      </c>
      <c r="G113" s="25"/>
      <c r="H113" s="25"/>
      <c r="I113" s="25">
        <v>0</v>
      </c>
      <c r="J113" s="24">
        <f t="shared" si="23"/>
        <v>0</v>
      </c>
      <c r="K113" s="25"/>
      <c r="L113" s="25"/>
      <c r="M113" s="25">
        <v>0</v>
      </c>
      <c r="N113" s="27" t="e">
        <f t="shared" si="36"/>
        <v>#DIV/0!</v>
      </c>
    </row>
    <row r="114" spans="1:14" ht="95.25" customHeight="1">
      <c r="A114" s="18" t="s">
        <v>138</v>
      </c>
      <c r="B114" s="10" t="s">
        <v>143</v>
      </c>
      <c r="C114" s="59"/>
      <c r="D114" s="59"/>
      <c r="E114" s="59"/>
      <c r="F114" s="22">
        <f>F115</f>
        <v>13340.699999999999</v>
      </c>
      <c r="G114" s="22">
        <f>G115</f>
        <v>0</v>
      </c>
      <c r="H114" s="22">
        <f aca="true" t="shared" si="37" ref="H114:M114">H115</f>
        <v>12406.8</v>
      </c>
      <c r="I114" s="22">
        <f t="shared" si="37"/>
        <v>933.9</v>
      </c>
      <c r="J114" s="22">
        <f t="shared" si="37"/>
        <v>13340.699999999999</v>
      </c>
      <c r="K114" s="34">
        <f t="shared" si="37"/>
        <v>0</v>
      </c>
      <c r="L114" s="34">
        <f>SUM(L115)</f>
        <v>12406.8</v>
      </c>
      <c r="M114" s="34">
        <f t="shared" si="37"/>
        <v>933.9</v>
      </c>
      <c r="N114" s="30">
        <f t="shared" si="36"/>
        <v>100</v>
      </c>
    </row>
    <row r="115" spans="1:14" ht="63" customHeight="1">
      <c r="A115" s="14" t="s">
        <v>269</v>
      </c>
      <c r="B115" s="64" t="s">
        <v>160</v>
      </c>
      <c r="C115" s="15"/>
      <c r="D115" s="15"/>
      <c r="E115" s="15"/>
      <c r="F115" s="24">
        <f t="shared" si="26"/>
        <v>13340.699999999999</v>
      </c>
      <c r="G115" s="25"/>
      <c r="H115" s="25">
        <v>12406.8</v>
      </c>
      <c r="I115" s="25">
        <v>933.9</v>
      </c>
      <c r="J115" s="24">
        <f>K115+L115+M115</f>
        <v>13340.699999999999</v>
      </c>
      <c r="K115" s="25"/>
      <c r="L115" s="25">
        <v>12406.8</v>
      </c>
      <c r="M115" s="25">
        <v>933.9</v>
      </c>
      <c r="N115" s="27">
        <f t="shared" si="36"/>
        <v>100</v>
      </c>
    </row>
    <row r="116" spans="1:14" ht="33" customHeight="1">
      <c r="A116" s="18" t="s">
        <v>170</v>
      </c>
      <c r="B116" s="39" t="s">
        <v>36</v>
      </c>
      <c r="C116" s="20">
        <f>F116</f>
        <v>3038.3</v>
      </c>
      <c r="D116" s="20">
        <f>J116</f>
        <v>3023.7</v>
      </c>
      <c r="E116" s="20">
        <f>D116/C116*100</f>
        <v>99.51946812362175</v>
      </c>
      <c r="F116" s="22">
        <f t="shared" si="26"/>
        <v>3038.3</v>
      </c>
      <c r="G116" s="22">
        <f>G117</f>
        <v>0</v>
      </c>
      <c r="H116" s="22">
        <f aca="true" t="shared" si="38" ref="H116:M116">H117</f>
        <v>1595</v>
      </c>
      <c r="I116" s="22">
        <f t="shared" si="38"/>
        <v>1443.3</v>
      </c>
      <c r="J116" s="22">
        <f t="shared" si="23"/>
        <v>3023.7</v>
      </c>
      <c r="K116" s="22">
        <f t="shared" si="38"/>
        <v>0</v>
      </c>
      <c r="L116" s="22">
        <f t="shared" si="38"/>
        <v>1595</v>
      </c>
      <c r="M116" s="22">
        <f t="shared" si="38"/>
        <v>1428.7</v>
      </c>
      <c r="N116" s="30">
        <f t="shared" si="36"/>
        <v>99.51946812362175</v>
      </c>
    </row>
    <row r="117" spans="1:14" ht="35.25" customHeight="1">
      <c r="A117" s="14" t="s">
        <v>171</v>
      </c>
      <c r="B117" s="17" t="s">
        <v>77</v>
      </c>
      <c r="C117" s="15"/>
      <c r="D117" s="15"/>
      <c r="E117" s="15"/>
      <c r="F117" s="24">
        <f t="shared" si="26"/>
        <v>3038.3</v>
      </c>
      <c r="G117" s="25"/>
      <c r="H117" s="25">
        <v>1595</v>
      </c>
      <c r="I117" s="25">
        <v>1443.3</v>
      </c>
      <c r="J117" s="24">
        <f t="shared" si="23"/>
        <v>3023.7</v>
      </c>
      <c r="K117" s="25"/>
      <c r="L117" s="25">
        <v>1595</v>
      </c>
      <c r="M117" s="25">
        <v>1428.7</v>
      </c>
      <c r="N117" s="27">
        <f t="shared" si="36"/>
        <v>99.51946812362175</v>
      </c>
    </row>
    <row r="118" spans="1:14" ht="46.5" customHeight="1">
      <c r="A118" s="84">
        <v>12</v>
      </c>
      <c r="B118" s="87" t="s">
        <v>15</v>
      </c>
      <c r="C118" s="31">
        <f>F118</f>
        <v>8447.699999999999</v>
      </c>
      <c r="D118" s="31">
        <f>J118</f>
        <v>8359.699999999999</v>
      </c>
      <c r="E118" s="31">
        <f>D118/C118*100</f>
        <v>98.9582963410159</v>
      </c>
      <c r="F118" s="98">
        <f t="shared" si="26"/>
        <v>8447.699999999999</v>
      </c>
      <c r="G118" s="94">
        <f>G119+G123+G128</f>
        <v>0</v>
      </c>
      <c r="H118" s="94">
        <f>H119+H123+H128</f>
        <v>1402.9</v>
      </c>
      <c r="I118" s="94">
        <f>I119+I123+I128</f>
        <v>7044.799999999999</v>
      </c>
      <c r="J118" s="98">
        <f>SUM(K118:M118)</f>
        <v>8359.699999999999</v>
      </c>
      <c r="K118" s="80">
        <f>K119+K123+K128</f>
        <v>0</v>
      </c>
      <c r="L118" s="93">
        <f>L119+L123+L128</f>
        <v>1402.9</v>
      </c>
      <c r="M118" s="93">
        <f>M119+M123+M128</f>
        <v>6956.799999999999</v>
      </c>
      <c r="N118" s="33">
        <f t="shared" si="36"/>
        <v>98.9582963410159</v>
      </c>
    </row>
    <row r="119" spans="1:14" ht="120" customHeight="1">
      <c r="A119" s="18" t="s">
        <v>54</v>
      </c>
      <c r="B119" s="19" t="s">
        <v>144</v>
      </c>
      <c r="C119" s="20">
        <f>F119</f>
        <v>4137.4</v>
      </c>
      <c r="D119" s="20">
        <f>J119</f>
        <v>4137.4</v>
      </c>
      <c r="E119" s="20">
        <f>D119/C119*100</f>
        <v>100</v>
      </c>
      <c r="F119" s="46">
        <f t="shared" si="26"/>
        <v>4137.4</v>
      </c>
      <c r="G119" s="22">
        <f>SUM(G121:G122)</f>
        <v>0</v>
      </c>
      <c r="H119" s="22">
        <f>SUM(H121:H122)</f>
        <v>1402.9</v>
      </c>
      <c r="I119" s="22">
        <f>SUM(I121:I122)</f>
        <v>2734.5</v>
      </c>
      <c r="J119" s="22">
        <f>K119+L119+M119</f>
        <v>4137.4</v>
      </c>
      <c r="K119" s="22">
        <f>SUM(K121:K122)</f>
        <v>0</v>
      </c>
      <c r="L119" s="22">
        <f>SUM(L121:L122)</f>
        <v>1402.9</v>
      </c>
      <c r="M119" s="22">
        <f>SUM(M121:M122)</f>
        <v>2734.5</v>
      </c>
      <c r="N119" s="30">
        <f t="shared" si="36"/>
        <v>100</v>
      </c>
    </row>
    <row r="120" spans="1:14" ht="78" customHeight="1" hidden="1">
      <c r="A120" s="14" t="s">
        <v>129</v>
      </c>
      <c r="B120" s="17" t="s">
        <v>94</v>
      </c>
      <c r="C120" s="15"/>
      <c r="D120" s="15"/>
      <c r="E120" s="15"/>
      <c r="F120" s="24">
        <f t="shared" si="26"/>
        <v>0</v>
      </c>
      <c r="G120" s="25"/>
      <c r="H120" s="25"/>
      <c r="I120" s="25">
        <v>0</v>
      </c>
      <c r="J120" s="24">
        <f t="shared" si="23"/>
        <v>0</v>
      </c>
      <c r="K120" s="25"/>
      <c r="L120" s="25"/>
      <c r="M120" s="25">
        <v>0</v>
      </c>
      <c r="N120" s="27" t="e">
        <f t="shared" si="36"/>
        <v>#DIV/0!</v>
      </c>
    </row>
    <row r="121" spans="1:14" ht="121.5" customHeight="1">
      <c r="A121" s="14" t="s">
        <v>129</v>
      </c>
      <c r="B121" s="17" t="s">
        <v>95</v>
      </c>
      <c r="C121" s="15"/>
      <c r="D121" s="15"/>
      <c r="E121" s="15"/>
      <c r="F121" s="24">
        <f t="shared" si="26"/>
        <v>1397.5</v>
      </c>
      <c r="G121" s="25"/>
      <c r="H121" s="25"/>
      <c r="I121" s="25">
        <v>1397.5</v>
      </c>
      <c r="J121" s="24">
        <f t="shared" si="23"/>
        <v>1397.5</v>
      </c>
      <c r="K121" s="25"/>
      <c r="L121" s="25"/>
      <c r="M121" s="25">
        <v>1397.5</v>
      </c>
      <c r="N121" s="27">
        <f t="shared" si="36"/>
        <v>100</v>
      </c>
    </row>
    <row r="122" spans="1:14" ht="47.25" customHeight="1">
      <c r="A122" s="14" t="s">
        <v>304</v>
      </c>
      <c r="B122" s="64" t="s">
        <v>139</v>
      </c>
      <c r="C122" s="15"/>
      <c r="D122" s="15"/>
      <c r="E122" s="15"/>
      <c r="F122" s="24">
        <f>G122+H122+I122</f>
        <v>2739.9</v>
      </c>
      <c r="G122" s="25"/>
      <c r="H122" s="25">
        <v>1402.9</v>
      </c>
      <c r="I122" s="25">
        <v>1337</v>
      </c>
      <c r="J122" s="24">
        <f>K122+L122+M122</f>
        <v>2739.9</v>
      </c>
      <c r="K122" s="25"/>
      <c r="L122" s="25">
        <v>1402.9</v>
      </c>
      <c r="M122" s="25">
        <v>1337</v>
      </c>
      <c r="N122" s="27">
        <f t="shared" si="36"/>
        <v>100</v>
      </c>
    </row>
    <row r="123" spans="1:14" ht="45.75" customHeight="1">
      <c r="A123" s="18" t="s">
        <v>55</v>
      </c>
      <c r="B123" s="10" t="s">
        <v>312</v>
      </c>
      <c r="C123" s="20">
        <f>F123</f>
        <v>2049.9</v>
      </c>
      <c r="D123" s="20">
        <f>J123</f>
        <v>2049.9</v>
      </c>
      <c r="E123" s="20">
        <f>D123/C123*100</f>
        <v>100</v>
      </c>
      <c r="F123" s="22">
        <f t="shared" si="26"/>
        <v>2049.9</v>
      </c>
      <c r="G123" s="22">
        <f>G125+G124</f>
        <v>0</v>
      </c>
      <c r="H123" s="22">
        <f aca="true" t="shared" si="39" ref="H123:M123">H125+H124</f>
        <v>0</v>
      </c>
      <c r="I123" s="22">
        <f t="shared" si="39"/>
        <v>2049.9</v>
      </c>
      <c r="J123" s="22">
        <f t="shared" si="39"/>
        <v>2049.9</v>
      </c>
      <c r="K123" s="22">
        <f t="shared" si="39"/>
        <v>0</v>
      </c>
      <c r="L123" s="22">
        <f t="shared" si="39"/>
        <v>0</v>
      </c>
      <c r="M123" s="22">
        <f t="shared" si="39"/>
        <v>2049.9</v>
      </c>
      <c r="N123" s="30">
        <f t="shared" si="36"/>
        <v>100</v>
      </c>
    </row>
    <row r="124" spans="1:14" ht="48" customHeight="1">
      <c r="A124" s="88" t="s">
        <v>130</v>
      </c>
      <c r="B124" s="17" t="s">
        <v>134</v>
      </c>
      <c r="C124" s="47"/>
      <c r="D124" s="47"/>
      <c r="E124" s="47"/>
      <c r="F124" s="28">
        <f t="shared" si="26"/>
        <v>4.9</v>
      </c>
      <c r="G124" s="45"/>
      <c r="H124" s="45"/>
      <c r="I124" s="45">
        <v>4.9</v>
      </c>
      <c r="J124" s="24">
        <f aca="true" t="shared" si="40" ref="J124:J130">K124+L124+M124</f>
        <v>4.9</v>
      </c>
      <c r="K124" s="45"/>
      <c r="L124" s="45"/>
      <c r="M124" s="45">
        <v>4.9</v>
      </c>
      <c r="N124" s="27">
        <f t="shared" si="36"/>
        <v>100</v>
      </c>
    </row>
    <row r="125" spans="1:14" ht="48" customHeight="1">
      <c r="A125" s="14" t="s">
        <v>212</v>
      </c>
      <c r="B125" s="17" t="s">
        <v>96</v>
      </c>
      <c r="C125" s="15"/>
      <c r="D125" s="15"/>
      <c r="E125" s="15"/>
      <c r="F125" s="24">
        <f t="shared" si="26"/>
        <v>2045</v>
      </c>
      <c r="G125" s="25"/>
      <c r="H125" s="25">
        <v>0</v>
      </c>
      <c r="I125" s="25">
        <v>2045</v>
      </c>
      <c r="J125" s="24">
        <f t="shared" si="40"/>
        <v>2045</v>
      </c>
      <c r="K125" s="25"/>
      <c r="L125" s="25">
        <v>0</v>
      </c>
      <c r="M125" s="25">
        <v>2045</v>
      </c>
      <c r="N125" s="52">
        <f t="shared" si="36"/>
        <v>100</v>
      </c>
    </row>
    <row r="126" spans="1:14" ht="106.5" customHeight="1" hidden="1">
      <c r="A126" s="56" t="s">
        <v>141</v>
      </c>
      <c r="B126" s="67" t="s">
        <v>140</v>
      </c>
      <c r="C126" s="43"/>
      <c r="D126" s="43"/>
      <c r="E126" s="43"/>
      <c r="F126" s="34">
        <f t="shared" si="26"/>
        <v>0</v>
      </c>
      <c r="G126" s="34">
        <f aca="true" t="shared" si="41" ref="G126:M126">G127</f>
        <v>0</v>
      </c>
      <c r="H126" s="34">
        <f t="shared" si="41"/>
        <v>0</v>
      </c>
      <c r="I126" s="34">
        <f t="shared" si="41"/>
        <v>0</v>
      </c>
      <c r="J126" s="34">
        <f t="shared" si="40"/>
        <v>0</v>
      </c>
      <c r="K126" s="34">
        <f t="shared" si="41"/>
        <v>0</v>
      </c>
      <c r="L126" s="34">
        <f t="shared" si="41"/>
        <v>0</v>
      </c>
      <c r="M126" s="34">
        <f t="shared" si="41"/>
        <v>0</v>
      </c>
      <c r="N126" s="23" t="e">
        <f t="shared" si="36"/>
        <v>#DIV/0!</v>
      </c>
    </row>
    <row r="127" spans="1:14" ht="54" customHeight="1" hidden="1">
      <c r="A127" s="14" t="s">
        <v>142</v>
      </c>
      <c r="B127" s="64" t="s">
        <v>161</v>
      </c>
      <c r="C127" s="15"/>
      <c r="D127" s="15"/>
      <c r="E127" s="15"/>
      <c r="F127" s="24">
        <f t="shared" si="26"/>
        <v>0</v>
      </c>
      <c r="G127" s="25"/>
      <c r="H127" s="25"/>
      <c r="I127" s="25">
        <v>0</v>
      </c>
      <c r="J127" s="24">
        <f t="shared" si="40"/>
        <v>0</v>
      </c>
      <c r="K127" s="25"/>
      <c r="L127" s="25"/>
      <c r="M127" s="25">
        <v>0</v>
      </c>
      <c r="N127" s="52" t="e">
        <f t="shared" si="36"/>
        <v>#DIV/0!</v>
      </c>
    </row>
    <row r="128" spans="1:14" ht="60" customHeight="1">
      <c r="A128" s="56" t="s">
        <v>56</v>
      </c>
      <c r="B128" s="65" t="s">
        <v>313</v>
      </c>
      <c r="C128" s="43"/>
      <c r="D128" s="43"/>
      <c r="E128" s="43"/>
      <c r="F128" s="34">
        <f aca="true" t="shared" si="42" ref="F128:M128">SUM(F129:F130)</f>
        <v>2260.4</v>
      </c>
      <c r="G128" s="34">
        <f t="shared" si="42"/>
        <v>0</v>
      </c>
      <c r="H128" s="34">
        <f t="shared" si="42"/>
        <v>0</v>
      </c>
      <c r="I128" s="34">
        <f t="shared" si="42"/>
        <v>2260.4</v>
      </c>
      <c r="J128" s="34">
        <f t="shared" si="42"/>
        <v>2172.4</v>
      </c>
      <c r="K128" s="34">
        <f t="shared" si="42"/>
        <v>0</v>
      </c>
      <c r="L128" s="34">
        <f t="shared" si="42"/>
        <v>0</v>
      </c>
      <c r="M128" s="34">
        <f t="shared" si="42"/>
        <v>2172.4</v>
      </c>
      <c r="N128" s="23">
        <f t="shared" si="36"/>
        <v>96.10688373739161</v>
      </c>
    </row>
    <row r="129" spans="1:14" ht="46.5" customHeight="1">
      <c r="A129" s="14" t="s">
        <v>131</v>
      </c>
      <c r="B129" s="64" t="s">
        <v>139</v>
      </c>
      <c r="C129" s="15"/>
      <c r="D129" s="15"/>
      <c r="E129" s="15"/>
      <c r="F129" s="24">
        <f t="shared" si="26"/>
        <v>451.5</v>
      </c>
      <c r="G129" s="25"/>
      <c r="H129" s="25"/>
      <c r="I129" s="25">
        <v>451.5</v>
      </c>
      <c r="J129" s="24">
        <f t="shared" si="40"/>
        <v>451.5</v>
      </c>
      <c r="K129" s="25"/>
      <c r="L129" s="25"/>
      <c r="M129" s="25">
        <v>451.5</v>
      </c>
      <c r="N129" s="52">
        <f t="shared" si="36"/>
        <v>100</v>
      </c>
    </row>
    <row r="130" spans="1:14" ht="46.5" customHeight="1">
      <c r="A130" s="14" t="s">
        <v>271</v>
      </c>
      <c r="B130" s="64" t="s">
        <v>235</v>
      </c>
      <c r="C130" s="15"/>
      <c r="D130" s="15"/>
      <c r="E130" s="15"/>
      <c r="F130" s="24">
        <f t="shared" si="26"/>
        <v>1808.9</v>
      </c>
      <c r="G130" s="25"/>
      <c r="H130" s="25"/>
      <c r="I130" s="25">
        <v>1808.9</v>
      </c>
      <c r="J130" s="24">
        <f t="shared" si="40"/>
        <v>1720.9</v>
      </c>
      <c r="K130" s="25"/>
      <c r="L130" s="25"/>
      <c r="M130" s="25">
        <v>1720.9</v>
      </c>
      <c r="N130" s="52">
        <f t="shared" si="36"/>
        <v>95.1351650174139</v>
      </c>
    </row>
    <row r="131" spans="1:14" ht="62.25" customHeight="1">
      <c r="A131" s="38">
        <v>13</v>
      </c>
      <c r="B131" s="87" t="s">
        <v>244</v>
      </c>
      <c r="C131" s="31">
        <f>F131</f>
        <v>1387.5</v>
      </c>
      <c r="D131" s="31">
        <f>J131</f>
        <v>613.2</v>
      </c>
      <c r="E131" s="31">
        <f>D131/C131*100</f>
        <v>44.1945945945946</v>
      </c>
      <c r="F131" s="98">
        <f t="shared" si="26"/>
        <v>1387.5</v>
      </c>
      <c r="G131" s="94">
        <f>G132+G134+G136+G139+G142</f>
        <v>0</v>
      </c>
      <c r="H131" s="94">
        <f aca="true" t="shared" si="43" ref="H131:M131">H132+H134+H136+H139+H142</f>
        <v>700.8</v>
      </c>
      <c r="I131" s="94">
        <f t="shared" si="43"/>
        <v>686.7</v>
      </c>
      <c r="J131" s="98">
        <f t="shared" si="43"/>
        <v>613.2</v>
      </c>
      <c r="K131" s="42">
        <f t="shared" si="43"/>
        <v>0</v>
      </c>
      <c r="L131" s="42">
        <f t="shared" si="43"/>
        <v>0.9</v>
      </c>
      <c r="M131" s="42">
        <f t="shared" si="43"/>
        <v>612.3</v>
      </c>
      <c r="N131" s="33">
        <f t="shared" si="36"/>
        <v>44.1945945945946</v>
      </c>
    </row>
    <row r="132" spans="1:14" ht="102.75" customHeight="1" hidden="1">
      <c r="A132" s="18" t="s">
        <v>43</v>
      </c>
      <c r="B132" s="10" t="s">
        <v>97</v>
      </c>
      <c r="C132" s="20"/>
      <c r="D132" s="20"/>
      <c r="E132" s="20"/>
      <c r="F132" s="22">
        <f t="shared" si="26"/>
        <v>0</v>
      </c>
      <c r="G132" s="22">
        <f>G133</f>
        <v>0</v>
      </c>
      <c r="H132" s="22">
        <f>H133</f>
        <v>0</v>
      </c>
      <c r="I132" s="22">
        <f>I133</f>
        <v>0</v>
      </c>
      <c r="J132" s="22">
        <f aca="true" t="shared" si="44" ref="J132:J169">K132+L132+M132</f>
        <v>0</v>
      </c>
      <c r="K132" s="22"/>
      <c r="L132" s="22"/>
      <c r="M132" s="22"/>
      <c r="N132" s="30"/>
    </row>
    <row r="133" spans="1:14" ht="66" customHeight="1" hidden="1">
      <c r="A133" s="14" t="s">
        <v>121</v>
      </c>
      <c r="B133" s="17" t="s">
        <v>98</v>
      </c>
      <c r="C133" s="15"/>
      <c r="D133" s="15"/>
      <c r="E133" s="15"/>
      <c r="F133" s="24">
        <f t="shared" si="26"/>
        <v>0</v>
      </c>
      <c r="G133" s="25"/>
      <c r="H133" s="25"/>
      <c r="I133" s="25">
        <v>0</v>
      </c>
      <c r="J133" s="24">
        <f t="shared" si="44"/>
        <v>0</v>
      </c>
      <c r="K133" s="25"/>
      <c r="L133" s="25"/>
      <c r="M133" s="25"/>
      <c r="N133" s="27" t="e">
        <f aca="true" t="shared" si="45" ref="N133:N138">J133/F133*100</f>
        <v>#DIV/0!</v>
      </c>
    </row>
    <row r="134" spans="1:14" ht="48" customHeight="1">
      <c r="A134" s="18" t="s">
        <v>57</v>
      </c>
      <c r="B134" s="19" t="s">
        <v>40</v>
      </c>
      <c r="C134" s="20">
        <f>F134</f>
        <v>186.7</v>
      </c>
      <c r="D134" s="20">
        <f>J134</f>
        <v>112.3</v>
      </c>
      <c r="E134" s="20">
        <f>D134/C134*100</f>
        <v>60.14997321906802</v>
      </c>
      <c r="F134" s="22">
        <f t="shared" si="26"/>
        <v>186.7</v>
      </c>
      <c r="G134" s="22">
        <f>G135</f>
        <v>0</v>
      </c>
      <c r="H134" s="22">
        <f aca="true" t="shared" si="46" ref="H134:M134">H135</f>
        <v>0</v>
      </c>
      <c r="I134" s="22">
        <f t="shared" si="46"/>
        <v>186.7</v>
      </c>
      <c r="J134" s="22">
        <f t="shared" si="44"/>
        <v>112.3</v>
      </c>
      <c r="K134" s="22">
        <f t="shared" si="46"/>
        <v>0</v>
      </c>
      <c r="L134" s="22">
        <f t="shared" si="46"/>
        <v>0</v>
      </c>
      <c r="M134" s="22">
        <f t="shared" si="46"/>
        <v>112.3</v>
      </c>
      <c r="N134" s="30">
        <f t="shared" si="45"/>
        <v>60.14997321906802</v>
      </c>
    </row>
    <row r="135" spans="1:14" ht="79.5" customHeight="1">
      <c r="A135" s="14" t="s">
        <v>132</v>
      </c>
      <c r="B135" s="17" t="s">
        <v>99</v>
      </c>
      <c r="C135" s="15"/>
      <c r="D135" s="15"/>
      <c r="E135" s="15"/>
      <c r="F135" s="24">
        <f t="shared" si="26"/>
        <v>186.7</v>
      </c>
      <c r="G135" s="25"/>
      <c r="H135" s="25">
        <v>0</v>
      </c>
      <c r="I135" s="25">
        <v>186.7</v>
      </c>
      <c r="J135" s="83">
        <f t="shared" si="44"/>
        <v>112.3</v>
      </c>
      <c r="K135" s="25"/>
      <c r="L135" s="25"/>
      <c r="M135" s="25">
        <v>112.3</v>
      </c>
      <c r="N135" s="27">
        <f t="shared" si="45"/>
        <v>60.14997321906802</v>
      </c>
    </row>
    <row r="136" spans="1:14" ht="20.25" customHeight="1">
      <c r="A136" s="18" t="s">
        <v>58</v>
      </c>
      <c r="B136" s="19" t="s">
        <v>41</v>
      </c>
      <c r="C136" s="20">
        <f>F136</f>
        <v>700.8</v>
      </c>
      <c r="D136" s="20">
        <f>J136</f>
        <v>0.9</v>
      </c>
      <c r="E136" s="20">
        <f>D136/C136*100</f>
        <v>0.1284246575342466</v>
      </c>
      <c r="F136" s="22">
        <f aca="true" t="shared" si="47" ref="F136:F144">G136+H136+I136</f>
        <v>700.8</v>
      </c>
      <c r="G136" s="22">
        <f>SUM(G137:G138)</f>
        <v>0</v>
      </c>
      <c r="H136" s="22">
        <f>SUM(H137:H138)</f>
        <v>700.8</v>
      </c>
      <c r="I136" s="22">
        <f>SUM(I137:I138)</f>
        <v>0</v>
      </c>
      <c r="J136" s="22">
        <f t="shared" si="44"/>
        <v>0.9</v>
      </c>
      <c r="K136" s="22">
        <f>SUM(K137:K138)</f>
        <v>0</v>
      </c>
      <c r="L136" s="22">
        <f>SUM(L137:L138)</f>
        <v>0.9</v>
      </c>
      <c r="M136" s="22">
        <f>SUM(M137:M138)</f>
        <v>0</v>
      </c>
      <c r="N136" s="30">
        <f t="shared" si="45"/>
        <v>0.1284246575342466</v>
      </c>
    </row>
    <row r="137" spans="1:14" ht="48" customHeight="1">
      <c r="A137" s="14" t="s">
        <v>272</v>
      </c>
      <c r="B137" s="17" t="s">
        <v>100</v>
      </c>
      <c r="C137" s="15"/>
      <c r="D137" s="15"/>
      <c r="E137" s="15"/>
      <c r="F137" s="24">
        <f t="shared" si="47"/>
        <v>700.8</v>
      </c>
      <c r="G137" s="25"/>
      <c r="H137" s="25">
        <v>700.8</v>
      </c>
      <c r="I137" s="25">
        <v>0</v>
      </c>
      <c r="J137" s="24">
        <f t="shared" si="44"/>
        <v>0.9</v>
      </c>
      <c r="K137" s="25"/>
      <c r="L137" s="25">
        <v>0.9</v>
      </c>
      <c r="M137" s="49">
        <v>0</v>
      </c>
      <c r="N137" s="27">
        <f t="shared" si="45"/>
        <v>0.1284246575342466</v>
      </c>
    </row>
    <row r="138" spans="1:14" ht="52.5" customHeight="1" hidden="1">
      <c r="A138" s="14" t="s">
        <v>212</v>
      </c>
      <c r="B138" s="17" t="s">
        <v>100</v>
      </c>
      <c r="C138" s="15"/>
      <c r="D138" s="15"/>
      <c r="E138" s="15"/>
      <c r="F138" s="24">
        <f t="shared" si="47"/>
        <v>0</v>
      </c>
      <c r="G138" s="25"/>
      <c r="H138" s="25">
        <v>0</v>
      </c>
      <c r="I138" s="25"/>
      <c r="J138" s="24">
        <f t="shared" si="44"/>
        <v>0</v>
      </c>
      <c r="K138" s="25"/>
      <c r="L138" s="25">
        <v>0</v>
      </c>
      <c r="M138" s="49"/>
      <c r="N138" s="27" t="e">
        <f t="shared" si="45"/>
        <v>#DIV/0!</v>
      </c>
    </row>
    <row r="139" spans="1:14" ht="33" customHeight="1">
      <c r="A139" s="18" t="s">
        <v>273</v>
      </c>
      <c r="B139" s="19" t="s">
        <v>42</v>
      </c>
      <c r="C139" s="20">
        <f>F139</f>
        <v>500</v>
      </c>
      <c r="D139" s="20">
        <f>J139</f>
        <v>500</v>
      </c>
      <c r="E139" s="20">
        <f>D139/C139*100</f>
        <v>100</v>
      </c>
      <c r="F139" s="46">
        <f t="shared" si="47"/>
        <v>500</v>
      </c>
      <c r="G139" s="22">
        <f>G140+G141</f>
        <v>0</v>
      </c>
      <c r="H139" s="22">
        <f aca="true" t="shared" si="48" ref="H139:M139">H140+H141</f>
        <v>0</v>
      </c>
      <c r="I139" s="22">
        <f t="shared" si="48"/>
        <v>500</v>
      </c>
      <c r="J139" s="22">
        <f t="shared" si="48"/>
        <v>500</v>
      </c>
      <c r="K139" s="22">
        <f t="shared" si="48"/>
        <v>0</v>
      </c>
      <c r="L139" s="22">
        <f t="shared" si="48"/>
        <v>0</v>
      </c>
      <c r="M139" s="22">
        <f t="shared" si="48"/>
        <v>500</v>
      </c>
      <c r="N139" s="30">
        <f aca="true" t="shared" si="49" ref="N139:N157">J139/F139*100</f>
        <v>100</v>
      </c>
    </row>
    <row r="140" spans="1:14" ht="33.75" customHeight="1" hidden="1">
      <c r="A140" s="14" t="s">
        <v>274</v>
      </c>
      <c r="B140" s="17" t="s">
        <v>135</v>
      </c>
      <c r="C140" s="47"/>
      <c r="D140" s="47"/>
      <c r="E140" s="47"/>
      <c r="F140" s="28">
        <f t="shared" si="47"/>
        <v>0</v>
      </c>
      <c r="G140" s="45">
        <v>0</v>
      </c>
      <c r="H140" s="45">
        <v>0</v>
      </c>
      <c r="I140" s="45">
        <v>0</v>
      </c>
      <c r="J140" s="28">
        <f t="shared" si="44"/>
        <v>0</v>
      </c>
      <c r="K140" s="45">
        <v>0</v>
      </c>
      <c r="L140" s="45">
        <v>0</v>
      </c>
      <c r="M140" s="45">
        <v>0</v>
      </c>
      <c r="N140" s="27" t="e">
        <f t="shared" si="49"/>
        <v>#DIV/0!</v>
      </c>
    </row>
    <row r="141" spans="1:14" ht="99" customHeight="1">
      <c r="A141" s="14" t="s">
        <v>274</v>
      </c>
      <c r="B141" s="17" t="s">
        <v>101</v>
      </c>
      <c r="C141" s="15"/>
      <c r="D141" s="15"/>
      <c r="E141" s="15"/>
      <c r="F141" s="24">
        <f t="shared" si="47"/>
        <v>500</v>
      </c>
      <c r="G141" s="25"/>
      <c r="H141" s="35">
        <v>0</v>
      </c>
      <c r="I141" s="25">
        <v>500</v>
      </c>
      <c r="J141" s="24">
        <f t="shared" si="44"/>
        <v>500</v>
      </c>
      <c r="K141" s="25"/>
      <c r="L141" s="55">
        <v>0</v>
      </c>
      <c r="M141" s="25">
        <v>500</v>
      </c>
      <c r="N141" s="27">
        <f t="shared" si="49"/>
        <v>100</v>
      </c>
    </row>
    <row r="142" spans="1:14" ht="110.25" customHeight="1" hidden="1">
      <c r="A142" s="18" t="s">
        <v>158</v>
      </c>
      <c r="B142" s="65" t="s">
        <v>152</v>
      </c>
      <c r="C142" s="66" t="s">
        <v>153</v>
      </c>
      <c r="D142" s="66" t="s">
        <v>154</v>
      </c>
      <c r="E142" s="66" t="s">
        <v>155</v>
      </c>
      <c r="F142" s="34">
        <f t="shared" si="47"/>
        <v>0</v>
      </c>
      <c r="G142" s="34">
        <f>G143</f>
        <v>0</v>
      </c>
      <c r="H142" s="34">
        <f aca="true" t="shared" si="50" ref="H142:M142">H143</f>
        <v>0</v>
      </c>
      <c r="I142" s="34">
        <f t="shared" si="50"/>
        <v>0</v>
      </c>
      <c r="J142" s="34">
        <f t="shared" si="50"/>
        <v>0</v>
      </c>
      <c r="K142" s="34">
        <f t="shared" si="50"/>
        <v>0</v>
      </c>
      <c r="L142" s="34">
        <f t="shared" si="50"/>
        <v>0</v>
      </c>
      <c r="M142" s="34">
        <f t="shared" si="50"/>
        <v>0</v>
      </c>
      <c r="N142" s="30" t="e">
        <f t="shared" si="49"/>
        <v>#DIV/0!</v>
      </c>
    </row>
    <row r="143" spans="1:14" ht="5.25" customHeight="1" hidden="1">
      <c r="A143" s="14" t="s">
        <v>159</v>
      </c>
      <c r="B143" s="64" t="s">
        <v>156</v>
      </c>
      <c r="C143" s="63" t="s">
        <v>153</v>
      </c>
      <c r="D143" s="63" t="s">
        <v>154</v>
      </c>
      <c r="E143" s="63" t="s">
        <v>157</v>
      </c>
      <c r="F143" s="24">
        <f t="shared" si="47"/>
        <v>0</v>
      </c>
      <c r="G143" s="55"/>
      <c r="H143" s="35">
        <v>0</v>
      </c>
      <c r="I143" s="25"/>
      <c r="J143" s="34">
        <f t="shared" si="44"/>
        <v>0</v>
      </c>
      <c r="K143" s="25"/>
      <c r="L143" s="25">
        <v>0</v>
      </c>
      <c r="M143" s="25"/>
      <c r="N143" s="27" t="e">
        <f t="shared" si="49"/>
        <v>#DIV/0!</v>
      </c>
    </row>
    <row r="144" spans="1:14" ht="30.75" customHeight="1">
      <c r="A144" s="38">
        <v>14</v>
      </c>
      <c r="B144" s="87" t="s">
        <v>162</v>
      </c>
      <c r="C144" s="31">
        <f>F144</f>
        <v>10831.2</v>
      </c>
      <c r="D144" s="31">
        <f>J144</f>
        <v>10831.2</v>
      </c>
      <c r="E144" s="31">
        <f>D144/C144*100</f>
        <v>100</v>
      </c>
      <c r="F144" s="98">
        <f t="shared" si="47"/>
        <v>10831.2</v>
      </c>
      <c r="G144" s="94">
        <f>G145+G148+G150</f>
        <v>0</v>
      </c>
      <c r="H144" s="94">
        <f>H145+H148+H150</f>
        <v>1799</v>
      </c>
      <c r="I144" s="94">
        <f>I145+I148+I150</f>
        <v>9032.2</v>
      </c>
      <c r="J144" s="98">
        <f t="shared" si="44"/>
        <v>10831.2</v>
      </c>
      <c r="K144" s="32">
        <f>K145+K148+K150</f>
        <v>0</v>
      </c>
      <c r="L144" s="32">
        <f>L145+L148+L150</f>
        <v>1799</v>
      </c>
      <c r="M144" s="32">
        <f>M145+M148+M150</f>
        <v>9032.2</v>
      </c>
      <c r="N144" s="33">
        <f t="shared" si="49"/>
        <v>100</v>
      </c>
    </row>
    <row r="145" spans="1:14" ht="33" customHeight="1">
      <c r="A145" s="18" t="s">
        <v>163</v>
      </c>
      <c r="B145" s="19" t="s">
        <v>291</v>
      </c>
      <c r="C145" s="20">
        <f>F145</f>
        <v>5000</v>
      </c>
      <c r="D145" s="20">
        <f>J145</f>
        <v>5000</v>
      </c>
      <c r="E145" s="20">
        <f>D145/C145*100</f>
        <v>100</v>
      </c>
      <c r="F145" s="22">
        <f>SUM(F146:F147)</f>
        <v>5000</v>
      </c>
      <c r="G145" s="22">
        <f>SUM(G146:G147)</f>
        <v>0</v>
      </c>
      <c r="H145" s="22">
        <f>SUM(H146:H147)</f>
        <v>0</v>
      </c>
      <c r="I145" s="22">
        <f>SUM(I146:I147)</f>
        <v>5000</v>
      </c>
      <c r="J145" s="22">
        <f>K145+L145+M145</f>
        <v>5000</v>
      </c>
      <c r="K145" s="22">
        <f>SUM(K146:K147)</f>
        <v>0</v>
      </c>
      <c r="L145" s="22">
        <f>SUM(L146:L147)</f>
        <v>0</v>
      </c>
      <c r="M145" s="22">
        <f>SUM(M146:M147)</f>
        <v>5000</v>
      </c>
      <c r="N145" s="23">
        <f>J145/F145*100</f>
        <v>100</v>
      </c>
    </row>
    <row r="146" spans="1:14" ht="48" customHeight="1" hidden="1">
      <c r="A146" s="14" t="s">
        <v>164</v>
      </c>
      <c r="B146" s="17" t="s">
        <v>292</v>
      </c>
      <c r="C146" s="15"/>
      <c r="D146" s="15"/>
      <c r="E146" s="15"/>
      <c r="F146" s="24">
        <f>G146+H146+I146</f>
        <v>0</v>
      </c>
      <c r="G146" s="25">
        <v>0</v>
      </c>
      <c r="H146" s="25"/>
      <c r="I146" s="25">
        <v>0</v>
      </c>
      <c r="J146" s="24">
        <f>K146+L146+M146</f>
        <v>0</v>
      </c>
      <c r="K146" s="25">
        <v>0</v>
      </c>
      <c r="L146" s="25"/>
      <c r="M146" s="25">
        <v>0</v>
      </c>
      <c r="N146" s="27" t="e">
        <f>J146/F146*100</f>
        <v>#DIV/0!</v>
      </c>
    </row>
    <row r="147" spans="1:14" ht="46.5" customHeight="1">
      <c r="A147" s="14" t="s">
        <v>164</v>
      </c>
      <c r="B147" s="17" t="s">
        <v>293</v>
      </c>
      <c r="C147" s="15"/>
      <c r="D147" s="15"/>
      <c r="E147" s="15"/>
      <c r="F147" s="24">
        <f>G147+H147+I147</f>
        <v>5000</v>
      </c>
      <c r="G147" s="25">
        <v>0</v>
      </c>
      <c r="H147" s="25"/>
      <c r="I147" s="25">
        <v>5000</v>
      </c>
      <c r="J147" s="24">
        <f>K147+L147+M147</f>
        <v>5000</v>
      </c>
      <c r="K147" s="25">
        <v>0</v>
      </c>
      <c r="L147" s="25"/>
      <c r="M147" s="25">
        <v>5000</v>
      </c>
      <c r="N147" s="27">
        <f>J147/F147*100</f>
        <v>100</v>
      </c>
    </row>
    <row r="148" spans="1:14" ht="46.5" customHeight="1">
      <c r="A148" s="56" t="s">
        <v>294</v>
      </c>
      <c r="B148" s="19" t="s">
        <v>296</v>
      </c>
      <c r="C148" s="8">
        <f>F148</f>
        <v>4032.2</v>
      </c>
      <c r="D148" s="8">
        <f>J148</f>
        <v>4032.2</v>
      </c>
      <c r="E148" s="8">
        <f>D148/C148*100</f>
        <v>100</v>
      </c>
      <c r="F148" s="22">
        <f aca="true" t="shared" si="51" ref="F148:F157">G148+H148+I148</f>
        <v>4032.2</v>
      </c>
      <c r="G148" s="22"/>
      <c r="H148" s="22"/>
      <c r="I148" s="22">
        <f>I149</f>
        <v>4032.2</v>
      </c>
      <c r="J148" s="22">
        <f>SUM(J149)</f>
        <v>4032.2</v>
      </c>
      <c r="K148" s="22">
        <f>SUM(K149)</f>
        <v>0</v>
      </c>
      <c r="L148" s="22">
        <f>SUM(L149)</f>
        <v>0</v>
      </c>
      <c r="M148" s="22">
        <f>SUM(M149)</f>
        <v>4032.2</v>
      </c>
      <c r="N148" s="30">
        <f t="shared" si="49"/>
        <v>100</v>
      </c>
    </row>
    <row r="149" spans="1:14" ht="52.5" customHeight="1">
      <c r="A149" s="1" t="s">
        <v>295</v>
      </c>
      <c r="B149" s="51" t="s">
        <v>297</v>
      </c>
      <c r="C149" s="53"/>
      <c r="D149" s="53"/>
      <c r="E149" s="53"/>
      <c r="F149" s="54">
        <f>G149+H149+I149</f>
        <v>4032.2</v>
      </c>
      <c r="G149" s="54"/>
      <c r="H149" s="54"/>
      <c r="I149" s="54">
        <v>4032.2</v>
      </c>
      <c r="J149" s="54">
        <f>-K149+L149+M149</f>
        <v>4032.2</v>
      </c>
      <c r="K149" s="54"/>
      <c r="L149" s="54"/>
      <c r="M149" s="54">
        <v>4032.2</v>
      </c>
      <c r="N149" s="27">
        <f t="shared" si="49"/>
        <v>100</v>
      </c>
    </row>
    <row r="150" spans="1:14" ht="19.5" customHeight="1">
      <c r="A150" s="18" t="s">
        <v>314</v>
      </c>
      <c r="B150" s="19" t="s">
        <v>317</v>
      </c>
      <c r="C150" s="20">
        <f>F150</f>
        <v>1799</v>
      </c>
      <c r="D150" s="20">
        <f>J150</f>
        <v>1799</v>
      </c>
      <c r="E150" s="20">
        <f>D150/C150*100</f>
        <v>100</v>
      </c>
      <c r="F150" s="22">
        <f>SUM(F151:F152)</f>
        <v>1799</v>
      </c>
      <c r="G150" s="22">
        <f>SUM(G151:G152)</f>
        <v>0</v>
      </c>
      <c r="H150" s="22">
        <f>SUM(H151:H152)</f>
        <v>1799</v>
      </c>
      <c r="I150" s="22">
        <f>SUM(I151:I152)</f>
        <v>0</v>
      </c>
      <c r="J150" s="22">
        <f>K150+L150+M150</f>
        <v>1799</v>
      </c>
      <c r="K150" s="22">
        <f>SUM(K151:K152)</f>
        <v>0</v>
      </c>
      <c r="L150" s="22">
        <f>SUM(L151:L152)</f>
        <v>1799</v>
      </c>
      <c r="M150" s="22">
        <f>SUM(M151:M152)</f>
        <v>0</v>
      </c>
      <c r="N150" s="23">
        <f>J150/F150*100</f>
        <v>100</v>
      </c>
    </row>
    <row r="151" spans="1:14" ht="78" customHeight="1">
      <c r="A151" s="14" t="s">
        <v>315</v>
      </c>
      <c r="B151" s="17" t="s">
        <v>318</v>
      </c>
      <c r="C151" s="15"/>
      <c r="D151" s="15"/>
      <c r="E151" s="15"/>
      <c r="F151" s="24">
        <f>G151+H151+I151</f>
        <v>1799</v>
      </c>
      <c r="G151" s="25">
        <v>0</v>
      </c>
      <c r="H151" s="25">
        <v>1799</v>
      </c>
      <c r="I151" s="25">
        <v>0</v>
      </c>
      <c r="J151" s="24">
        <f>K151+L151+M151</f>
        <v>1799</v>
      </c>
      <c r="K151" s="25">
        <v>0</v>
      </c>
      <c r="L151" s="25">
        <v>1799</v>
      </c>
      <c r="M151" s="25">
        <v>0</v>
      </c>
      <c r="N151" s="27">
        <f>J151/F151*100</f>
        <v>100</v>
      </c>
    </row>
    <row r="152" spans="1:14" ht="32.25" customHeight="1" hidden="1">
      <c r="A152" s="14" t="s">
        <v>316</v>
      </c>
      <c r="B152" s="17" t="s">
        <v>293</v>
      </c>
      <c r="C152" s="15"/>
      <c r="D152" s="15"/>
      <c r="E152" s="15"/>
      <c r="F152" s="24">
        <f>G152+H152+I152</f>
        <v>0</v>
      </c>
      <c r="G152" s="25">
        <v>0</v>
      </c>
      <c r="H152" s="25"/>
      <c r="I152" s="25">
        <v>0</v>
      </c>
      <c r="J152" s="24">
        <f>K152+L152+M152</f>
        <v>0</v>
      </c>
      <c r="K152" s="25">
        <v>0</v>
      </c>
      <c r="L152" s="25"/>
      <c r="M152" s="25">
        <v>0</v>
      </c>
      <c r="N152" s="27" t="e">
        <f>J152/F152*100</f>
        <v>#DIV/0!</v>
      </c>
    </row>
    <row r="153" spans="1:14" ht="32.25" customHeight="1">
      <c r="A153" s="38">
        <v>15</v>
      </c>
      <c r="B153" s="87" t="s">
        <v>16</v>
      </c>
      <c r="C153" s="31">
        <f>F153</f>
        <v>117550.20000000001</v>
      </c>
      <c r="D153" s="31">
        <f>J153</f>
        <v>116640.2</v>
      </c>
      <c r="E153" s="31">
        <f>D153/C153*100</f>
        <v>99.22586265272197</v>
      </c>
      <c r="F153" s="98">
        <f t="shared" si="51"/>
        <v>117550.20000000001</v>
      </c>
      <c r="G153" s="94">
        <f aca="true" t="shared" si="52" ref="G153:M153">G154+G158+G160</f>
        <v>10750</v>
      </c>
      <c r="H153" s="94">
        <f t="shared" si="52"/>
        <v>73110.3</v>
      </c>
      <c r="I153" s="94">
        <f t="shared" si="52"/>
        <v>33689.9</v>
      </c>
      <c r="J153" s="98">
        <f t="shared" si="52"/>
        <v>116640.2</v>
      </c>
      <c r="K153" s="94">
        <f t="shared" si="52"/>
        <v>10750</v>
      </c>
      <c r="L153" s="58">
        <f t="shared" si="52"/>
        <v>72619.6</v>
      </c>
      <c r="M153" s="58">
        <f t="shared" si="52"/>
        <v>33270.6</v>
      </c>
      <c r="N153" s="33">
        <f t="shared" si="49"/>
        <v>99.22586265272197</v>
      </c>
    </row>
    <row r="154" spans="1:14" ht="32.25" customHeight="1">
      <c r="A154" s="18" t="s">
        <v>165</v>
      </c>
      <c r="B154" s="19" t="s">
        <v>174</v>
      </c>
      <c r="C154" s="20">
        <f>F154</f>
        <v>114931.4</v>
      </c>
      <c r="D154" s="20">
        <f>J154</f>
        <v>114283.3</v>
      </c>
      <c r="E154" s="20">
        <f>D154/C154*100</f>
        <v>99.4360984030474</v>
      </c>
      <c r="F154" s="22">
        <f aca="true" t="shared" si="53" ref="F154:M154">SUM(F156:F157)</f>
        <v>114931.4</v>
      </c>
      <c r="G154" s="22">
        <f t="shared" si="53"/>
        <v>10750</v>
      </c>
      <c r="H154" s="22">
        <f t="shared" si="53"/>
        <v>73110.3</v>
      </c>
      <c r="I154" s="22">
        <f t="shared" si="53"/>
        <v>31071.1</v>
      </c>
      <c r="J154" s="22">
        <f t="shared" si="53"/>
        <v>114283.3</v>
      </c>
      <c r="K154" s="22">
        <f t="shared" si="53"/>
        <v>10750</v>
      </c>
      <c r="L154" s="22">
        <f t="shared" si="53"/>
        <v>72619.6</v>
      </c>
      <c r="M154" s="22">
        <f t="shared" si="53"/>
        <v>30913.7</v>
      </c>
      <c r="N154" s="30">
        <f t="shared" si="49"/>
        <v>99.4360984030474</v>
      </c>
    </row>
    <row r="155" spans="1:14" ht="74.25" customHeight="1" hidden="1">
      <c r="A155" s="14" t="s">
        <v>125</v>
      </c>
      <c r="B155" s="37" t="s">
        <v>136</v>
      </c>
      <c r="C155" s="47"/>
      <c r="D155" s="47"/>
      <c r="E155" s="47"/>
      <c r="F155" s="24">
        <f t="shared" si="51"/>
        <v>0</v>
      </c>
      <c r="G155" s="35"/>
      <c r="H155" s="44"/>
      <c r="I155" s="44"/>
      <c r="J155" s="24">
        <f t="shared" si="44"/>
        <v>0</v>
      </c>
      <c r="K155" s="45"/>
      <c r="L155" s="44"/>
      <c r="M155" s="44"/>
      <c r="N155" s="27" t="e">
        <f t="shared" si="49"/>
        <v>#DIV/0!</v>
      </c>
    </row>
    <row r="156" spans="1:14" ht="45.75" customHeight="1">
      <c r="A156" s="14" t="s">
        <v>166</v>
      </c>
      <c r="B156" s="17" t="s">
        <v>102</v>
      </c>
      <c r="C156" s="15"/>
      <c r="D156" s="15"/>
      <c r="E156" s="15"/>
      <c r="F156" s="24">
        <f t="shared" si="51"/>
        <v>93431.4</v>
      </c>
      <c r="G156" s="25">
        <v>0</v>
      </c>
      <c r="H156" s="25">
        <v>62897.8</v>
      </c>
      <c r="I156" s="25">
        <v>30533.6</v>
      </c>
      <c r="J156" s="24">
        <f t="shared" si="44"/>
        <v>92783.3</v>
      </c>
      <c r="K156" s="25"/>
      <c r="L156" s="25">
        <v>62407.1</v>
      </c>
      <c r="M156" s="25">
        <v>30376.2</v>
      </c>
      <c r="N156" s="27">
        <f t="shared" si="49"/>
        <v>99.30633598554662</v>
      </c>
    </row>
    <row r="157" spans="1:14" ht="48.75" customHeight="1">
      <c r="A157" s="14" t="s">
        <v>213</v>
      </c>
      <c r="B157" s="17" t="s">
        <v>298</v>
      </c>
      <c r="C157" s="15"/>
      <c r="D157" s="15"/>
      <c r="E157" s="15"/>
      <c r="F157" s="24">
        <f t="shared" si="51"/>
        <v>21500</v>
      </c>
      <c r="G157" s="25">
        <v>10750</v>
      </c>
      <c r="H157" s="25">
        <v>10212.5</v>
      </c>
      <c r="I157" s="25">
        <v>537.5</v>
      </c>
      <c r="J157" s="24">
        <f t="shared" si="44"/>
        <v>21500</v>
      </c>
      <c r="K157" s="25">
        <v>10750</v>
      </c>
      <c r="L157" s="25">
        <v>10212.5</v>
      </c>
      <c r="M157" s="25">
        <v>537.5</v>
      </c>
      <c r="N157" s="27">
        <f t="shared" si="49"/>
        <v>100</v>
      </c>
    </row>
    <row r="158" spans="1:14" ht="31.5" customHeight="1">
      <c r="A158" s="18" t="s">
        <v>214</v>
      </c>
      <c r="B158" s="19" t="s">
        <v>305</v>
      </c>
      <c r="C158" s="20">
        <f>F158</f>
        <v>2618.8</v>
      </c>
      <c r="D158" s="20">
        <f>J158</f>
        <v>2356.9</v>
      </c>
      <c r="E158" s="20">
        <f>D158/C158*100</f>
        <v>89.99923629143119</v>
      </c>
      <c r="F158" s="22">
        <f aca="true" t="shared" si="54" ref="F158:F191">G158+H158+I158</f>
        <v>2618.8</v>
      </c>
      <c r="G158" s="22">
        <f>G159</f>
        <v>0</v>
      </c>
      <c r="H158" s="22">
        <f aca="true" t="shared" si="55" ref="H158:M158">H159</f>
        <v>0</v>
      </c>
      <c r="I158" s="22">
        <f t="shared" si="55"/>
        <v>2618.8</v>
      </c>
      <c r="J158" s="22">
        <f t="shared" si="44"/>
        <v>2356.9</v>
      </c>
      <c r="K158" s="22">
        <f t="shared" si="55"/>
        <v>0</v>
      </c>
      <c r="L158" s="22">
        <f t="shared" si="55"/>
        <v>0</v>
      </c>
      <c r="M158" s="22">
        <f t="shared" si="55"/>
        <v>2356.9</v>
      </c>
      <c r="N158" s="30">
        <f aca="true" t="shared" si="56" ref="N158:N165">J158/F158*100</f>
        <v>89.99923629143119</v>
      </c>
    </row>
    <row r="159" spans="1:14" ht="47.25" customHeight="1">
      <c r="A159" s="14" t="s">
        <v>215</v>
      </c>
      <c r="B159" s="17" t="s">
        <v>103</v>
      </c>
      <c r="C159" s="15"/>
      <c r="D159" s="15"/>
      <c r="E159" s="15"/>
      <c r="F159" s="24">
        <f t="shared" si="54"/>
        <v>2618.8</v>
      </c>
      <c r="G159" s="25"/>
      <c r="H159" s="25"/>
      <c r="I159" s="25">
        <v>2618.8</v>
      </c>
      <c r="J159" s="24">
        <f t="shared" si="44"/>
        <v>2356.9</v>
      </c>
      <c r="K159" s="25"/>
      <c r="L159" s="25"/>
      <c r="M159" s="25">
        <v>2356.9</v>
      </c>
      <c r="N159" s="27">
        <f t="shared" si="56"/>
        <v>89.99923629143119</v>
      </c>
    </row>
    <row r="160" spans="1:14" ht="34.5" customHeight="1" hidden="1">
      <c r="A160" s="18" t="s">
        <v>147</v>
      </c>
      <c r="B160" s="10" t="s">
        <v>149</v>
      </c>
      <c r="C160" s="15"/>
      <c r="D160" s="15"/>
      <c r="E160" s="15"/>
      <c r="F160" s="34">
        <f t="shared" si="54"/>
        <v>0</v>
      </c>
      <c r="G160" s="34">
        <f>G161</f>
        <v>0</v>
      </c>
      <c r="H160" s="34">
        <f>H161</f>
        <v>0</v>
      </c>
      <c r="I160" s="34">
        <f>I161</f>
        <v>0</v>
      </c>
      <c r="J160" s="34">
        <f t="shared" si="44"/>
        <v>0</v>
      </c>
      <c r="K160" s="34">
        <f>K161</f>
        <v>0</v>
      </c>
      <c r="L160" s="34">
        <f>L161</f>
        <v>0</v>
      </c>
      <c r="M160" s="34">
        <f>M161</f>
        <v>0</v>
      </c>
      <c r="N160" s="30" t="e">
        <f t="shared" si="56"/>
        <v>#DIV/0!</v>
      </c>
    </row>
    <row r="161" spans="1:14" ht="40.5" customHeight="1" hidden="1">
      <c r="A161" s="14" t="s">
        <v>148</v>
      </c>
      <c r="B161" s="17" t="s">
        <v>149</v>
      </c>
      <c r="C161" s="15"/>
      <c r="D161" s="15"/>
      <c r="E161" s="15"/>
      <c r="F161" s="24">
        <f t="shared" si="54"/>
        <v>0</v>
      </c>
      <c r="G161" s="25">
        <v>0</v>
      </c>
      <c r="H161" s="25">
        <v>0</v>
      </c>
      <c r="I161" s="25">
        <v>0</v>
      </c>
      <c r="J161" s="24">
        <f t="shared" si="44"/>
        <v>0</v>
      </c>
      <c r="K161" s="25">
        <v>0</v>
      </c>
      <c r="L161" s="25">
        <v>0</v>
      </c>
      <c r="M161" s="25">
        <v>0</v>
      </c>
      <c r="N161" s="60" t="e">
        <f t="shared" si="56"/>
        <v>#DIV/0!</v>
      </c>
    </row>
    <row r="162" spans="1:14" ht="45" customHeight="1">
      <c r="A162" s="38">
        <v>16</v>
      </c>
      <c r="B162" s="87" t="s">
        <v>104</v>
      </c>
      <c r="C162" s="31">
        <f>F162</f>
        <v>3400.6</v>
      </c>
      <c r="D162" s="31">
        <f>J162</f>
        <v>3400.6</v>
      </c>
      <c r="E162" s="31">
        <f>D162/C162*100</f>
        <v>100</v>
      </c>
      <c r="F162" s="98">
        <f>G162+H162+I162</f>
        <v>3400.6</v>
      </c>
      <c r="G162" s="94">
        <f>G163+G166+G168</f>
        <v>0</v>
      </c>
      <c r="H162" s="94">
        <f>H163+H166+H168</f>
        <v>0</v>
      </c>
      <c r="I162" s="94">
        <f>I163+I166+I168</f>
        <v>3400.6</v>
      </c>
      <c r="J162" s="98">
        <f>K162+L162+M162</f>
        <v>3400.6</v>
      </c>
      <c r="K162" s="81">
        <f>K163+K166+K168</f>
        <v>0</v>
      </c>
      <c r="L162" s="81">
        <f>L163+L166+L168</f>
        <v>0</v>
      </c>
      <c r="M162" s="81">
        <f>M163+M166+M168</f>
        <v>3400.6</v>
      </c>
      <c r="N162" s="33">
        <f t="shared" si="56"/>
        <v>100</v>
      </c>
    </row>
    <row r="163" spans="1:14" ht="34.5" customHeight="1">
      <c r="A163" s="18" t="s">
        <v>216</v>
      </c>
      <c r="B163" s="10" t="s">
        <v>319</v>
      </c>
      <c r="C163" s="20">
        <f>F163</f>
        <v>0</v>
      </c>
      <c r="D163" s="20">
        <f>J163</f>
        <v>0</v>
      </c>
      <c r="E163" s="20" t="e">
        <f>D163/C163*100</f>
        <v>#DIV/0!</v>
      </c>
      <c r="F163" s="22">
        <f t="shared" si="54"/>
        <v>0</v>
      </c>
      <c r="G163" s="22">
        <f>SUM(G164:G165)</f>
        <v>0</v>
      </c>
      <c r="H163" s="22">
        <f>SUM(H164:H165)</f>
        <v>0</v>
      </c>
      <c r="I163" s="22">
        <f>SUM(I164:I165)</f>
        <v>0</v>
      </c>
      <c r="J163" s="22">
        <f t="shared" si="44"/>
        <v>0</v>
      </c>
      <c r="K163" s="22">
        <f>SUM(K164:K165)</f>
        <v>0</v>
      </c>
      <c r="L163" s="22">
        <f>SUM(L164:L165)</f>
        <v>0</v>
      </c>
      <c r="M163" s="22">
        <f>SUM(M164:M165)</f>
        <v>0</v>
      </c>
      <c r="N163" s="30" t="e">
        <f t="shared" si="56"/>
        <v>#DIV/0!</v>
      </c>
    </row>
    <row r="164" spans="1:14" ht="65.25" customHeight="1">
      <c r="A164" s="14" t="s">
        <v>217</v>
      </c>
      <c r="B164" s="17" t="s">
        <v>175</v>
      </c>
      <c r="C164" s="15"/>
      <c r="D164" s="15"/>
      <c r="E164" s="15"/>
      <c r="F164" s="24">
        <f t="shared" si="54"/>
        <v>0</v>
      </c>
      <c r="G164" s="25"/>
      <c r="H164" s="25"/>
      <c r="I164" s="25">
        <v>0</v>
      </c>
      <c r="J164" s="24">
        <f t="shared" si="44"/>
        <v>0</v>
      </c>
      <c r="K164" s="25"/>
      <c r="L164" s="25"/>
      <c r="M164" s="25">
        <v>0</v>
      </c>
      <c r="N164" s="27" t="e">
        <f t="shared" si="56"/>
        <v>#DIV/0!</v>
      </c>
    </row>
    <row r="165" spans="1:14" ht="34.5" customHeight="1" hidden="1">
      <c r="A165" s="14" t="s">
        <v>218</v>
      </c>
      <c r="B165" s="17" t="s">
        <v>176</v>
      </c>
      <c r="C165" s="15"/>
      <c r="D165" s="15"/>
      <c r="E165" s="15"/>
      <c r="F165" s="24">
        <f t="shared" si="54"/>
        <v>0</v>
      </c>
      <c r="G165" s="25"/>
      <c r="H165" s="25"/>
      <c r="I165" s="25">
        <v>0</v>
      </c>
      <c r="J165" s="24">
        <f t="shared" si="44"/>
        <v>0</v>
      </c>
      <c r="K165" s="25"/>
      <c r="L165" s="25"/>
      <c r="M165" s="25">
        <v>0</v>
      </c>
      <c r="N165" s="27" t="e">
        <f t="shared" si="56"/>
        <v>#DIV/0!</v>
      </c>
    </row>
    <row r="166" spans="1:14" ht="33.75" customHeight="1">
      <c r="A166" s="18" t="s">
        <v>320</v>
      </c>
      <c r="B166" s="65" t="s">
        <v>324</v>
      </c>
      <c r="C166" s="43"/>
      <c r="D166" s="43"/>
      <c r="E166" s="43"/>
      <c r="F166" s="22">
        <f t="shared" si="54"/>
        <v>150</v>
      </c>
      <c r="G166" s="24">
        <f aca="true" t="shared" si="57" ref="G166:M166">G167</f>
        <v>0</v>
      </c>
      <c r="H166" s="24">
        <f t="shared" si="57"/>
        <v>0</v>
      </c>
      <c r="I166" s="34">
        <f t="shared" si="57"/>
        <v>150</v>
      </c>
      <c r="J166" s="22">
        <f t="shared" si="44"/>
        <v>150</v>
      </c>
      <c r="K166" s="24">
        <f t="shared" si="57"/>
        <v>0</v>
      </c>
      <c r="L166" s="24">
        <f t="shared" si="57"/>
        <v>0</v>
      </c>
      <c r="M166" s="34">
        <f t="shared" si="57"/>
        <v>150</v>
      </c>
      <c r="N166" s="30">
        <f aca="true" t="shared" si="58" ref="N166:N188">J166/F166*100</f>
        <v>100</v>
      </c>
    </row>
    <row r="167" spans="1:14" ht="63" customHeight="1">
      <c r="A167" s="14" t="s">
        <v>321</v>
      </c>
      <c r="B167" s="64" t="s">
        <v>169</v>
      </c>
      <c r="C167" s="15"/>
      <c r="D167" s="15"/>
      <c r="E167" s="15"/>
      <c r="F167" s="24">
        <f t="shared" si="54"/>
        <v>150</v>
      </c>
      <c r="G167" s="25"/>
      <c r="H167" s="25"/>
      <c r="I167" s="25">
        <v>150</v>
      </c>
      <c r="J167" s="24">
        <f t="shared" si="44"/>
        <v>150</v>
      </c>
      <c r="K167" s="25"/>
      <c r="L167" s="25"/>
      <c r="M167" s="25">
        <v>150</v>
      </c>
      <c r="N167" s="27">
        <f t="shared" si="58"/>
        <v>100</v>
      </c>
    </row>
    <row r="168" spans="1:14" ht="47.25" customHeight="1">
      <c r="A168" s="18" t="s">
        <v>322</v>
      </c>
      <c r="B168" s="10" t="s">
        <v>325</v>
      </c>
      <c r="C168" s="15"/>
      <c r="D168" s="15"/>
      <c r="E168" s="15"/>
      <c r="F168" s="22">
        <f t="shared" si="54"/>
        <v>3250.6</v>
      </c>
      <c r="G168" s="22">
        <f>G169</f>
        <v>0</v>
      </c>
      <c r="H168" s="22">
        <f aca="true" t="shared" si="59" ref="H168:M168">H169</f>
        <v>0</v>
      </c>
      <c r="I168" s="22">
        <f t="shared" si="59"/>
        <v>3250.6</v>
      </c>
      <c r="J168" s="22">
        <f t="shared" si="59"/>
        <v>3250.6</v>
      </c>
      <c r="K168" s="22">
        <f t="shared" si="59"/>
        <v>0</v>
      </c>
      <c r="L168" s="22">
        <f t="shared" si="59"/>
        <v>0</v>
      </c>
      <c r="M168" s="22">
        <f t="shared" si="59"/>
        <v>3250.6</v>
      </c>
      <c r="N168" s="30">
        <f t="shared" si="58"/>
        <v>100</v>
      </c>
    </row>
    <row r="169" spans="1:14" ht="66" customHeight="1">
      <c r="A169" s="14" t="s">
        <v>323</v>
      </c>
      <c r="B169" s="17" t="s">
        <v>175</v>
      </c>
      <c r="C169" s="15"/>
      <c r="D169" s="15"/>
      <c r="E169" s="15"/>
      <c r="F169" s="24">
        <f t="shared" si="54"/>
        <v>3250.6</v>
      </c>
      <c r="G169" s="25">
        <v>0</v>
      </c>
      <c r="H169" s="25">
        <v>0</v>
      </c>
      <c r="I169" s="25">
        <v>3250.6</v>
      </c>
      <c r="J169" s="24">
        <f t="shared" si="44"/>
        <v>3250.6</v>
      </c>
      <c r="K169" s="25">
        <v>0</v>
      </c>
      <c r="L169" s="25">
        <v>0</v>
      </c>
      <c r="M169" s="25">
        <v>3250.6</v>
      </c>
      <c r="N169" s="27">
        <f t="shared" si="58"/>
        <v>100</v>
      </c>
    </row>
    <row r="170" spans="1:14" ht="44.25" customHeight="1">
      <c r="A170" s="38">
        <v>17</v>
      </c>
      <c r="B170" s="87" t="s">
        <v>128</v>
      </c>
      <c r="C170" s="31">
        <f>F170</f>
        <v>196922.8</v>
      </c>
      <c r="D170" s="31">
        <f>J170</f>
        <v>196821.4</v>
      </c>
      <c r="E170" s="31">
        <f>D170/C170*100</f>
        <v>99.94850774008901</v>
      </c>
      <c r="F170" s="98">
        <f t="shared" si="54"/>
        <v>196922.8</v>
      </c>
      <c r="G170" s="94">
        <f>G171+G175+G177+G180</f>
        <v>2975.4</v>
      </c>
      <c r="H170" s="94">
        <f aca="true" t="shared" si="60" ref="H170:M170">H171+H175+H177+H180</f>
        <v>110912.6</v>
      </c>
      <c r="I170" s="94">
        <f t="shared" si="60"/>
        <v>83034.8</v>
      </c>
      <c r="J170" s="98">
        <f t="shared" si="60"/>
        <v>196821.4</v>
      </c>
      <c r="K170" s="58">
        <f t="shared" si="60"/>
        <v>2975.4</v>
      </c>
      <c r="L170" s="58">
        <f t="shared" si="60"/>
        <v>110912.6</v>
      </c>
      <c r="M170" s="58">
        <f t="shared" si="60"/>
        <v>82933.40000000001</v>
      </c>
      <c r="N170" s="33">
        <f t="shared" si="58"/>
        <v>99.94850774008901</v>
      </c>
    </row>
    <row r="171" spans="1:14" ht="50.25" customHeight="1">
      <c r="A171" s="18" t="s">
        <v>219</v>
      </c>
      <c r="B171" s="19" t="s">
        <v>299</v>
      </c>
      <c r="C171" s="20">
        <f>F171</f>
        <v>189734.3</v>
      </c>
      <c r="D171" s="20">
        <f>J171</f>
        <v>189634.3</v>
      </c>
      <c r="E171" s="20">
        <f>D171/C171*100</f>
        <v>99.94729471687512</v>
      </c>
      <c r="F171" s="22">
        <f t="shared" si="54"/>
        <v>189734.3</v>
      </c>
      <c r="G171" s="22">
        <f>SUM(G172:G174)</f>
        <v>2975.4</v>
      </c>
      <c r="H171" s="22">
        <f>SUM(H172:H174)</f>
        <v>110912.6</v>
      </c>
      <c r="I171" s="22">
        <f>SUM(I172:I174)</f>
        <v>75846.3</v>
      </c>
      <c r="J171" s="22">
        <f>J172+J173+J174</f>
        <v>189634.3</v>
      </c>
      <c r="K171" s="22">
        <f>SUM(K172:K174)</f>
        <v>2975.4</v>
      </c>
      <c r="L171" s="22">
        <f>SUM(L172:L174)</f>
        <v>110912.6</v>
      </c>
      <c r="M171" s="22">
        <f>SUM(M172:M174)</f>
        <v>75746.3</v>
      </c>
      <c r="N171" s="30">
        <f t="shared" si="58"/>
        <v>99.94729471687512</v>
      </c>
    </row>
    <row r="172" spans="1:14" ht="64.5" customHeight="1">
      <c r="A172" s="14" t="s">
        <v>220</v>
      </c>
      <c r="B172" s="17" t="s">
        <v>300</v>
      </c>
      <c r="C172" s="15"/>
      <c r="D172" s="15"/>
      <c r="E172" s="15"/>
      <c r="F172" s="24">
        <f t="shared" si="54"/>
        <v>100</v>
      </c>
      <c r="G172" s="25"/>
      <c r="H172" s="25"/>
      <c r="I172" s="25">
        <v>100</v>
      </c>
      <c r="J172" s="24">
        <f aca="true" t="shared" si="61" ref="J172:J181">K172+L172+M172</f>
        <v>0</v>
      </c>
      <c r="K172" s="25"/>
      <c r="L172" s="25"/>
      <c r="M172" s="25">
        <v>0</v>
      </c>
      <c r="N172" s="27">
        <f t="shared" si="58"/>
        <v>0</v>
      </c>
    </row>
    <row r="173" spans="1:14" ht="47.25" customHeight="1">
      <c r="A173" s="14" t="s">
        <v>275</v>
      </c>
      <c r="B173" s="17" t="s">
        <v>177</v>
      </c>
      <c r="C173" s="15"/>
      <c r="D173" s="15"/>
      <c r="E173" s="15"/>
      <c r="F173" s="24">
        <f t="shared" si="54"/>
        <v>14002.5</v>
      </c>
      <c r="G173" s="25"/>
      <c r="H173" s="25"/>
      <c r="I173" s="25">
        <v>14002.5</v>
      </c>
      <c r="J173" s="24">
        <f t="shared" si="61"/>
        <v>14002.5</v>
      </c>
      <c r="K173" s="25"/>
      <c r="L173" s="25"/>
      <c r="M173" s="25">
        <v>14002.5</v>
      </c>
      <c r="N173" s="27">
        <f t="shared" si="58"/>
        <v>100</v>
      </c>
    </row>
    <row r="174" spans="1:14" ht="93.75" customHeight="1">
      <c r="A174" s="14" t="s">
        <v>276</v>
      </c>
      <c r="B174" s="17" t="s">
        <v>105</v>
      </c>
      <c r="C174" s="15"/>
      <c r="D174" s="15"/>
      <c r="E174" s="15"/>
      <c r="F174" s="24">
        <f t="shared" si="54"/>
        <v>175631.8</v>
      </c>
      <c r="G174" s="25">
        <v>2975.4</v>
      </c>
      <c r="H174" s="25">
        <v>110912.6</v>
      </c>
      <c r="I174" s="25">
        <v>61743.8</v>
      </c>
      <c r="J174" s="24">
        <f t="shared" si="61"/>
        <v>175631.8</v>
      </c>
      <c r="K174" s="25">
        <v>2975.4</v>
      </c>
      <c r="L174" s="25">
        <v>110912.6</v>
      </c>
      <c r="M174" s="25">
        <v>61743.8</v>
      </c>
      <c r="N174" s="27">
        <f t="shared" si="58"/>
        <v>100</v>
      </c>
    </row>
    <row r="175" spans="1:14" ht="78" customHeight="1" hidden="1">
      <c r="A175" s="18" t="s">
        <v>55</v>
      </c>
      <c r="B175" s="61" t="s">
        <v>150</v>
      </c>
      <c r="C175" s="43"/>
      <c r="D175" s="43"/>
      <c r="E175" s="43"/>
      <c r="F175" s="34">
        <f>F176</f>
        <v>0</v>
      </c>
      <c r="G175" s="34">
        <f aca="true" t="shared" si="62" ref="G175:M175">G176</f>
        <v>0</v>
      </c>
      <c r="H175" s="34">
        <f t="shared" si="62"/>
        <v>0</v>
      </c>
      <c r="I175" s="34">
        <f t="shared" si="62"/>
        <v>0</v>
      </c>
      <c r="J175" s="34">
        <f t="shared" si="61"/>
        <v>0</v>
      </c>
      <c r="K175" s="34">
        <f t="shared" si="62"/>
        <v>0</v>
      </c>
      <c r="L175" s="34">
        <f t="shared" si="62"/>
        <v>0</v>
      </c>
      <c r="M175" s="34">
        <f t="shared" si="62"/>
        <v>0</v>
      </c>
      <c r="N175" s="30" t="e">
        <f t="shared" si="58"/>
        <v>#DIV/0!</v>
      </c>
    </row>
    <row r="176" spans="1:14" ht="38.25" customHeight="1" hidden="1">
      <c r="A176" s="14" t="s">
        <v>130</v>
      </c>
      <c r="B176" s="62" t="s">
        <v>151</v>
      </c>
      <c r="C176" s="15"/>
      <c r="D176" s="15"/>
      <c r="E176" s="15"/>
      <c r="F176" s="24">
        <f>G176+H176+I176</f>
        <v>0</v>
      </c>
      <c r="G176" s="25"/>
      <c r="H176" s="25">
        <v>0</v>
      </c>
      <c r="I176" s="25">
        <v>0</v>
      </c>
      <c r="J176" s="24">
        <f t="shared" si="61"/>
        <v>0</v>
      </c>
      <c r="K176" s="25"/>
      <c r="L176" s="25">
        <v>0</v>
      </c>
      <c r="M176" s="25">
        <v>0</v>
      </c>
      <c r="N176" s="27" t="e">
        <f t="shared" si="58"/>
        <v>#DIV/0!</v>
      </c>
    </row>
    <row r="177" spans="1:14" ht="32.25" customHeight="1" hidden="1">
      <c r="A177" s="18" t="s">
        <v>56</v>
      </c>
      <c r="B177" s="19" t="s">
        <v>47</v>
      </c>
      <c r="C177" s="20">
        <f>F177</f>
        <v>0</v>
      </c>
      <c r="D177" s="20">
        <f>J177</f>
        <v>0</v>
      </c>
      <c r="E177" s="20" t="e">
        <f>D177/C177*100</f>
        <v>#DIV/0!</v>
      </c>
      <c r="F177" s="22">
        <f t="shared" si="54"/>
        <v>0</v>
      </c>
      <c r="G177" s="22">
        <f>G179</f>
        <v>0</v>
      </c>
      <c r="H177" s="22">
        <f>H179</f>
        <v>0</v>
      </c>
      <c r="I177" s="22">
        <f>I178+I179</f>
        <v>0</v>
      </c>
      <c r="J177" s="22">
        <f>J178+J179</f>
        <v>0</v>
      </c>
      <c r="K177" s="22">
        <f>K178+K179</f>
        <v>0</v>
      </c>
      <c r="L177" s="22">
        <f>L178+L179</f>
        <v>0</v>
      </c>
      <c r="M177" s="22">
        <f>M178+M179</f>
        <v>0</v>
      </c>
      <c r="N177" s="30" t="e">
        <f t="shared" si="58"/>
        <v>#DIV/0!</v>
      </c>
    </row>
    <row r="178" spans="1:14" ht="48.75" customHeight="1" hidden="1">
      <c r="A178" s="14" t="s">
        <v>131</v>
      </c>
      <c r="B178" s="17" t="s">
        <v>137</v>
      </c>
      <c r="C178" s="47"/>
      <c r="D178" s="47"/>
      <c r="E178" s="47"/>
      <c r="F178" s="28">
        <f t="shared" si="54"/>
        <v>0</v>
      </c>
      <c r="G178" s="45"/>
      <c r="H178" s="45"/>
      <c r="I178" s="45">
        <v>0</v>
      </c>
      <c r="J178" s="28">
        <f t="shared" si="61"/>
        <v>0</v>
      </c>
      <c r="K178" s="45"/>
      <c r="L178" s="45"/>
      <c r="M178" s="45">
        <v>0</v>
      </c>
      <c r="N178" s="48" t="e">
        <f t="shared" si="58"/>
        <v>#DIV/0!</v>
      </c>
    </row>
    <row r="179" spans="1:14" ht="61.5" customHeight="1" hidden="1">
      <c r="A179" s="14" t="s">
        <v>131</v>
      </c>
      <c r="B179" s="17" t="s">
        <v>106</v>
      </c>
      <c r="C179" s="15"/>
      <c r="D179" s="15"/>
      <c r="E179" s="15"/>
      <c r="F179" s="28">
        <f t="shared" si="54"/>
        <v>0</v>
      </c>
      <c r="G179" s="25"/>
      <c r="H179" s="25"/>
      <c r="I179" s="25">
        <v>0</v>
      </c>
      <c r="J179" s="24">
        <f t="shared" si="61"/>
        <v>0</v>
      </c>
      <c r="K179" s="25"/>
      <c r="L179" s="25"/>
      <c r="M179" s="25">
        <v>0</v>
      </c>
      <c r="N179" s="27" t="e">
        <f t="shared" si="58"/>
        <v>#DIV/0!</v>
      </c>
    </row>
    <row r="180" spans="1:14" ht="47.25" customHeight="1">
      <c r="A180" s="18" t="s">
        <v>221</v>
      </c>
      <c r="B180" s="19" t="s">
        <v>48</v>
      </c>
      <c r="C180" s="20">
        <f>F180</f>
        <v>7188.5</v>
      </c>
      <c r="D180" s="20">
        <f>J180</f>
        <v>7187.1</v>
      </c>
      <c r="E180" s="20">
        <f>D180/C180*100</f>
        <v>99.98052444877234</v>
      </c>
      <c r="F180" s="22">
        <f t="shared" si="54"/>
        <v>7188.5</v>
      </c>
      <c r="G180" s="22">
        <f>G181</f>
        <v>0</v>
      </c>
      <c r="H180" s="22">
        <f aca="true" t="shared" si="63" ref="H180:M180">H181</f>
        <v>0</v>
      </c>
      <c r="I180" s="22">
        <f t="shared" si="63"/>
        <v>7188.5</v>
      </c>
      <c r="J180" s="22">
        <f t="shared" si="61"/>
        <v>7187.1</v>
      </c>
      <c r="K180" s="22">
        <f t="shared" si="63"/>
        <v>0</v>
      </c>
      <c r="L180" s="22">
        <f t="shared" si="63"/>
        <v>0</v>
      </c>
      <c r="M180" s="22">
        <f t="shared" si="63"/>
        <v>7187.1</v>
      </c>
      <c r="N180" s="30">
        <f t="shared" si="58"/>
        <v>99.98052444877234</v>
      </c>
    </row>
    <row r="181" spans="1:14" ht="33.75" customHeight="1">
      <c r="A181" s="14" t="s">
        <v>222</v>
      </c>
      <c r="B181" s="17" t="s">
        <v>77</v>
      </c>
      <c r="C181" s="15"/>
      <c r="D181" s="15"/>
      <c r="E181" s="15"/>
      <c r="F181" s="24">
        <f t="shared" si="54"/>
        <v>7188.5</v>
      </c>
      <c r="G181" s="25"/>
      <c r="H181" s="25"/>
      <c r="I181" s="25">
        <v>7188.5</v>
      </c>
      <c r="J181" s="24">
        <f t="shared" si="61"/>
        <v>7187.1</v>
      </c>
      <c r="K181" s="25"/>
      <c r="L181" s="25"/>
      <c r="M181" s="25">
        <v>7187.1</v>
      </c>
      <c r="N181" s="27">
        <f t="shared" si="58"/>
        <v>99.98052444877234</v>
      </c>
    </row>
    <row r="182" spans="1:14" ht="33" customHeight="1">
      <c r="A182" s="38">
        <v>18</v>
      </c>
      <c r="B182" s="87" t="s">
        <v>107</v>
      </c>
      <c r="C182" s="31">
        <f>F182</f>
        <v>51175.5</v>
      </c>
      <c r="D182" s="31">
        <f>J182</f>
        <v>49249.6</v>
      </c>
      <c r="E182" s="31">
        <f>D182/C182*100</f>
        <v>96.23667575304589</v>
      </c>
      <c r="F182" s="98">
        <f t="shared" si="54"/>
        <v>51175.5</v>
      </c>
      <c r="G182" s="94">
        <f>G183+G185+G186+G190</f>
        <v>2819.1</v>
      </c>
      <c r="H182" s="94">
        <f aca="true" t="shared" si="64" ref="H182:M182">H183+H185+H186+H190</f>
        <v>0</v>
      </c>
      <c r="I182" s="94">
        <f t="shared" si="64"/>
        <v>48356.4</v>
      </c>
      <c r="J182" s="98">
        <f t="shared" si="64"/>
        <v>49249.6</v>
      </c>
      <c r="K182" s="32">
        <f t="shared" si="64"/>
        <v>2819.1</v>
      </c>
      <c r="L182" s="32">
        <f t="shared" si="64"/>
        <v>0</v>
      </c>
      <c r="M182" s="32">
        <f t="shared" si="64"/>
        <v>46430.5</v>
      </c>
      <c r="N182" s="33">
        <f t="shared" si="58"/>
        <v>96.23667575304589</v>
      </c>
    </row>
    <row r="183" spans="1:14" ht="31.5" customHeight="1">
      <c r="A183" s="18" t="s">
        <v>223</v>
      </c>
      <c r="B183" s="10" t="s">
        <v>326</v>
      </c>
      <c r="C183" s="20"/>
      <c r="D183" s="20"/>
      <c r="E183" s="20"/>
      <c r="F183" s="22">
        <f t="shared" si="54"/>
        <v>26</v>
      </c>
      <c r="G183" s="22"/>
      <c r="H183" s="22"/>
      <c r="I183" s="22">
        <f>I184</f>
        <v>26</v>
      </c>
      <c r="J183" s="22">
        <f aca="true" t="shared" si="65" ref="J183:J191">K183+L183+M183</f>
        <v>26</v>
      </c>
      <c r="K183" s="22"/>
      <c r="L183" s="22"/>
      <c r="M183" s="22">
        <f>M184</f>
        <v>26</v>
      </c>
      <c r="N183" s="30">
        <f t="shared" si="58"/>
        <v>100</v>
      </c>
    </row>
    <row r="184" spans="1:14" ht="64.5" customHeight="1">
      <c r="A184" s="14" t="s">
        <v>224</v>
      </c>
      <c r="B184" s="17" t="s">
        <v>327</v>
      </c>
      <c r="C184" s="15"/>
      <c r="D184" s="15"/>
      <c r="E184" s="15"/>
      <c r="F184" s="24">
        <f t="shared" si="54"/>
        <v>26</v>
      </c>
      <c r="G184" s="25"/>
      <c r="H184" s="25"/>
      <c r="I184" s="25">
        <v>26</v>
      </c>
      <c r="J184" s="24">
        <f t="shared" si="65"/>
        <v>26</v>
      </c>
      <c r="K184" s="25"/>
      <c r="L184" s="25"/>
      <c r="M184" s="25">
        <v>26</v>
      </c>
      <c r="N184" s="27">
        <f t="shared" si="58"/>
        <v>100</v>
      </c>
    </row>
    <row r="185" spans="1:14" ht="31.5" customHeight="1">
      <c r="A185" s="18" t="s">
        <v>277</v>
      </c>
      <c r="B185" s="19" t="s">
        <v>145</v>
      </c>
      <c r="C185" s="20">
        <f>F185</f>
        <v>2819.1</v>
      </c>
      <c r="D185" s="20">
        <f>J185</f>
        <v>2819.1</v>
      </c>
      <c r="E185" s="20">
        <f>D185/C185*100</f>
        <v>100</v>
      </c>
      <c r="F185" s="22">
        <f aca="true" t="shared" si="66" ref="F185:M185">SUM(F187:F188)</f>
        <v>2819.1</v>
      </c>
      <c r="G185" s="22">
        <f t="shared" si="66"/>
        <v>2819.1</v>
      </c>
      <c r="H185" s="22">
        <f t="shared" si="66"/>
        <v>0</v>
      </c>
      <c r="I185" s="22">
        <f t="shared" si="66"/>
        <v>0</v>
      </c>
      <c r="J185" s="22">
        <f t="shared" si="66"/>
        <v>2819.1</v>
      </c>
      <c r="K185" s="22">
        <f t="shared" si="66"/>
        <v>2819.1</v>
      </c>
      <c r="L185" s="22">
        <f t="shared" si="66"/>
        <v>0</v>
      </c>
      <c r="M185" s="22">
        <f t="shared" si="66"/>
        <v>0</v>
      </c>
      <c r="N185" s="30">
        <f t="shared" si="58"/>
        <v>100</v>
      </c>
    </row>
    <row r="186" spans="1:14" ht="15.75" customHeight="1" hidden="1">
      <c r="A186" s="1" t="s">
        <v>58</v>
      </c>
      <c r="B186" s="2" t="s">
        <v>49</v>
      </c>
      <c r="C186" s="4">
        <f>F186</f>
        <v>0</v>
      </c>
      <c r="D186" s="4">
        <f>J186</f>
        <v>0</v>
      </c>
      <c r="E186" s="4" t="e">
        <f>D186/C186*100</f>
        <v>#DIV/0!</v>
      </c>
      <c r="F186" s="28">
        <f t="shared" si="54"/>
        <v>0</v>
      </c>
      <c r="G186" s="29"/>
      <c r="H186" s="29"/>
      <c r="I186" s="29"/>
      <c r="J186" s="28">
        <f t="shared" si="65"/>
        <v>0</v>
      </c>
      <c r="K186" s="29"/>
      <c r="L186" s="29"/>
      <c r="M186" s="29"/>
      <c r="N186" s="26" t="e">
        <f t="shared" si="58"/>
        <v>#DIV/0!</v>
      </c>
    </row>
    <row r="187" spans="1:14" ht="78" customHeight="1">
      <c r="A187" s="14" t="s">
        <v>278</v>
      </c>
      <c r="B187" s="17" t="s">
        <v>108</v>
      </c>
      <c r="C187" s="15"/>
      <c r="D187" s="15"/>
      <c r="E187" s="15"/>
      <c r="F187" s="24">
        <f t="shared" si="54"/>
        <v>22.5</v>
      </c>
      <c r="G187" s="25">
        <v>22.5</v>
      </c>
      <c r="H187" s="25"/>
      <c r="I187" s="25"/>
      <c r="J187" s="24">
        <f t="shared" si="65"/>
        <v>22.5</v>
      </c>
      <c r="K187" s="25">
        <v>22.5</v>
      </c>
      <c r="L187" s="25"/>
      <c r="M187" s="25"/>
      <c r="N187" s="27">
        <f t="shared" si="58"/>
        <v>100</v>
      </c>
    </row>
    <row r="188" spans="1:14" ht="78" customHeight="1">
      <c r="A188" s="14" t="s">
        <v>279</v>
      </c>
      <c r="B188" s="17" t="s">
        <v>109</v>
      </c>
      <c r="C188" s="15"/>
      <c r="D188" s="15"/>
      <c r="E188" s="15"/>
      <c r="F188" s="24">
        <f t="shared" si="54"/>
        <v>2796.6</v>
      </c>
      <c r="G188" s="25">
        <v>2796.6</v>
      </c>
      <c r="H188" s="25"/>
      <c r="I188" s="25"/>
      <c r="J188" s="24">
        <f t="shared" si="65"/>
        <v>2796.6</v>
      </c>
      <c r="K188" s="25">
        <v>2796.6</v>
      </c>
      <c r="L188" s="25"/>
      <c r="M188" s="25"/>
      <c r="N188" s="27">
        <f t="shared" si="58"/>
        <v>100</v>
      </c>
    </row>
    <row r="189" spans="1:14" ht="46.5" customHeight="1" hidden="1">
      <c r="A189" s="14" t="s">
        <v>168</v>
      </c>
      <c r="B189" s="82" t="s">
        <v>167</v>
      </c>
      <c r="C189" s="15"/>
      <c r="D189" s="15"/>
      <c r="E189" s="15"/>
      <c r="F189" s="24">
        <f t="shared" si="54"/>
        <v>0</v>
      </c>
      <c r="G189" s="25"/>
      <c r="H189" s="25">
        <v>0</v>
      </c>
      <c r="I189" s="25"/>
      <c r="J189" s="24">
        <f t="shared" si="65"/>
        <v>0</v>
      </c>
      <c r="K189" s="25"/>
      <c r="L189" s="25">
        <v>0</v>
      </c>
      <c r="M189" s="25"/>
      <c r="N189" s="27"/>
    </row>
    <row r="190" spans="1:14" ht="57" customHeight="1">
      <c r="A190" s="18" t="s">
        <v>280</v>
      </c>
      <c r="B190" s="19" t="s">
        <v>50</v>
      </c>
      <c r="C190" s="20">
        <f>F190</f>
        <v>48330.4</v>
      </c>
      <c r="D190" s="20">
        <f>J190</f>
        <v>46404.5</v>
      </c>
      <c r="E190" s="20">
        <f>D190/C190*100</f>
        <v>96.01513747041199</v>
      </c>
      <c r="F190" s="22">
        <f t="shared" si="54"/>
        <v>48330.4</v>
      </c>
      <c r="G190" s="22">
        <f>G191</f>
        <v>0</v>
      </c>
      <c r="H190" s="22">
        <f aca="true" t="shared" si="67" ref="H190:M190">H191</f>
        <v>0</v>
      </c>
      <c r="I190" s="22">
        <f t="shared" si="67"/>
        <v>48330.4</v>
      </c>
      <c r="J190" s="22">
        <f t="shared" si="67"/>
        <v>46404.5</v>
      </c>
      <c r="K190" s="22">
        <f t="shared" si="67"/>
        <v>0</v>
      </c>
      <c r="L190" s="22">
        <f t="shared" si="67"/>
        <v>0</v>
      </c>
      <c r="M190" s="22">
        <f t="shared" si="67"/>
        <v>46404.5</v>
      </c>
      <c r="N190" s="30">
        <f aca="true" t="shared" si="68" ref="N190:N198">J190/F190*100</f>
        <v>96.01513747041199</v>
      </c>
    </row>
    <row r="191" spans="1:14" ht="33" customHeight="1">
      <c r="A191" s="14" t="s">
        <v>281</v>
      </c>
      <c r="B191" s="17" t="s">
        <v>77</v>
      </c>
      <c r="C191" s="16"/>
      <c r="D191" s="16"/>
      <c r="E191" s="16"/>
      <c r="F191" s="24">
        <f t="shared" si="54"/>
        <v>48330.4</v>
      </c>
      <c r="G191" s="25"/>
      <c r="H191" s="25">
        <v>0</v>
      </c>
      <c r="I191" s="25">
        <v>48330.4</v>
      </c>
      <c r="J191" s="24">
        <f t="shared" si="65"/>
        <v>46404.5</v>
      </c>
      <c r="K191" s="25"/>
      <c r="L191" s="25">
        <v>0</v>
      </c>
      <c r="M191" s="25">
        <v>46404.5</v>
      </c>
      <c r="N191" s="27">
        <f t="shared" si="68"/>
        <v>96.01513747041199</v>
      </c>
    </row>
    <row r="192" spans="1:14" ht="31.5" customHeight="1">
      <c r="A192" s="68">
        <v>19</v>
      </c>
      <c r="B192" s="89" t="s">
        <v>245</v>
      </c>
      <c r="C192" s="71"/>
      <c r="D192" s="71"/>
      <c r="E192" s="71"/>
      <c r="F192" s="95">
        <f>F193</f>
        <v>461.5</v>
      </c>
      <c r="G192" s="95">
        <f aca="true" t="shared" si="69" ref="G192:M192">G193</f>
        <v>0</v>
      </c>
      <c r="H192" s="95">
        <f t="shared" si="69"/>
        <v>0</v>
      </c>
      <c r="I192" s="95">
        <f t="shared" si="69"/>
        <v>461.5</v>
      </c>
      <c r="J192" s="95">
        <f t="shared" si="69"/>
        <v>461.5</v>
      </c>
      <c r="K192" s="95">
        <f t="shared" si="69"/>
        <v>0</v>
      </c>
      <c r="L192" s="95">
        <f t="shared" si="69"/>
        <v>0</v>
      </c>
      <c r="M192" s="95">
        <f t="shared" si="69"/>
        <v>461.5</v>
      </c>
      <c r="N192" s="33">
        <f t="shared" si="68"/>
        <v>100</v>
      </c>
    </row>
    <row r="193" spans="1:14" ht="31.5" customHeight="1">
      <c r="A193" s="18" t="s">
        <v>225</v>
      </c>
      <c r="B193" s="73" t="s">
        <v>178</v>
      </c>
      <c r="C193" s="74"/>
      <c r="D193" s="74"/>
      <c r="E193" s="74"/>
      <c r="F193" s="75">
        <f>F194</f>
        <v>461.5</v>
      </c>
      <c r="G193" s="75">
        <f aca="true" t="shared" si="70" ref="G193:M193">G194</f>
        <v>0</v>
      </c>
      <c r="H193" s="75">
        <f t="shared" si="70"/>
        <v>0</v>
      </c>
      <c r="I193" s="75">
        <f t="shared" si="70"/>
        <v>461.5</v>
      </c>
      <c r="J193" s="75">
        <f t="shared" si="70"/>
        <v>461.5</v>
      </c>
      <c r="K193" s="75">
        <f t="shared" si="70"/>
        <v>0</v>
      </c>
      <c r="L193" s="75">
        <f t="shared" si="70"/>
        <v>0</v>
      </c>
      <c r="M193" s="75">
        <f t="shared" si="70"/>
        <v>461.5</v>
      </c>
      <c r="N193" s="76">
        <f t="shared" si="68"/>
        <v>100</v>
      </c>
    </row>
    <row r="194" spans="1:14" ht="33" customHeight="1">
      <c r="A194" s="14" t="s">
        <v>226</v>
      </c>
      <c r="B194" s="64" t="s">
        <v>301</v>
      </c>
      <c r="C194" s="69"/>
      <c r="D194" s="69"/>
      <c r="E194" s="69"/>
      <c r="F194" s="77">
        <f>G194+H194+I194</f>
        <v>461.5</v>
      </c>
      <c r="G194" s="70"/>
      <c r="H194" s="70">
        <v>0</v>
      </c>
      <c r="I194" s="70">
        <v>461.5</v>
      </c>
      <c r="J194" s="77">
        <f>SUM(K194:M194)</f>
        <v>461.5</v>
      </c>
      <c r="K194" s="70"/>
      <c r="L194" s="70">
        <v>0</v>
      </c>
      <c r="M194" s="70">
        <v>461.5</v>
      </c>
      <c r="N194" s="27">
        <f t="shared" si="68"/>
        <v>100</v>
      </c>
    </row>
    <row r="195" spans="1:14" ht="34.5" customHeight="1" hidden="1">
      <c r="A195" s="68">
        <v>20</v>
      </c>
      <c r="B195" s="90" t="s">
        <v>179</v>
      </c>
      <c r="C195" s="72"/>
      <c r="D195" s="72"/>
      <c r="E195" s="72"/>
      <c r="F195" s="79">
        <f>F196</f>
        <v>0</v>
      </c>
      <c r="G195" s="79">
        <f aca="true" t="shared" si="71" ref="G195:M195">G196</f>
        <v>0</v>
      </c>
      <c r="H195" s="79">
        <f t="shared" si="71"/>
        <v>0</v>
      </c>
      <c r="I195" s="79">
        <f t="shared" si="71"/>
        <v>0</v>
      </c>
      <c r="J195" s="79">
        <f t="shared" si="71"/>
        <v>0</v>
      </c>
      <c r="K195" s="79">
        <f t="shared" si="71"/>
        <v>0</v>
      </c>
      <c r="L195" s="79">
        <f t="shared" si="71"/>
        <v>0</v>
      </c>
      <c r="M195" s="79">
        <f t="shared" si="71"/>
        <v>0</v>
      </c>
      <c r="N195" s="78" t="e">
        <f t="shared" si="68"/>
        <v>#DIV/0!</v>
      </c>
    </row>
    <row r="196" spans="1:14" ht="33" customHeight="1" hidden="1">
      <c r="A196" s="18" t="s">
        <v>282</v>
      </c>
      <c r="B196" s="73" t="s">
        <v>180</v>
      </c>
      <c r="C196" s="74"/>
      <c r="D196" s="74"/>
      <c r="E196" s="74"/>
      <c r="F196" s="75">
        <f>F197</f>
        <v>0</v>
      </c>
      <c r="G196" s="75">
        <f aca="true" t="shared" si="72" ref="G196:M196">G197</f>
        <v>0</v>
      </c>
      <c r="H196" s="75">
        <f t="shared" si="72"/>
        <v>0</v>
      </c>
      <c r="I196" s="75">
        <f t="shared" si="72"/>
        <v>0</v>
      </c>
      <c r="J196" s="75">
        <f t="shared" si="72"/>
        <v>0</v>
      </c>
      <c r="K196" s="75">
        <f t="shared" si="72"/>
        <v>0</v>
      </c>
      <c r="L196" s="75">
        <f t="shared" si="72"/>
        <v>0</v>
      </c>
      <c r="M196" s="75">
        <f t="shared" si="72"/>
        <v>0</v>
      </c>
      <c r="N196" s="76" t="e">
        <f t="shared" si="68"/>
        <v>#DIV/0!</v>
      </c>
    </row>
    <row r="197" spans="1:14" ht="112.5" customHeight="1" hidden="1">
      <c r="A197" s="14" t="s">
        <v>283</v>
      </c>
      <c r="B197" s="64" t="s">
        <v>181</v>
      </c>
      <c r="C197" s="69"/>
      <c r="D197" s="69"/>
      <c r="E197" s="69"/>
      <c r="F197" s="77">
        <f>G197+H197+I197</f>
        <v>0</v>
      </c>
      <c r="G197" s="70">
        <v>0</v>
      </c>
      <c r="H197" s="70">
        <v>0</v>
      </c>
      <c r="I197" s="70">
        <v>0</v>
      </c>
      <c r="J197" s="77">
        <f>K197+L197+M197</f>
        <v>0</v>
      </c>
      <c r="K197" s="70">
        <v>0</v>
      </c>
      <c r="L197" s="70">
        <v>0</v>
      </c>
      <c r="M197" s="70">
        <v>0</v>
      </c>
      <c r="N197" s="27" t="e">
        <f t="shared" si="68"/>
        <v>#DIV/0!</v>
      </c>
    </row>
    <row r="198" spans="1:14" ht="18" customHeight="1" thickBot="1">
      <c r="A198" s="11"/>
      <c r="B198" s="3" t="s">
        <v>17</v>
      </c>
      <c r="C198" s="9">
        <f>C14+C57+C65+C81+C89+C94+C118+C131+C144+C153+C162+C170+C182</f>
        <v>1254067.2999999998</v>
      </c>
      <c r="D198" s="9">
        <f>D14+D57+D65+D81+D89+D94+D118+D131+D144+D153+D162+D170+D182</f>
        <v>1215016.6</v>
      </c>
      <c r="E198" s="9">
        <f>D198/C198*100</f>
        <v>96.88607620978557</v>
      </c>
      <c r="F198" s="50">
        <f>F14+F57+F65+F81+F89+F94+F118+F131+F144+F153+F162+F170+F182+F192+F195+F47+F44+F32+F24+F51</f>
        <v>1532980.6999999997</v>
      </c>
      <c r="G198" s="50">
        <f aca="true" t="shared" si="73" ref="G198:M198">G14+G57+G65+G81+G89+G94+G118+G131+G144+G153+G162+G170+G182+G192+G195+G47+G44+G32+G24+G51</f>
        <v>113796.8</v>
      </c>
      <c r="H198" s="50">
        <f t="shared" si="73"/>
        <v>1003465.2000000001</v>
      </c>
      <c r="I198" s="50">
        <f t="shared" si="73"/>
        <v>415718.7</v>
      </c>
      <c r="J198" s="50">
        <f t="shared" si="73"/>
        <v>1427671.6</v>
      </c>
      <c r="K198" s="50">
        <f t="shared" si="73"/>
        <v>112200.3</v>
      </c>
      <c r="L198" s="50">
        <f t="shared" si="73"/>
        <v>913505.9</v>
      </c>
      <c r="M198" s="50">
        <f t="shared" si="73"/>
        <v>401965.4</v>
      </c>
      <c r="N198" s="41">
        <f t="shared" si="68"/>
        <v>93.13043536686408</v>
      </c>
    </row>
    <row r="199" spans="3:13" ht="1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2:11" ht="30.75" customHeight="1">
      <c r="B200" t="s">
        <v>239</v>
      </c>
      <c r="E200" s="7" t="s">
        <v>60</v>
      </c>
      <c r="F200" s="7"/>
      <c r="G200" t="s">
        <v>60</v>
      </c>
      <c r="J200" s="5"/>
      <c r="K200" s="5"/>
    </row>
  </sheetData>
  <sheetProtection/>
  <mergeCells count="27">
    <mergeCell ref="N10:N13"/>
    <mergeCell ref="F11:F13"/>
    <mergeCell ref="A10:A13"/>
    <mergeCell ref="B10:B13"/>
    <mergeCell ref="C10:D10"/>
    <mergeCell ref="E10:E13"/>
    <mergeCell ref="C11:C13"/>
    <mergeCell ref="D11:D13"/>
    <mergeCell ref="J11:J13"/>
    <mergeCell ref="A57:A58"/>
    <mergeCell ref="B57:B58"/>
    <mergeCell ref="H57:H58"/>
    <mergeCell ref="L11:L13"/>
    <mergeCell ref="E5:G5"/>
    <mergeCell ref="B6:K6"/>
    <mergeCell ref="I57:I58"/>
    <mergeCell ref="L57:L58"/>
    <mergeCell ref="B7:N7"/>
    <mergeCell ref="B8:N8"/>
    <mergeCell ref="M57:M58"/>
    <mergeCell ref="G10:I10"/>
    <mergeCell ref="G11:G13"/>
    <mergeCell ref="K10:M10"/>
    <mergeCell ref="K11:K13"/>
    <mergeCell ref="M11:M13"/>
    <mergeCell ref="H11:H13"/>
    <mergeCell ref="I11:I13"/>
  </mergeCells>
  <printOptions/>
  <pageMargins left="0.8267716535433072" right="0.2362204724409449" top="0.3937007874015748" bottom="0.3937007874015748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Марина Ивановна</dc:creator>
  <cp:keywords/>
  <dc:description/>
  <cp:lastModifiedBy>Людмила Софронова</cp:lastModifiedBy>
  <cp:lastPrinted>2021-01-19T08:42:21Z</cp:lastPrinted>
  <dcterms:created xsi:type="dcterms:W3CDTF">2015-10-21T07:03:46Z</dcterms:created>
  <dcterms:modified xsi:type="dcterms:W3CDTF">2021-02-16T08:37:38Z</dcterms:modified>
  <cp:category/>
  <cp:version/>
  <cp:contentType/>
  <cp:contentStatus/>
</cp:coreProperties>
</file>